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sud/Downloads/"/>
    </mc:Choice>
  </mc:AlternateContent>
  <xr:revisionPtr revIDLastSave="0" documentId="13_ncr:1_{6BC91EC7-E4F3-D74D-8639-0A95F12C4C8C}" xr6:coauthVersionLast="46" xr6:coauthVersionMax="46" xr10:uidLastSave="{00000000-0000-0000-0000-000000000000}"/>
  <bookViews>
    <workbookView xWindow="0" yWindow="460" windowWidth="26760" windowHeight="13580" activeTab="1" xr2:uid="{00000000-000D-0000-FFFF-FFFF00000000}"/>
  </bookViews>
  <sheets>
    <sheet name="Kickstarter" sheetId="1" r:id="rId1"/>
    <sheet name="Theater outcomes by launch date" sheetId="6" r:id="rId2"/>
    <sheet name="Outcomes based on goals" sheetId="2" r:id="rId3"/>
  </sheets>
  <calcPr calcId="19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C13" i="2"/>
  <c r="B13" i="2"/>
  <c r="B2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2" i="2"/>
  <c r="D3" i="2"/>
  <c r="C3" i="2"/>
  <c r="C2" i="2"/>
  <c r="B12" i="2"/>
  <c r="B11" i="2"/>
  <c r="B10" i="2"/>
  <c r="B9" i="2"/>
  <c r="B8" i="2"/>
  <c r="B7" i="2"/>
  <c r="B6" i="2"/>
  <c r="B5" i="2"/>
  <c r="B4" i="2"/>
  <c r="B3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2" i="1"/>
  <c r="R2" i="1" s="1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<sst xmlns="http://schemas.openxmlformats.org/spreadsheetml/2006/main" count="24744" uniqueCount="8348">
  <si>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</si>
  <si>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</si>
  <si>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</si>
  <si>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</si>
  <si>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</si>
  <si>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</si>
  <si>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</si>
  <si>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</si>
  <si>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</si>
  <si>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</si>
  <si>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</si>
  <si>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</si>
  <si>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</si>
  <si>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</si>
  <si>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</si>
  <si>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</si>
  <si>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</si>
  <si>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</si>
  <si>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</si>
  <si>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</si>
  <si>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</si>
  <si>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</si>
  <si>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</si>
  <si>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</si>
  <si>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</si>
  <si>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</si>
  <si>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</si>
  <si>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</si>
  <si>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</si>
  <si>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</si>
  <si>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</si>
  <si>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</si>
  <si>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</si>
  <si>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</si>
  <si>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</si>
  <si>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</si>
  <si>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</si>
  <si>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</si>
  <si>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</si>
  <si>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</si>
  <si>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</si>
  <si>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</si>
  <si>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</si>
  <si>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</si>
  <si>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</si>
  <si>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</si>
  <si>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</si>
  <si>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</si>
  <si>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</si>
  <si>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</si>
  <si>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</si>
  <si>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</si>
  <si>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</si>
  <si>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</si>
  <si>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</si>
  <si>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</si>
  <si>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</si>
  <si>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</si>
  <si>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</si>
  <si>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</si>
  <si>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</si>
  <si>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</si>
  <si>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</si>
  <si>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</si>
  <si>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</si>
  <si>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</si>
  <si>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</si>
  <si>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</si>
  <si>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</si>
  <si>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</si>
  <si>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</si>
  <si>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</si>
  <si>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</si>
  <si>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</si>
  <si>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</si>
  <si>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</si>
  <si>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</si>
  <si>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</si>
  <si>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</si>
  <si>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</si>
  <si>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</si>
  <si>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</si>
  <si>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</si>
  <si>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</si>
  <si>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</si>
  <si>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</si>
  <si>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</si>
  <si>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</si>
  <si>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</si>
  <si>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</si>
  <si>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</si>
  <si>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</si>
  <si>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</si>
  <si>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</si>
  <si>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</si>
  <si>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</si>
  <si>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</si>
  <si>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</si>
  <si>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</si>
  <si>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</si>
  <si>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</si>
  <si>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</si>
  <si>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</si>
  <si>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</si>
  <si>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</si>
  <si>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</si>
  <si>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</si>
  <si>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</si>
  <si>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</si>
  <si>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</si>
  <si>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</si>
  <si>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</si>
  <si>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</si>
  <si>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</si>
  <si>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</si>
  <si>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</si>
  <si>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</si>
  <si>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</si>
  <si>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</si>
  <si>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</si>
  <si>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</si>
  <si>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</si>
  <si>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</si>
  <si>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</si>
  <si>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</si>
  <si>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</si>
  <si>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</si>
  <si>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</si>
  <si>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</si>
  <si>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</si>
  <si>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</si>
  <si>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</si>
  <si>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</si>
  <si>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</si>
  <si>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</si>
  <si>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</si>
  <si>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</si>
  <si>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</si>
  <si>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</si>
  <si>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</si>
  <si>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</si>
  <si>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</si>
  <si>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</si>
  <si>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</si>
  <si>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</si>
  <si>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</si>
  <si>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</si>
  <si>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</si>
  <si>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</si>
  <si>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</si>
  <si>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</si>
  <si>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</si>
  <si>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</si>
  <si>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</si>
  <si>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</si>
  <si>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</si>
  <si>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</si>
  <si>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</si>
  <si>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</si>
  <si>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</si>
  <si>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</si>
  <si>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</si>
  <si>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</si>
  <si>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</si>
  <si>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</si>
  <si>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</si>
  <si>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</si>
  <si>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</si>
  <si>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</si>
  <si>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</si>
  <si>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</si>
  <si>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</si>
  <si>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</si>
  <si>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</si>
  <si>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</si>
  <si>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</si>
  <si>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</si>
  <si>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</si>
  <si>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</si>
  <si>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</si>
  <si>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</si>
  <si>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</si>
  <si>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</si>
  <si>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</si>
  <si>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</si>
  <si>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</si>
  <si>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</si>
  <si>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</si>
  <si>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</si>
  <si>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</si>
  <si>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</si>
  <si>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</si>
  <si>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</si>
  <si>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</si>
  <si>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</si>
  <si>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</si>
  <si>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</si>
  <si>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</si>
  <si>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</si>
  <si>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</si>
  <si>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</si>
  <si>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</si>
  <si>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</si>
  <si>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</si>
  <si>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</si>
  <si>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</si>
  <si>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</si>
  <si>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</si>
  <si>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</si>
  <si>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</si>
  <si>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</si>
  <si>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</si>
  <si>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</si>
  <si>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</si>
  <si>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</si>
  <si>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</si>
  <si>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</si>
  <si>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</si>
  <si>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</si>
  <si>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</si>
  <si>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</si>
  <si>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</si>
  <si>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</si>
  <si>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</si>
  <si>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</si>
  <si>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</si>
  <si>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</si>
  <si>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</si>
  <si>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</si>
  <si>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</si>
  <si>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</si>
  <si>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</si>
  <si>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</si>
  <si>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</si>
  <si>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</si>
  <si>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</si>
  <si>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</si>
  <si>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</si>
  <si>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</si>
  <si>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</si>
  <si>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</si>
  <si>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</si>
  <si>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</si>
  <si>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</si>
  <si>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</si>
  <si>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</si>
  <si>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</si>
  <si>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</si>
  <si>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</si>
  <si>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</si>
  <si>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</si>
  <si>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</si>
  <si>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</si>
  <si>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</si>
  <si>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</si>
  <si>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</si>
  <si>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</si>
  <si>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</si>
  <si>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</si>
  <si>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</si>
  <si>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</si>
  <si>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</si>
  <si>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</si>
  <si>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</si>
  <si>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</si>
  <si>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</si>
  <si>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</si>
  <si>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</si>
  <si>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</si>
  <si>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</si>
  <si>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</si>
  <si>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</si>
  <si>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</si>
  <si>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</si>
  <si>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</si>
  <si>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</si>
  <si>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</si>
  <si>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</si>
  <si>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</si>
  <si>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</si>
  <si>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</si>
  <si>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</si>
  <si>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</si>
  <si>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</si>
  <si>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</si>
  <si>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</si>
  <si>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</si>
  <si>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</si>
  <si>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</si>
  <si>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</si>
  <si>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</si>
  <si>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</si>
  <si>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</si>
  <si>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</si>
  <si>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</si>
  <si>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</si>
  <si>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</si>
  <si>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</si>
  <si>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</si>
  <si>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</si>
  <si>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</si>
  <si>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</si>
  <si>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</si>
  <si>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</si>
  <si>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</si>
  <si>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</si>
  <si>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</si>
  <si>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</si>
  <si>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</si>
  <si>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</si>
  <si>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</si>
  <si>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</si>
  <si>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</si>
  <si>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</si>
  <si>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</si>
  <si>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</si>
  <si>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</si>
  <si>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</si>
  <si>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</si>
  <si>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</si>
  <si>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</si>
  <si>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</si>
  <si>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</si>
  <si>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</si>
  <si>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</si>
  <si>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</si>
  <si>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</si>
  <si>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</si>
  <si>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</si>
  <si>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</si>
  <si>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</si>
  <si>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</si>
  <si>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</si>
  <si>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</si>
  <si>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</si>
  <si>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</si>
  <si>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</si>
  <si>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</si>
  <si>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</si>
  <si>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</si>
  <si>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</si>
  <si>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</si>
  <si>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</si>
  <si>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</si>
  <si>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</si>
  <si>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</si>
  <si>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</si>
  <si>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</si>
  <si>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</si>
  <si>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</si>
  <si>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</si>
  <si>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</si>
  <si>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</si>
  <si>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</si>
  <si>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</si>
  <si>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</si>
  <si>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</si>
  <si>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</si>
  <si>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</si>
  <si>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</si>
  <si>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</si>
  <si>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</si>
  <si>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</si>
  <si>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</si>
  <si>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</si>
  <si>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</si>
  <si>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</si>
  <si>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</si>
  <si>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</si>
  <si>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</si>
  <si>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</si>
  <si>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</si>
  <si>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</si>
  <si>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</si>
  <si>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</si>
  <si>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</si>
  <si>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</si>
  <si>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</si>
  <si>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</si>
  <si>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</si>
  <si>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</si>
  <si>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</si>
  <si>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</si>
  <si>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</si>
  <si>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</si>
  <si>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</si>
  <si>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</si>
  <si>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</si>
  <si>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</si>
  <si>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</si>
  <si>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</si>
  <si>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</si>
  <si>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</si>
  <si>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</si>
  <si>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</si>
  <si>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</si>
  <si>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</si>
  <si>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</si>
  <si>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</si>
  <si>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</si>
  <si>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</si>
  <si>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</si>
  <si>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</si>
  <si>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</si>
  <si>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</si>
  <si>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</si>
  <si>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</si>
  <si>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</si>
  <si>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</si>
  <si>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</si>
  <si>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</si>
  <si>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</si>
  <si>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</si>
  <si>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</si>
  <si>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</si>
  <si>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</si>
  <si>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</si>
  <si>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</si>
  <si>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</si>
  <si>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</si>
  <si>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</si>
  <si>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</si>
  <si>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</si>
  <si>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</si>
  <si>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</si>
  <si>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</si>
  <si>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</si>
  <si>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</si>
  <si>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</si>
  <si>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</si>
  <si>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</si>
  <si>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</si>
  <si>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</si>
  <si>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</si>
  <si>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</si>
  <si>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</si>
  <si>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</si>
  <si>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</si>
  <si>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</si>
  <si>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</si>
  <si>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</si>
  <si>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</si>
  <si>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</si>
  <si>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</si>
  <si>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</si>
  <si>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</si>
  <si>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</si>
  <si>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</si>
  <si>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</si>
  <si>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</si>
  <si>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</si>
  <si>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</si>
  <si>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</si>
  <si>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</si>
  <si>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</si>
  <si>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</si>
  <si>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</si>
  <si>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</si>
  <si>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</si>
  <si>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</si>
  <si>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</si>
  <si>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</si>
  <si>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</si>
  <si>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</si>
  <si>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</si>
  <si>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</si>
  <si>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</si>
  <si>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</si>
  <si>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</si>
  <si>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</si>
  <si>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</si>
  <si>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</si>
  <si>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</si>
  <si>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</si>
  <si>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</si>
  <si>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</si>
  <si>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</si>
  <si>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</si>
  <si>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</si>
  <si>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</si>
  <si>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</si>
  <si>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</si>
  <si>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</si>
  <si>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</si>
  <si>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</si>
  <si>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</si>
  <si>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</si>
  <si>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</si>
  <si>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</si>
  <si>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</si>
  <si>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</si>
  <si>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</si>
  <si>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</si>
  <si>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</si>
  <si>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</si>
  <si>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</si>
  <si>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</si>
  <si>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</si>
  <si>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</si>
  <si>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</si>
  <si>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</si>
  <si>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</si>
  <si>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</si>
  <si>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</si>
  <si>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</si>
  <si>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</si>
  <si>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</si>
  <si>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</si>
  <si>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</si>
  <si>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</si>
  <si>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</si>
  <si>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</si>
  <si>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</si>
  <si>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</si>
  <si>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</si>
  <si>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</si>
  <si>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</si>
  <si>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</si>
  <si>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</si>
  <si>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</si>
  <si>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</si>
  <si>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</si>
  <si>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</si>
  <si>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</si>
  <si>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</si>
  <si>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</si>
  <si>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</si>
  <si>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</si>
  <si>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</si>
  <si>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</si>
  <si>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</si>
  <si>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</si>
  <si>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</si>
  <si>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</si>
  <si>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</si>
  <si>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</si>
  <si>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</si>
  <si>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</si>
  <si>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</si>
  <si>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</si>
  <si>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</si>
  <si>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</si>
  <si>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</si>
  <si>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</si>
  <si>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</si>
  <si>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</si>
  <si>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</si>
  <si>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</si>
  <si>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</si>
  <si>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</si>
  <si>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</si>
  <si>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</si>
  <si>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</si>
  <si>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</si>
  <si>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</si>
  <si>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</si>
  <si>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</si>
  <si>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</si>
  <si>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</si>
  <si>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</si>
  <si>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</si>
  <si>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</si>
  <si>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</si>
  <si>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</si>
  <si>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</si>
  <si>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</si>
  <si>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</si>
  <si>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</si>
  <si>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</si>
  <si>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</si>
  <si>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</si>
  <si>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</si>
  <si>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</si>
  <si>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</si>
  <si>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</si>
  <si>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</si>
  <si>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</si>
  <si>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</si>
  <si>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</si>
  <si>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</si>
  <si>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</si>
  <si>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</si>
  <si>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</si>
  <si>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</si>
  <si>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</si>
  <si>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</si>
  <si>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</si>
  <si>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</si>
  <si>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</si>
  <si>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</si>
  <si>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</si>
  <si>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</si>
  <si>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</si>
  <si>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</si>
  <si>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</si>
  <si>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</si>
  <si>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</si>
  <si>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</si>
  <si>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</si>
  <si>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</si>
  <si>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</si>
  <si>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</si>
  <si>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</si>
  <si>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</si>
  <si>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</si>
  <si>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</si>
  <si>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</si>
  <si>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</si>
  <si>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</si>
  <si>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</si>
  <si>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</si>
  <si>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</si>
  <si>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</si>
  <si>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</si>
  <si>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</si>
  <si>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</si>
  <si>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</si>
  <si>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</si>
  <si>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</si>
  <si>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</si>
  <si>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</si>
  <si>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</si>
  <si>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</si>
  <si>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</si>
  <si>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</si>
  <si>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</si>
  <si>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</si>
  <si>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</si>
  <si>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</si>
  <si>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</si>
  <si>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</si>
  <si>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</si>
  <si>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</si>
  <si>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</si>
  <si>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</si>
  <si>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</si>
  <si>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</si>
  <si>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</si>
  <si>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</si>
  <si>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</si>
  <si>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</si>
  <si>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</si>
  <si>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</si>
  <si>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</si>
  <si>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</si>
  <si>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</si>
  <si>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</si>
  <si>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</si>
  <si>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</si>
  <si>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</si>
  <si>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</si>
  <si>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</si>
  <si>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</si>
  <si>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</si>
  <si>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</si>
  <si>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</si>
  <si>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</si>
  <si>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</si>
  <si>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</si>
  <si>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</si>
  <si>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</si>
  <si>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</si>
  <si>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</si>
  <si>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</si>
  <si>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</si>
  <si>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</si>
  <si>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</si>
  <si>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</si>
  <si>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</si>
  <si>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</si>
  <si>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</si>
  <si>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</si>
  <si>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</si>
  <si>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</si>
  <si>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</si>
  <si>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</si>
  <si>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</si>
  <si>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</si>
  <si>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</si>
  <si>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</si>
  <si>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</si>
  <si>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</si>
  <si>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</si>
  <si>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</si>
  <si>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</si>
  <si>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</si>
  <si>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</si>
  <si>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</si>
  <si>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</si>
  <si>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</si>
  <si>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</si>
  <si>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</si>
  <si>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</si>
  <si>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</si>
  <si>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</si>
  <si>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</si>
  <si>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</si>
  <si>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</si>
  <si>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</si>
  <si>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</si>
  <si>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</si>
  <si>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</si>
  <si>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</si>
  <si>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</si>
  <si>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</si>
  <si>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</si>
  <si>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</si>
  <si>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</si>
  <si>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</si>
  <si>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</si>
  <si>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</si>
  <si>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</si>
  <si>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</si>
  <si>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</si>
  <si>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</si>
  <si>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</si>
  <si>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</si>
  <si>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</si>
  <si>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</si>
  <si>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</si>
  <si>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</si>
  <si>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</si>
  <si>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</si>
  <si>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</si>
  <si>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</si>
  <si>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</si>
  <si>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</si>
  <si>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</si>
  <si>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</si>
  <si>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</si>
  <si>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</si>
  <si>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</si>
  <si>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</si>
  <si>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</si>
  <si>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</si>
  <si>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</si>
  <si>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</si>
  <si>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</si>
  <si>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</si>
  <si>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</si>
  <si>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</si>
  <si>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</si>
  <si>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</si>
  <si>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</si>
  <si>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</si>
  <si>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</si>
  <si>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</si>
  <si>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</si>
  <si>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</si>
  <si>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</si>
  <si>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</si>
  <si>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</si>
  <si>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</si>
  <si>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</si>
  <si>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</si>
  <si>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</si>
  <si>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</si>
  <si>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</si>
  <si>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</si>
  <si>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</si>
  <si>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</si>
  <si>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</si>
  <si>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</si>
  <si>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</si>
  <si>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</si>
  <si>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</si>
  <si>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</si>
  <si>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</si>
  <si>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</si>
  <si>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</si>
  <si>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</si>
  <si>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</si>
  <si>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</si>
  <si>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</si>
  <si>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</si>
  <si>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</si>
  <si>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</si>
  <si>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</si>
  <si>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</si>
  <si>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</si>
  <si>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</si>
  <si>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</si>
  <si>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</si>
  <si>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</si>
  <si>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</si>
  <si>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</si>
  <si>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</si>
  <si>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</si>
  <si>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</si>
  <si>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</si>
  <si>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</si>
  <si>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</si>
  <si>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</si>
  <si>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</si>
  <si>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</si>
  <si>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</si>
  <si>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</si>
  <si>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</si>
  <si>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</si>
  <si>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</si>
  <si>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</si>
  <si>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</si>
  <si>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</si>
  <si>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</si>
  <si>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</si>
  <si>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</si>
  <si>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</si>
  <si>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</si>
  <si>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</si>
  <si>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</si>
  <si>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</si>
  <si>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</si>
  <si>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</si>
  <si>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</si>
  <si>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</si>
  <si>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</si>
  <si>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</si>
  <si>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</si>
  <si>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</si>
  <si>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</si>
  <si>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</si>
  <si>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</si>
  <si>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</si>
  <si>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</si>
  <si>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</si>
  <si>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</si>
  <si>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</si>
  <si>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</si>
  <si>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</si>
  <si>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</si>
  <si>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</si>
  <si>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</si>
  <si>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</si>
  <si>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</si>
  <si>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</si>
  <si>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</si>
  <si>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</si>
  <si>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</si>
  <si>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</si>
  <si>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</si>
  <si>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</si>
  <si>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</si>
  <si>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</si>
  <si>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</si>
  <si>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</si>
  <si>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</si>
  <si>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</si>
  <si>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</si>
  <si>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</si>
  <si>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</si>
  <si>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</si>
  <si>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</si>
  <si>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</si>
  <si>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</si>
  <si>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</si>
  <si>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</si>
  <si>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</si>
  <si>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</si>
  <si>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</si>
  <si>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</si>
  <si>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</si>
  <si>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</si>
  <si>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</si>
  <si>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</si>
  <si>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</si>
  <si>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</si>
  <si>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</si>
  <si>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</si>
  <si>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</si>
  <si>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</si>
  <si>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</si>
  <si>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</si>
  <si>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</si>
  <si>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</si>
  <si>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</si>
  <si>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</si>
  <si>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</si>
  <si>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</si>
  <si>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</si>
  <si>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</si>
  <si>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</si>
  <si>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</si>
  <si>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</si>
  <si>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</si>
  <si>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</si>
  <si>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</si>
  <si>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</si>
  <si>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</si>
  <si>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</si>
  <si>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</si>
  <si>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</si>
  <si>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</si>
  <si>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</si>
  <si>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</si>
  <si>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</si>
  <si>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</si>
  <si>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</si>
  <si>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</si>
  <si>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</si>
  <si>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</si>
  <si>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</si>
  <si>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</si>
  <si>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</si>
  <si>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</si>
  <si>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</si>
  <si>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</si>
  <si>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</si>
  <si>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</si>
  <si>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</si>
  <si>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</si>
  <si>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</si>
  <si>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</si>
  <si>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</si>
  <si>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</si>
  <si>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</si>
  <si>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</si>
  <si>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</si>
  <si>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</si>
  <si>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</si>
  <si>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</si>
  <si>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</si>
  <si>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</si>
  <si>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</si>
  <si>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</si>
  <si>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</si>
  <si>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</si>
  <si>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</si>
  <si>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</si>
  <si>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</si>
  <si>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</si>
  <si>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</si>
  <si>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</si>
  <si>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</si>
  <si>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</si>
  <si>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</si>
  <si>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</si>
  <si>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</si>
  <si>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</si>
  <si>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</si>
  <si>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</si>
  <si>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</si>
  <si>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</si>
  <si>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</si>
  <si>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</si>
  <si>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</si>
  <si>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</si>
  <si>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</si>
  <si>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</si>
  <si>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</si>
  <si>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</si>
  <si>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</si>
  <si>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</si>
  <si>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</si>
  <si>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</si>
  <si>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</si>
  <si>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</si>
  <si>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</si>
  <si>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</si>
  <si>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</si>
  <si>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</si>
  <si>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</si>
  <si>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</si>
  <si>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</si>
  <si>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</si>
  <si>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</si>
  <si>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</si>
  <si>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</si>
  <si>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</si>
  <si>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</si>
  <si>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</si>
  <si>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</si>
  <si>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</si>
  <si>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</si>
  <si>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</si>
  <si>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</si>
  <si>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</si>
  <si>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</si>
  <si>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</si>
  <si>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</si>
  <si>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</si>
  <si>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</si>
  <si>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</si>
  <si>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</si>
  <si>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</si>
  <si>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</si>
  <si>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</si>
  <si>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</si>
  <si>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</si>
  <si>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</si>
  <si>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</si>
  <si>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</si>
  <si>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</si>
  <si>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</si>
  <si>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</si>
  <si>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</si>
  <si>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</si>
  <si>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</si>
  <si>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</si>
  <si>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</si>
  <si>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</si>
  <si>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</si>
  <si>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</si>
  <si>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</si>
  <si>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</si>
  <si>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</si>
  <si>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</si>
  <si>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</si>
  <si>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</si>
  <si>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</si>
  <si>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</si>
  <si>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</si>
  <si>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</si>
  <si>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</si>
  <si>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</si>
  <si>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</si>
  <si>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</si>
  <si>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</si>
  <si>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</si>
  <si>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</si>
  <si>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</si>
  <si>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</si>
  <si>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</si>
  <si>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</si>
  <si>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</si>
  <si>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</si>
  <si>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</si>
  <si>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</si>
  <si>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</si>
  <si>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</si>
  <si>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</si>
  <si>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</si>
  <si>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</si>
  <si>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</si>
  <si>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</si>
  <si>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</si>
  <si>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</si>
  <si>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</si>
  <si>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</si>
  <si>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</si>
  <si>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</si>
  <si>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</si>
  <si>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</si>
  <si>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</si>
  <si>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</si>
  <si>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</si>
  <si>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</si>
  <si>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</si>
  <si>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</si>
  <si>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</si>
  <si>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</si>
  <si>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</si>
  <si>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</si>
  <si>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</si>
  <si>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</si>
  <si>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</si>
  <si>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</si>
  <si>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</si>
  <si>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</si>
  <si>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</si>
  <si>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</si>
  <si>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</si>
  <si>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</si>
  <si>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</si>
  <si>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</si>
  <si>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</si>
  <si>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</si>
  <si>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</si>
  <si>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</si>
  <si>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</si>
  <si>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</si>
  <si>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</si>
  <si>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</si>
  <si>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</si>
  <si>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</si>
  <si>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</si>
  <si>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</si>
  <si>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</si>
  <si>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</si>
  <si>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</si>
  <si>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</si>
  <si>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</si>
  <si>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</si>
  <si>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</si>
  <si>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</si>
  <si>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</si>
  <si>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</si>
  <si>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</si>
  <si>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</si>
  <si>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</si>
  <si>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</si>
  <si>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</si>
  <si>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</si>
  <si>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</si>
  <si>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</si>
  <si>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</si>
  <si>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</si>
  <si>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</si>
  <si>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</si>
  <si>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</si>
  <si>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</si>
  <si>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</si>
  <si>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</si>
  <si>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</si>
  <si>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</si>
  <si>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</si>
  <si>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</si>
  <si>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</si>
  <si>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</si>
  <si>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</si>
  <si>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</si>
  <si>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</si>
  <si>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</si>
  <si>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</si>
  <si>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</si>
  <si>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</si>
  <si>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</si>
  <si>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</si>
  <si>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</si>
  <si>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</si>
  <si>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</si>
  <si>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</si>
  <si>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</si>
  <si>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</si>
  <si>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</si>
  <si>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</si>
  <si>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</si>
  <si>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</si>
  <si>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</si>
  <si>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</si>
  <si>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</si>
  <si>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</si>
  <si>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</si>
  <si>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</si>
  <si>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</si>
  <si>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</si>
  <si>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</si>
  <si>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</si>
  <si>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</si>
  <si>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</si>
  <si>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</si>
  <si>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</si>
  <si>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</si>
  <si>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</si>
  <si>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</si>
  <si>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</si>
  <si>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</si>
  <si>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</si>
  <si>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</si>
  <si>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</si>
  <si>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</si>
  <si>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</si>
  <si>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</si>
  <si>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</si>
  <si>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</si>
  <si>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</si>
  <si>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</si>
  <si>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</si>
  <si>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</si>
  <si>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</si>
  <si>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</si>
  <si>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</si>
  <si>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</si>
  <si>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</si>
  <si>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</si>
  <si>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</si>
  <si>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</si>
  <si>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</si>
  <si>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</si>
  <si>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</si>
  <si>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</si>
  <si>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</si>
  <si>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</si>
  <si>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</si>
  <si>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</si>
  <si>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</si>
  <si>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</si>
  <si>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</si>
  <si>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</si>
  <si>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</si>
  <si>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</si>
  <si>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</si>
  <si>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</si>
  <si>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</si>
  <si>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</si>
  <si>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</si>
  <si>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</si>
  <si>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</si>
  <si>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</si>
  <si>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</si>
  <si>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</si>
  <si>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</si>
  <si>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</si>
  <si>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</si>
  <si>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</si>
  <si>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</si>
  <si>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</si>
  <si>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</si>
  <si>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</si>
  <si>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</si>
  <si>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</si>
  <si>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</si>
  <si>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</si>
  <si>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</si>
  <si>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</si>
  <si>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</si>
  <si>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</si>
  <si>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</si>
  <si>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</si>
  <si>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</si>
  <si>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</si>
  <si>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</si>
  <si>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</si>
  <si>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</si>
  <si>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</si>
  <si>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</si>
  <si>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</si>
  <si>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</si>
  <si>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</si>
  <si>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</si>
  <si>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</si>
  <si>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</si>
  <si>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</si>
  <si>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</si>
  <si>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</si>
  <si>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</si>
  <si>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</si>
  <si>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</si>
  <si>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</si>
  <si>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</si>
  <si>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</si>
  <si>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</si>
  <si>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</si>
  <si>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</si>
  <si>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</si>
  <si>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</si>
  <si>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</si>
  <si>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</si>
  <si>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</si>
  <si>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</si>
  <si>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</si>
  <si>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</si>
  <si>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</si>
  <si>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</si>
  <si>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</si>
  <si>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</si>
  <si>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</si>
  <si>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</si>
  <si>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</si>
  <si>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</si>
  <si>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</si>
  <si>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</si>
  <si>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</si>
  <si>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</si>
  <si>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</si>
  <si>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</si>
  <si>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</si>
  <si>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</si>
  <si>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</si>
  <si>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</si>
  <si>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</si>
  <si>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</si>
  <si>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</si>
  <si>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</si>
  <si>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</si>
  <si>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</si>
  <si>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</si>
  <si>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</si>
  <si>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</si>
  <si>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</si>
  <si>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</si>
  <si>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</si>
  <si>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</si>
  <si>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</si>
  <si>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</si>
  <si>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</si>
  <si>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</si>
  <si>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</si>
  <si>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</si>
  <si>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</si>
  <si>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</si>
  <si>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</si>
  <si>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</si>
  <si>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</si>
  <si>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</si>
  <si>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</si>
  <si>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</si>
  <si>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</si>
  <si>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</si>
  <si>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</si>
  <si>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</si>
  <si>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</si>
  <si>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</si>
  <si>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</si>
  <si>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</si>
  <si>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</si>
  <si>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</si>
  <si>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</si>
  <si>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</si>
  <si>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</si>
  <si>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</si>
  <si>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</si>
  <si>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</si>
  <si>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</si>
  <si>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</si>
  <si>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</si>
  <si>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</si>
  <si>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</si>
  <si>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</si>
  <si>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</si>
  <si>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</si>
  <si>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</si>
  <si>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</si>
  <si>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</si>
  <si>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</si>
  <si>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</si>
  <si>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</si>
  <si>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</si>
  <si>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</si>
  <si>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</si>
  <si>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</si>
  <si>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</si>
  <si>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</si>
  <si>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</si>
  <si>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</si>
  <si>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</si>
  <si>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</si>
  <si>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</si>
  <si>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</si>
  <si>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</si>
  <si>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</si>
  <si>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</si>
  <si>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</si>
  <si>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</si>
  <si>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</si>
  <si>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</si>
  <si>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</si>
  <si>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</si>
  <si>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</si>
  <si>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</si>
  <si>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</si>
  <si>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</si>
  <si>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</si>
  <si>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</si>
  <si>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</si>
  <si>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</si>
  <si>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</si>
  <si>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</si>
  <si>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</si>
  <si>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</si>
  <si>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</si>
  <si>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</si>
  <si>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</si>
  <si>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</si>
  <si>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</si>
  <si>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</si>
  <si>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</si>
  <si>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</si>
  <si>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</si>
  <si>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</si>
  <si>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</si>
  <si>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</si>
  <si>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</si>
  <si>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</si>
  <si>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</si>
  <si>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</si>
  <si>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</si>
  <si>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</si>
  <si>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</si>
  <si>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</si>
  <si>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</si>
  <si>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</si>
  <si>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</si>
  <si>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</si>
  <si>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</si>
  <si>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</si>
  <si>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</si>
  <si>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</si>
  <si>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</si>
  <si>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</si>
  <si>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</si>
  <si>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</si>
  <si>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</si>
  <si>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</si>
  <si>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</si>
  <si>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</si>
  <si>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</si>
  <si>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</si>
  <si>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</si>
  <si>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</si>
  <si>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</si>
  <si>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</si>
  <si>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</si>
  <si>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</si>
  <si>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</si>
  <si>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</si>
  <si>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</si>
  <si>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</si>
  <si>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</si>
  <si>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</si>
  <si>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</si>
  <si>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</si>
  <si>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</si>
  <si>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</si>
  <si>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</si>
  <si>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</si>
  <si>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</si>
  <si>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</si>
  <si>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</si>
  <si>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</si>
  <si>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</si>
  <si>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</si>
  <si>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</si>
  <si>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</si>
  <si>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</si>
  <si>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</si>
  <si>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</si>
  <si>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</si>
  <si>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</si>
  <si>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</si>
  <si>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</si>
  <si>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</si>
  <si>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</si>
  <si>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</si>
  <si>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</si>
  <si>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</si>
  <si>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</si>
  <si>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</si>
  <si>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</si>
  <si>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</si>
  <si>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</si>
  <si>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</si>
  <si>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</si>
  <si>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</si>
  <si>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</si>
  <si>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</si>
  <si>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</si>
  <si>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</si>
  <si>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</si>
  <si>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</si>
  <si>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</si>
  <si>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</si>
  <si>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</si>
  <si>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</si>
  <si>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</si>
  <si>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</si>
  <si>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</si>
  <si>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</si>
  <si>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</si>
  <si>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</si>
  <si>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</si>
  <si>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</si>
  <si>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</si>
  <si>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</si>
  <si>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</si>
  <si>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</si>
  <si>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</si>
  <si>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</si>
  <si>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</si>
  <si>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</si>
  <si>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</si>
  <si>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</si>
  <si>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</si>
  <si>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</si>
  <si>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</si>
  <si>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</si>
  <si>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</si>
  <si>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</si>
  <si>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</si>
  <si>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</si>
  <si>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</si>
  <si>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</si>
  <si>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</si>
  <si>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</si>
  <si>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</si>
  <si>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</si>
  <si>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</si>
  <si>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</si>
  <si>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</si>
  <si>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</si>
  <si>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</si>
  <si>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</si>
  <si>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</si>
  <si>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</si>
  <si>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</si>
  <si>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</si>
  <si>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</si>
  <si>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</si>
  <si>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</si>
  <si>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</si>
  <si>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</si>
  <si>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</si>
  <si>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</si>
  <si>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</si>
  <si>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</si>
  <si>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</si>
  <si>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</si>
  <si>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</si>
  <si>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</si>
  <si>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</si>
  <si>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</si>
  <si>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</si>
  <si>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</si>
  <si>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</si>
  <si>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</si>
  <si>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</si>
  <si>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</si>
  <si>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</si>
  <si>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</si>
  <si>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</si>
  <si>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</si>
  <si>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</si>
  <si>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</si>
  <si>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</si>
  <si>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</si>
  <si>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</si>
  <si>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</si>
  <si>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</si>
  <si>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</si>
  <si>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</si>
  <si>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</si>
  <si>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</si>
  <si>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</si>
  <si>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</si>
  <si>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</si>
  <si>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</si>
  <si>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</si>
  <si>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</si>
  <si>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</si>
  <si>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</si>
  <si>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</si>
  <si>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</si>
  <si>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</si>
  <si>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</si>
  <si>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</si>
  <si>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</si>
  <si>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</si>
  <si>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</si>
  <si>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</si>
  <si>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</si>
  <si>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</si>
  <si>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</si>
  <si>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</si>
  <si>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</si>
  <si>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</si>
  <si>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</si>
  <si>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</si>
  <si>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</si>
  <si>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</si>
  <si>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</si>
  <si>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</si>
  <si>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</si>
  <si>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</si>
  <si>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</si>
  <si>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</si>
  <si>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</si>
  <si>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</si>
  <si>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</si>
  <si>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</si>
  <si>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</si>
  <si>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</si>
  <si>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</si>
  <si>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</si>
  <si>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</si>
  <si>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</si>
  <si>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</si>
  <si>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</si>
  <si>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</si>
  <si>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</si>
  <si>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</si>
  <si>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</si>
  <si>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</si>
  <si>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</si>
  <si>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</si>
  <si>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</si>
  <si>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</si>
  <si>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</si>
  <si>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</si>
  <si>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</si>
  <si>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</si>
  <si>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</si>
  <si>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</si>
  <si>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</si>
  <si>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</si>
  <si>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</si>
  <si>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</si>
  <si>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</si>
  <si>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</si>
  <si>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</si>
  <si>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</si>
  <si>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</si>
  <si>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</si>
  <si>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</si>
  <si>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</si>
  <si>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</si>
  <si>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</si>
  <si>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</si>
  <si>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</si>
  <si>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</si>
  <si>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</si>
  <si>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</si>
  <si>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</si>
  <si>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</si>
  <si>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</si>
  <si>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</si>
  <si>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</si>
  <si>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</si>
  <si>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</si>
  <si>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</si>
  <si>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</si>
  <si>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</si>
  <si>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</si>
  <si>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</si>
  <si>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</si>
  <si>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</si>
  <si>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</si>
  <si>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</si>
  <si>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</si>
  <si>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</si>
  <si>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</si>
  <si>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</si>
  <si>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</si>
  <si>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</si>
  <si>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</si>
  <si>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</si>
  <si>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</si>
  <si>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</si>
  <si>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</si>
  <si>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</si>
  <si>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</si>
  <si>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</si>
  <si>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</si>
  <si>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</si>
  <si>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</si>
  <si>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</si>
  <si>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</si>
  <si>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</si>
  <si>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</si>
  <si>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</si>
  <si>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</si>
  <si>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</si>
  <si>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</si>
  <si>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</si>
  <si>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</si>
  <si>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</si>
  <si>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</si>
  <si>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</si>
  <si>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</si>
  <si>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</si>
  <si>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</si>
  <si>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</si>
  <si>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</si>
  <si>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</si>
  <si>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</si>
  <si>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</si>
  <si>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</si>
  <si>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</si>
  <si>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</si>
  <si>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</si>
  <si>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</si>
  <si>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</si>
  <si>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</si>
  <si>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</si>
  <si>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</si>
  <si>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</si>
  <si>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</si>
  <si>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</si>
  <si>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</si>
  <si>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</si>
  <si>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</si>
  <si>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</si>
  <si>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</si>
  <si>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</si>
  <si>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</si>
  <si>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</si>
  <si>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</si>
  <si>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</si>
  <si>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</si>
  <si>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</si>
  <si>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</si>
  <si>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</si>
  <si>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</si>
  <si>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</si>
  <si>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</si>
  <si>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</si>
  <si>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</si>
  <si>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</si>
  <si>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</si>
  <si>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</si>
  <si>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</si>
  <si>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</si>
  <si>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</si>
  <si>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</si>
  <si>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</si>
  <si>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</si>
  <si>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</si>
  <si>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</si>
  <si>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</si>
  <si>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</si>
  <si>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</si>
  <si>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</si>
  <si>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</si>
  <si>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</si>
  <si>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</si>
  <si>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</si>
  <si>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</si>
  <si>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</si>
  <si>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</si>
  <si>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</si>
  <si>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</si>
  <si>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</si>
  <si>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</si>
  <si>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</si>
  <si>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</si>
  <si>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</si>
  <si>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</si>
  <si>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</si>
  <si>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</si>
  <si>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</si>
  <si>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</si>
  <si>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</si>
  <si>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</si>
  <si>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</si>
  <si>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</si>
  <si>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</si>
  <si>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</si>
  <si>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</si>
  <si>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</si>
  <si>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</si>
  <si>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</si>
  <si>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</si>
  <si>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</si>
  <si>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</si>
  <si>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</si>
  <si>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</si>
  <si>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</si>
  <si>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</si>
  <si>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</si>
  <si>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</si>
  <si>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</si>
  <si>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</si>
  <si>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</si>
  <si>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</si>
  <si>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</si>
  <si>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</si>
  <si>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</si>
  <si>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</si>
  <si>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</si>
  <si>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</si>
  <si>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</si>
  <si>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</si>
  <si>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</si>
  <si>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</si>
  <si>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</si>
  <si>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</si>
  <si>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</si>
  <si>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</si>
  <si>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</si>
  <si>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</si>
  <si>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</si>
  <si>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</si>
  <si>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</si>
  <si>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</si>
  <si>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</si>
  <si>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</si>
  <si>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</si>
  <si>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</si>
  <si>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</si>
  <si>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</si>
  <si>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</si>
  <si>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</si>
  <si>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</si>
  <si>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</si>
  <si>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</si>
  <si>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</si>
  <si>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</si>
  <si>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</si>
  <si>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</si>
  <si>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</si>
  <si>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</si>
  <si>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</si>
  <si>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</si>
  <si>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</si>
  <si>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</si>
  <si>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</si>
  <si>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</si>
  <si>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</si>
  <si>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</si>
  <si>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</si>
  <si>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</si>
  <si>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</si>
  <si>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</si>
  <si>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</si>
  <si>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</si>
  <si>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</si>
  <si>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</si>
  <si>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</si>
  <si>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</si>
  <si>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</si>
  <si>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</si>
  <si>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</si>
  <si>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</si>
  <si>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</si>
  <si>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</si>
  <si>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</si>
  <si>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</si>
  <si>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</si>
  <si>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</si>
  <si>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</si>
  <si>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</si>
  <si>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</si>
  <si>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</si>
  <si>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</si>
  <si>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</si>
  <si>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</si>
  <si>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</si>
  <si>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</si>
  <si>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</si>
  <si>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</si>
  <si>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</si>
  <si>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</si>
  <si>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</si>
  <si>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</si>
  <si>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</si>
  <si>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</si>
  <si>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</si>
  <si>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</si>
  <si>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</si>
  <si>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</si>
  <si>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</si>
  <si>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</si>
  <si>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</si>
  <si>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</si>
  <si>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</si>
  <si>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</si>
  <si>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</si>
  <si>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</si>
  <si>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</si>
  <si>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</si>
  <si>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</si>
  <si>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</si>
  <si>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</si>
  <si>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</si>
  <si>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</si>
  <si>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</si>
  <si>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</si>
  <si>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</si>
  <si>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</si>
  <si>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</si>
  <si>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</si>
  <si>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</si>
  <si>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</si>
  <si>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</si>
  <si>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</si>
  <si>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</si>
  <si>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</si>
  <si>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</si>
  <si>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</si>
  <si>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</si>
  <si>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</si>
  <si>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</si>
  <si>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</si>
  <si>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</si>
  <si>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</si>
  <si>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</si>
  <si>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</si>
  <si>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</si>
  <si>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</si>
  <si>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</si>
  <si>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</si>
  <si>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</si>
  <si>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</si>
  <si>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</si>
  <si>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</si>
  <si>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</si>
  <si>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</si>
  <si>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</si>
  <si>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</si>
  <si>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</si>
  <si>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</si>
  <si>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</si>
  <si>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</si>
  <si>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</si>
  <si>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</si>
  <si>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</si>
  <si>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</si>
  <si>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</si>
  <si>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</si>
  <si>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</si>
  <si>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</si>
  <si>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</si>
  <si>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</si>
  <si>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</si>
  <si>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</si>
  <si>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</si>
  <si>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</si>
  <si>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</si>
  <si>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</si>
  <si>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</si>
  <si>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</si>
  <si>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</si>
  <si>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</si>
  <si>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</si>
  <si>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</si>
  <si>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</si>
  <si>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</si>
  <si>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</si>
  <si>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</si>
  <si>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</si>
  <si>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</si>
  <si>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</si>
  <si>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</si>
  <si>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</si>
  <si>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</si>
  <si>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</si>
  <si>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</si>
  <si>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</si>
  <si>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</si>
  <si>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</si>
  <si>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</si>
  <si>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</si>
  <si>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</si>
  <si>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</si>
  <si>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</si>
  <si>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</si>
  <si>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</si>
  <si>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</si>
  <si>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</si>
  <si>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</si>
  <si>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</si>
  <si>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</si>
  <si>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</si>
  <si>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</si>
  <si>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</si>
  <si>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</si>
  <si>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</si>
  <si>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</si>
  <si>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</si>
  <si>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</si>
  <si>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</si>
  <si>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</si>
  <si>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</si>
  <si>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</si>
  <si>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</si>
  <si>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</si>
  <si>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</si>
  <si>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</si>
  <si>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</si>
  <si>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</si>
  <si>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</si>
  <si>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</si>
  <si>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</si>
  <si>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</si>
  <si>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</si>
  <si>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</si>
  <si>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</si>
  <si>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</si>
  <si>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</si>
  <si>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</si>
  <si>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</si>
  <si>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</si>
  <si>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</si>
  <si>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</si>
  <si>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</si>
  <si>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</si>
  <si>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</si>
  <si>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</si>
  <si>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</si>
  <si>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</si>
  <si>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</si>
  <si>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</si>
  <si>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</si>
  <si>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</si>
  <si>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</si>
  <si>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</si>
  <si>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</si>
  <si>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</si>
  <si>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</si>
  <si>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</si>
  <si>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</si>
  <si>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</si>
  <si>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</si>
  <si>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</si>
  <si>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</si>
  <si>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</si>
  <si>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</si>
  <si>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</si>
  <si>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</si>
  <si>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</si>
  <si>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</si>
  <si>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</si>
  <si>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</si>
  <si>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</si>
  <si>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</si>
  <si>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</si>
  <si>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</si>
  <si>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</si>
  <si>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</si>
  <si>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</si>
  <si>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</si>
  <si>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</si>
  <si>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</si>
  <si>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</si>
  <si>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</si>
  <si>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</si>
  <si>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</si>
  <si>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</si>
  <si>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</si>
  <si>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</si>
  <si>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</si>
  <si>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</si>
  <si>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</si>
  <si>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</si>
  <si>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</si>
  <si>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</si>
  <si>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</si>
  <si>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</si>
  <si>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</si>
  <si>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</si>
  <si>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</si>
  <si>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</si>
  <si>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</si>
  <si>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</si>
  <si>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</si>
  <si>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</si>
  <si>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</si>
  <si>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</si>
  <si>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</si>
  <si>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</si>
  <si>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</si>
  <si>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</si>
  <si>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</si>
  <si>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</si>
  <si>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</si>
  <si>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</si>
  <si>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</si>
  <si>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</si>
  <si>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</si>
  <si>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</si>
  <si>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</si>
  <si>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</si>
  <si>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</si>
  <si>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</si>
  <si>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</si>
  <si>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</si>
  <si>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</si>
  <si>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</si>
  <si>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</si>
  <si>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</si>
  <si>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</si>
  <si>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</si>
  <si>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</si>
  <si>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</si>
  <si>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</si>
  <si>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</si>
  <si>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</si>
  <si>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</si>
  <si>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</si>
  <si>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</si>
  <si>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</si>
  <si>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</si>
  <si>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</si>
  <si>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</si>
  <si>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</si>
  <si>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</si>
  <si>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</si>
  <si>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</si>
  <si>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</si>
  <si>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</si>
  <si>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</si>
  <si>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</si>
  <si>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</si>
  <si>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</si>
  <si>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</si>
  <si>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</si>
  <si>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</si>
  <si>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</si>
  <si>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</si>
  <si>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</si>
  <si>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</si>
  <si>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</si>
  <si>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</si>
  <si>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</si>
  <si>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</si>
  <si>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</si>
  <si>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</si>
  <si>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</si>
  <si>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</si>
  <si>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</si>
  <si>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</si>
  <si>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</si>
  <si>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</si>
  <si>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</si>
  <si>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</si>
  <si>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</si>
  <si>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</si>
  <si>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</si>
  <si>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</si>
  <si>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</si>
  <si>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</si>
  <si>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</si>
  <si>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</si>
  <si>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</si>
  <si>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</si>
  <si>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</si>
  <si>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</si>
  <si>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</si>
  <si>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</si>
  <si>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</si>
  <si>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</si>
  <si>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</si>
  <si>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</si>
  <si>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</si>
  <si>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</si>
  <si>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</si>
  <si>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</si>
  <si>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</si>
  <si>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</si>
  <si>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</si>
  <si>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</si>
  <si>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</si>
  <si>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</si>
  <si>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</si>
  <si>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</si>
  <si>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</si>
  <si>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</si>
  <si>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</si>
  <si>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</si>
  <si>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</si>
  <si>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</si>
  <si>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</si>
  <si>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</si>
  <si>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</si>
  <si>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</si>
  <si>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</si>
  <si>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</si>
  <si>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</si>
  <si>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</si>
  <si>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</si>
  <si>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</si>
  <si>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</si>
  <si>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</si>
  <si>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</si>
  <si>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</si>
  <si>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</si>
  <si>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</si>
  <si>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</si>
  <si>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</si>
  <si>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</si>
  <si>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</si>
  <si>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</si>
  <si>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</si>
  <si>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</si>
  <si>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</si>
  <si>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</si>
  <si>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</si>
  <si>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</si>
  <si>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</si>
  <si>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</si>
  <si>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</si>
  <si>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</si>
  <si>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</si>
  <si>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</si>
  <si>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</si>
  <si>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</si>
  <si>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</si>
  <si>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</si>
  <si>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</si>
  <si>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</si>
  <si>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</si>
  <si>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</si>
  <si>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</si>
  <si>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</si>
  <si>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</si>
  <si>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</si>
  <si>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</si>
  <si>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</si>
  <si>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</si>
  <si>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</si>
  <si>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</si>
  <si>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</si>
  <si>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</si>
  <si>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</si>
  <si>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</si>
  <si>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</si>
  <si>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</si>
  <si>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</si>
  <si>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</si>
  <si>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</si>
  <si>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</si>
  <si>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</si>
  <si>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</si>
  <si>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</si>
  <si>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</si>
  <si>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</si>
  <si>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</si>
  <si>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</si>
  <si>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</si>
  <si>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</si>
  <si>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</si>
  <si>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</si>
  <si>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</si>
  <si>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</si>
  <si>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</si>
  <si>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</si>
  <si>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</si>
  <si>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</si>
  <si>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</si>
  <si>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</si>
  <si>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</si>
  <si>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</si>
  <si>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</si>
  <si>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</si>
  <si>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</si>
  <si>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</si>
  <si>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</si>
  <si>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</si>
  <si>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</si>
  <si>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</si>
  <si>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</si>
  <si>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</si>
  <si>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</si>
  <si>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</si>
  <si>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</si>
  <si>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</si>
  <si>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</si>
  <si>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</si>
  <si>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</si>
  <si>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</si>
  <si>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</si>
  <si>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</si>
  <si>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</si>
  <si>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</si>
  <si>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</si>
  <si>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</si>
  <si>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</si>
  <si>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</si>
  <si>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</si>
  <si>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</si>
  <si>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</si>
  <si>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</si>
  <si>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</si>
  <si>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</si>
  <si>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</si>
  <si>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</si>
  <si>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</si>
  <si>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</si>
  <si>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</si>
  <si>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</si>
  <si>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</si>
  <si>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</si>
  <si>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</si>
  <si>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</si>
  <si>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</si>
  <si>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</si>
  <si>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</si>
  <si>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</si>
  <si>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</si>
  <si>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</si>
  <si>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</si>
  <si>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</si>
  <si>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</si>
  <si>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</si>
  <si>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</si>
  <si>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</si>
  <si>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</si>
  <si>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</si>
  <si>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</si>
  <si>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</si>
  <si>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</si>
  <si>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</si>
  <si>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</si>
  <si>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</si>
  <si>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</si>
  <si>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</si>
  <si>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</si>
  <si>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</si>
  <si>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</si>
  <si>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</si>
  <si>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</si>
  <si>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</si>
  <si>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</si>
  <si>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</si>
  <si>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</si>
  <si>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</si>
  <si>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</si>
  <si>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</si>
  <si>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</si>
  <si>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</si>
  <si>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</si>
  <si>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</si>
  <si>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</si>
  <si>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</si>
  <si>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</si>
  <si>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</si>
  <si>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</si>
  <si>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</si>
  <si>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</si>
  <si>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</si>
  <si>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</si>
  <si>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</si>
  <si>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</si>
  <si>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</si>
  <si>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</si>
  <si>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</si>
  <si>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</si>
  <si>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</si>
  <si>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</si>
  <si>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</si>
  <si>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</si>
  <si>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</si>
  <si>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</si>
  <si>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</si>
  <si>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</si>
  <si>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</si>
  <si>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</si>
  <si>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</si>
  <si>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</si>
  <si>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</si>
  <si>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</si>
  <si>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</si>
  <si>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</si>
  <si>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</si>
  <si>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</si>
  <si>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</si>
  <si>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</si>
  <si>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</si>
  <si>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</si>
  <si>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</si>
  <si>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</si>
  <si>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</si>
  <si>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</si>
  <si>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</si>
  <si>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</si>
  <si>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</si>
  <si>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</si>
  <si>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</si>
  <si>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</si>
  <si>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</si>
  <si>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</si>
  <si>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</si>
  <si>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</si>
  <si>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</si>
  <si>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</si>
  <si>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</si>
  <si>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</si>
  <si>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</si>
  <si>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</si>
  <si>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</si>
  <si>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</si>
  <si>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</si>
  <si>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</si>
  <si>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</si>
  <si>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</si>
  <si>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</si>
  <si>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</si>
  <si>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</si>
  <si>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</si>
  <si>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</si>
  <si>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</si>
  <si>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</si>
  <si>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</si>
  <si>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</si>
  <si>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</si>
  <si>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</si>
  <si>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</si>
  <si>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</si>
  <si>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</si>
  <si>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</si>
  <si>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</si>
  <si>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</si>
  <si>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</si>
  <si>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</si>
  <si>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</si>
  <si>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</si>
  <si>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</si>
  <si>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</si>
  <si>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</si>
  <si>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</si>
  <si>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</si>
  <si>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</si>
  <si>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</si>
  <si>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</si>
  <si>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</si>
  <si>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</si>
  <si>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</si>
  <si>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</si>
  <si>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</si>
  <si>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</si>
  <si>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</si>
  <si>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</si>
  <si>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</si>
  <si>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</si>
  <si>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</si>
  <si>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</si>
  <si>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</si>
  <si>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</si>
  <si>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</si>
  <si>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</si>
  <si>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</si>
  <si>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</si>
  <si>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</si>
  <si>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</si>
  <si>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</si>
  <si>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</si>
  <si>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</si>
  <si>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</si>
  <si>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</si>
  <si>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</si>
  <si>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</si>
  <si>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</si>
  <si>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</si>
  <si>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</si>
  <si>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</si>
  <si>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</si>
  <si>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</si>
  <si>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</si>
  <si>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</si>
  <si>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</si>
  <si>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</si>
  <si>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</si>
  <si>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</si>
  <si>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</si>
  <si>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</si>
  <si>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</si>
  <si>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</si>
  <si>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</si>
  <si>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</si>
  <si>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</si>
  <si>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</si>
  <si>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</si>
  <si>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</si>
  <si>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</si>
  <si>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</si>
  <si>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</si>
  <si>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</si>
  <si>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</si>
  <si>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</si>
  <si>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</si>
  <si>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</si>
  <si>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</si>
  <si>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</si>
  <si>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</si>
  <si>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</si>
  <si>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</si>
  <si>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</si>
  <si>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</si>
  <si>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</si>
  <si>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</si>
  <si>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</si>
  <si>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</si>
  <si>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</si>
  <si>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</si>
  <si>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</si>
  <si>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</si>
  <si>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</si>
  <si>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</si>
  <si>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</si>
  <si>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</si>
  <si>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</si>
  <si>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</si>
  <si>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</si>
  <si>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</si>
  <si>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</si>
  <si>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</si>
  <si>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</si>
  <si>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</si>
  <si>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</si>
  <si>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</si>
  <si>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</si>
  <si>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</si>
  <si>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</si>
  <si>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</si>
  <si>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</si>
  <si>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</si>
  <si>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</si>
  <si>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</si>
  <si>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</si>
  <si>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</si>
  <si>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</si>
  <si>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</si>
  <si>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</si>
  <si>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</si>
  <si>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</si>
  <si>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</si>
  <si>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</si>
  <si>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</si>
  <si>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</si>
  <si>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</si>
  <si>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</si>
  <si>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</si>
  <si>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</si>
  <si>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</si>
  <si>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</si>
  <si>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</si>
  <si>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</si>
  <si>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</si>
  <si>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</si>
  <si>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</si>
  <si>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</si>
  <si>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</si>
  <si>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</si>
  <si>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</si>
  <si>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</si>
  <si>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</si>
  <si>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</si>
  <si>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</si>
  <si>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</si>
  <si>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</si>
  <si>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</si>
  <si>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</si>
  <si>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</si>
  <si>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</si>
  <si>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</si>
  <si>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</si>
  <si>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</si>
  <si>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</si>
  <si>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</si>
  <si>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</si>
  <si>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</si>
  <si>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</si>
  <si>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</si>
  <si>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</si>
  <si>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</si>
  <si>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</si>
  <si>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</si>
  <si>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</si>
  <si>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</si>
  <si>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</si>
  <si>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</si>
  <si>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</si>
  <si>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</si>
  <si>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</si>
  <si>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</si>
  <si>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</si>
  <si>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</si>
  <si>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</si>
  <si>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</si>
  <si>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</si>
  <si>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</si>
  <si>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</si>
  <si>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</si>
  <si>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</si>
  <si>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</si>
  <si>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</si>
  <si>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</si>
  <si>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</si>
  <si>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</si>
  <si>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</si>
  <si>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</si>
  <si>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</si>
  <si>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</si>
  <si>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</si>
  <si>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</si>
  <si>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</si>
  <si>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</si>
  <si>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</si>
  <si>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</si>
  <si>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</si>
  <si>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</si>
  <si>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</si>
  <si>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</si>
  <si>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</si>
  <si>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</si>
  <si>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</si>
  <si>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</si>
  <si>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</si>
  <si>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</si>
  <si>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</si>
  <si>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</si>
  <si>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</si>
  <si>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</si>
  <si>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</si>
  <si>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</si>
  <si>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</si>
  <si>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</si>
  <si>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</si>
  <si>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</si>
  <si>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</si>
  <si>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</si>
  <si>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</si>
  <si>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</si>
  <si>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</si>
  <si>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</si>
  <si>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</si>
  <si>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</si>
  <si>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</si>
  <si>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</si>
  <si>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</si>
  <si>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</si>
  <si>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</si>
  <si>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</si>
  <si>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</si>
  <si>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</si>
  <si>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</si>
  <si>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</si>
  <si>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</si>
  <si>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</si>
  <si>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</si>
  <si>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</si>
  <si>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</si>
  <si>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</si>
  <si>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</si>
  <si>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</si>
  <si>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</si>
  <si>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</si>
  <si>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</si>
  <si>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</si>
  <si>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</si>
  <si>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</si>
  <si>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</si>
  <si>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</si>
  <si>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</si>
  <si>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</si>
  <si>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</si>
  <si>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</si>
  <si>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</si>
  <si>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</si>
  <si>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</si>
  <si>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</si>
  <si>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</si>
  <si>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</si>
  <si>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</si>
  <si>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</si>
  <si>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</si>
  <si>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</si>
  <si>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</si>
  <si>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</si>
  <si>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</si>
  <si>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</si>
  <si>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</si>
  <si>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</si>
  <si>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</si>
  <si>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</si>
  <si>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</si>
  <si>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</si>
  <si>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</si>
  <si>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</si>
  <si>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</si>
  <si>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</si>
  <si>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</si>
  <si>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</si>
  <si>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</si>
  <si>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</si>
  <si>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</si>
  <si>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</si>
  <si>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</si>
  <si>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</si>
  <si>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</si>
  <si>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</si>
  <si>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</si>
  <si>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</si>
  <si>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</si>
  <si>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</si>
  <si>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</si>
  <si>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</si>
  <si>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</si>
  <si>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</si>
  <si>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</si>
  <si>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</si>
  <si>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</si>
  <si>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</si>
  <si>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</si>
  <si>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</si>
  <si>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</si>
  <si>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</si>
  <si>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</si>
  <si>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</si>
  <si>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</si>
  <si>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</si>
  <si>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</si>
  <si>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</si>
  <si>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</si>
  <si>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</si>
  <si>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</si>
  <si>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</si>
  <si>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</si>
  <si>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</si>
  <si>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</si>
  <si>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</si>
  <si>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</si>
  <si>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</si>
  <si>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</si>
  <si>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</si>
  <si>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</si>
  <si>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</si>
  <si>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</si>
  <si>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</si>
  <si>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</si>
  <si>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</si>
  <si>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</si>
  <si>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</si>
  <si>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</si>
  <si>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</si>
  <si>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</si>
  <si>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</si>
  <si>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</si>
  <si>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</si>
  <si>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</si>
  <si>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</si>
  <si>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</si>
  <si>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</si>
  <si>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</si>
  <si>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</si>
  <si>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</si>
  <si>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</si>
  <si>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</si>
  <si>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</si>
  <si>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</si>
  <si>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</si>
  <si>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</si>
  <si>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</si>
  <si>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</si>
  <si>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</si>
  <si>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</si>
  <si>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</si>
  <si>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</si>
  <si>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</si>
  <si>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</si>
  <si>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</si>
  <si>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</si>
  <si>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</si>
  <si>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</si>
  <si>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</si>
  <si>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</si>
  <si>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</si>
  <si>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</si>
  <si>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</si>
  <si>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</si>
  <si>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</si>
  <si>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</si>
  <si>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</si>
  <si>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</si>
  <si>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</si>
  <si>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</si>
  <si>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</si>
  <si>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</si>
  <si>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</si>
  <si>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</si>
  <si>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</si>
  <si>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</si>
  <si>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</si>
  <si>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</si>
  <si>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</si>
  <si>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</si>
  <si>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</si>
  <si>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</si>
  <si>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</si>
  <si>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</si>
  <si>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</si>
  <si>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</si>
  <si>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</si>
  <si>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</si>
  <si>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</si>
  <si>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</si>
  <si>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</si>
  <si>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</si>
  <si>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</si>
  <si>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</si>
  <si>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</si>
  <si>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</si>
  <si>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</si>
  <si>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</si>
  <si>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</si>
  <si>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</si>
  <si>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</si>
  <si>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</si>
  <si>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</si>
  <si>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</si>
  <si>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</si>
  <si>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</si>
  <si>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</si>
  <si>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</si>
  <si>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</si>
  <si>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</si>
  <si>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</si>
  <si>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</si>
  <si>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</si>
  <si>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</si>
  <si>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</si>
  <si>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</si>
  <si>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</si>
  <si>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</si>
  <si>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</si>
  <si>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</si>
  <si>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</si>
  <si>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</si>
  <si>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</si>
  <si>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</si>
  <si>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</si>
  <si>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</si>
  <si>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</si>
  <si>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</si>
  <si>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</si>
  <si>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</si>
  <si>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</si>
  <si>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</si>
  <si>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</si>
  <si>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</si>
  <si>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</si>
  <si>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</si>
  <si>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</si>
  <si>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</si>
  <si>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</si>
  <si>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</si>
  <si>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</si>
  <si>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</si>
  <si>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</si>
  <si>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</si>
  <si>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</si>
  <si>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</si>
  <si>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</si>
  <si>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</si>
  <si>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</si>
  <si>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</si>
  <si>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</si>
  <si>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</si>
  <si>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</si>
  <si>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</si>
  <si>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</si>
  <si>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</si>
  <si>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</si>
  <si>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</si>
  <si>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</si>
  <si>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</si>
  <si>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</si>
  <si>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</si>
  <si>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</si>
  <si>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</si>
  <si>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</si>
  <si>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</si>
  <si>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</si>
  <si>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</si>
  <si>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</si>
  <si>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</si>
  <si>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</si>
  <si>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</si>
  <si>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</si>
  <si>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</si>
  <si>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</si>
  <si>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</si>
  <si>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</si>
  <si>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</si>
  <si>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</si>
  <si>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</si>
  <si>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</si>
  <si>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</si>
  <si>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</si>
  <si>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</si>
  <si>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</si>
  <si>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</si>
  <si>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</si>
  <si>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</si>
  <si>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</si>
  <si>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</si>
  <si>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</si>
  <si>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</si>
  <si>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</si>
  <si>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</si>
  <si>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</si>
  <si>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</si>
  <si>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</si>
  <si>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</si>
  <si>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</si>
  <si>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</si>
  <si>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</si>
  <si>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</si>
  <si>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</si>
  <si>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</si>
  <si>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</si>
  <si>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</si>
  <si>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</si>
  <si>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</si>
  <si>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</si>
  <si>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</si>
  <si>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</si>
  <si>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</si>
  <si>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</si>
  <si>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</si>
  <si>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</si>
  <si>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</si>
  <si>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</si>
  <si>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</si>
  <si>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</si>
  <si>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</si>
  <si>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</si>
  <si>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</si>
  <si>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</si>
  <si>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</si>
  <si>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</si>
  <si>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</si>
  <si>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</si>
  <si>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</si>
  <si>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</si>
  <si>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</si>
  <si>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</si>
  <si>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</si>
  <si>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</si>
  <si>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</si>
  <si>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</si>
  <si>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</si>
  <si>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</si>
  <si>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</si>
  <si>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</si>
  <si>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</si>
  <si>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</si>
  <si>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</si>
  <si>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</si>
  <si>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</si>
  <si>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</si>
  <si>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</si>
  <si>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</si>
  <si>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</si>
  <si>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</si>
  <si>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</si>
  <si>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</si>
  <si>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</si>
  <si>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</si>
  <si>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</si>
  <si>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</si>
  <si>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</si>
  <si>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</si>
  <si>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</si>
  <si>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</si>
  <si>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</si>
  <si>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</si>
  <si>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</si>
  <si>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</si>
  <si>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</si>
  <si>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</si>
  <si>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</si>
  <si>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</si>
  <si>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</si>
  <si>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</si>
  <si>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</si>
  <si>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</si>
  <si>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</si>
  <si>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</si>
  <si>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</si>
  <si>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</si>
  <si>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</si>
  <si>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</si>
  <si>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</si>
  <si>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</si>
  <si>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</si>
  <si>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</si>
  <si>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</si>
  <si>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</si>
  <si>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</si>
  <si>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</si>
  <si>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</si>
  <si>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</si>
  <si>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</si>
  <si>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</si>
  <si>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</si>
  <si>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</si>
  <si>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</si>
  <si>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</si>
  <si>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</si>
  <si>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</si>
  <si>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</si>
  <si>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</si>
  <si>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</si>
  <si>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</si>
  <si>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</si>
  <si>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</si>
  <si>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</si>
  <si>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</si>
  <si>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</si>
  <si>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</si>
  <si>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</si>
  <si>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</si>
  <si>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</si>
  <si>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</si>
  <si>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</si>
  <si>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</si>
  <si>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</si>
  <si>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</si>
  <si>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</si>
  <si>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</si>
  <si>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</si>
  <si>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</si>
  <si>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</si>
  <si>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</si>
  <si>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</si>
  <si>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</si>
  <si>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</si>
  <si>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</si>
  <si>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</si>
  <si>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</si>
  <si>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</si>
  <si>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</si>
  <si>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</si>
  <si>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</si>
  <si>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</si>
  <si>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</si>
  <si>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</si>
  <si>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</si>
  <si>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</si>
  <si>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</si>
  <si>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</si>
  <si>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</si>
  <si>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</si>
  <si>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</si>
  <si>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</si>
  <si>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</si>
  <si>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</si>
  <si>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</si>
  <si>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</si>
  <si>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</si>
  <si>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</si>
  <si>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</si>
  <si>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</si>
  <si>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</si>
  <si>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</si>
  <si>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</si>
  <si>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</si>
  <si>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</si>
  <si>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</si>
  <si>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</si>
  <si>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</si>
  <si>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</si>
  <si>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</si>
  <si>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</si>
  <si>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</si>
  <si>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</si>
  <si>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</si>
  <si>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</si>
  <si>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</si>
  <si>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</si>
  <si>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</si>
  <si>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</si>
  <si>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</si>
  <si>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</si>
  <si>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</si>
  <si>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</si>
  <si>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</si>
  <si>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</si>
  <si>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</si>
  <si>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</si>
  <si>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</si>
  <si>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</si>
  <si>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</si>
  <si>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</si>
  <si>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</si>
  <si>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</si>
  <si>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</si>
  <si>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</si>
  <si>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</si>
  <si>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</si>
  <si>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</si>
  <si>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</si>
  <si>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</si>
  <si>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</si>
  <si>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</si>
  <si>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</si>
  <si>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</si>
  <si>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</si>
  <si>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</si>
  <si>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</si>
  <si>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</si>
  <si>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</si>
  <si>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</si>
  <si>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</si>
  <si>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</si>
  <si>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</si>
  <si>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</si>
  <si>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</si>
  <si>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</si>
  <si>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</si>
  <si>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</si>
  <si>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</si>
  <si>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</si>
  <si>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</si>
  <si>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</si>
  <si>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</si>
  <si>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</si>
  <si>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</si>
  <si>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</si>
  <si>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</si>
  <si>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</si>
  <si>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</si>
  <si>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</si>
  <si>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</si>
  <si>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</si>
  <si>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</si>
  <si>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</si>
  <si>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</si>
  <si>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</si>
  <si>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</si>
  <si>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</si>
  <si>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</si>
  <si>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</si>
  <si>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</si>
  <si>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</si>
  <si>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</si>
  <si>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</si>
  <si>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</si>
  <si>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</si>
  <si>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</si>
  <si>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</si>
  <si>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</si>
  <si>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</si>
  <si>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</si>
  <si>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</si>
  <si>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</si>
  <si>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</si>
  <si>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</si>
  <si>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</si>
  <si>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</si>
  <si>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</si>
  <si>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</si>
  <si>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</si>
  <si>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</si>
  <si>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</si>
  <si>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</si>
  <si>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</si>
  <si>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</si>
  <si>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</si>
  <si>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</si>
  <si>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</si>
  <si>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</si>
  <si>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</si>
  <si>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</si>
  <si>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</si>
  <si>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</si>
  <si>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</si>
  <si>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</si>
  <si>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</si>
  <si>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</si>
  <si>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</si>
  <si>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</si>
  <si>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</si>
  <si>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</si>
  <si>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</si>
  <si>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</si>
  <si>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</si>
  <si>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</si>
  <si>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</si>
  <si>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</si>
  <si>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</si>
  <si>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</si>
  <si>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</si>
  <si>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</si>
  <si>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</si>
  <si>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</si>
  <si>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</si>
  <si>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</si>
  <si>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</si>
  <si>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</si>
  <si>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</si>
  <si>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</si>
  <si>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</si>
  <si>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</si>
  <si>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</si>
  <si>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</si>
  <si>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</si>
  <si>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</si>
  <si>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</si>
  <si>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</si>
  <si>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</si>
  <si>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</si>
  <si>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</si>
  <si>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</si>
  <si>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</si>
  <si>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</si>
  <si>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</si>
  <si>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</si>
  <si>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</si>
  <si>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</si>
  <si>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</si>
  <si>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</si>
  <si>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</si>
  <si>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</si>
  <si>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</si>
  <si>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</si>
  <si>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</si>
  <si>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</si>
  <si>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</si>
  <si>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</si>
  <si>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</si>
  <si>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</si>
  <si>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</si>
  <si>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</si>
  <si>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</si>
  <si>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</si>
  <si>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</si>
  <si>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</si>
  <si>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</si>
  <si>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</si>
  <si>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</si>
  <si>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</si>
  <si>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</si>
  <si>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</si>
  <si>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</si>
  <si>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</si>
  <si>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</si>
  <si>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</si>
  <si>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</si>
  <si>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</si>
  <si>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</si>
  <si>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</si>
  <si>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</si>
  <si>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</si>
  <si>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</si>
  <si>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</si>
  <si>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</si>
  <si>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</si>
  <si>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</si>
  <si>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</si>
  <si>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</si>
  <si>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</si>
  <si>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</si>
  <si>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</si>
  <si>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</si>
  <si>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</si>
  <si>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</si>
  <si>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</si>
  <si>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</si>
  <si>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</si>
  <si>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</si>
  <si>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</si>
  <si>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</si>
  <si>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</si>
  <si>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</si>
  <si>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</si>
  <si>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</si>
  <si>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</si>
  <si>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</si>
  <si>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</si>
  <si>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</si>
  <si>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</si>
  <si>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</si>
  <si>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</si>
  <si>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</si>
  <si>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</si>
  <si>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</si>
  <si>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</si>
  <si>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</si>
  <si>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</si>
  <si>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</si>
  <si>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</si>
  <si>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</si>
  <si>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</si>
  <si>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</si>
  <si>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</si>
  <si>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</si>
  <si>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</si>
  <si>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</si>
  <si>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</si>
  <si>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</si>
  <si>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</si>
  <si>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</si>
  <si>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</si>
  <si>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</si>
  <si>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</si>
  <si>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</si>
  <si>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</si>
  <si>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</si>
  <si>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</si>
  <si>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</si>
  <si>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</si>
  <si>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</si>
  <si>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</si>
  <si>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</si>
  <si>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</si>
  <si>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</si>
  <si>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</si>
  <si>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</si>
  <si>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</si>
  <si>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</si>
  <si>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</si>
  <si>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</si>
  <si>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</si>
  <si>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</si>
  <si>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</si>
  <si>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</si>
  <si>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</si>
  <si>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</si>
  <si>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</si>
  <si>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</si>
  <si>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</si>
  <si>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</si>
  <si>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</si>
  <si>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</si>
  <si>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</si>
  <si>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</si>
  <si>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</si>
  <si>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</si>
  <si>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</si>
  <si>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</si>
  <si>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</si>
  <si>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</si>
  <si>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</si>
  <si>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</si>
  <si>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</si>
  <si>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</si>
  <si>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</si>
  <si>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</si>
  <si>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</si>
  <si>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</si>
  <si>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</si>
  <si>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</si>
  <si>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</si>
  <si>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</si>
  <si>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</si>
  <si>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</si>
  <si>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</si>
  <si>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</si>
  <si>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</si>
  <si>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</si>
  <si>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</si>
  <si>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</si>
  <si>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</si>
  <si>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</si>
  <si>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</si>
  <si>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</si>
  <si>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</si>
  <si>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</si>
  <si>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</si>
  <si>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</si>
  <si>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</si>
  <si>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</si>
  <si>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</si>
  <si>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</si>
  <si>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</si>
  <si>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</si>
  <si>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</si>
  <si>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</si>
  <si>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</si>
  <si>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</si>
  <si>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</si>
  <si>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</si>
  <si>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</si>
  <si>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</si>
  <si>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</si>
  <si>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</si>
  <si>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</si>
  <si>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</si>
  <si>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</si>
  <si>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</si>
  <si>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</si>
  <si>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</si>
  <si>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</si>
  <si>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</si>
  <si>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</si>
  <si>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</si>
  <si>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</si>
  <si>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</si>
  <si>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</si>
  <si>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</si>
  <si>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</si>
  <si>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</si>
  <si>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</si>
  <si>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</si>
  <si>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</si>
  <si>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</si>
  <si>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</si>
  <si>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</si>
  <si>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</si>
  <si>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</si>
  <si>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</si>
  <si>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</si>
  <si>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</si>
  <si>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</si>
  <si>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</si>
  <si>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</si>
  <si>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</si>
  <si>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</si>
  <si>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</si>
  <si>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</si>
  <si>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</si>
  <si>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</si>
  <si>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</si>
  <si>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</si>
  <si>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</si>
  <si>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</si>
  <si>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</si>
  <si>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</si>
  <si>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</si>
  <si>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</si>
  <si>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</si>
  <si>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</si>
  <si>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</si>
  <si>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</si>
  <si>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</si>
  <si>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</si>
  <si>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</si>
  <si>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</si>
  <si>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</si>
  <si>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</si>
  <si>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</si>
  <si>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</si>
  <si>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</si>
  <si>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</si>
  <si>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</si>
  <si>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</si>
  <si>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</si>
  <si>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</si>
  <si>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</si>
  <si>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</si>
  <si>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</si>
  <si>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</si>
  <si>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</si>
  <si>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</si>
  <si>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</si>
  <si>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</si>
  <si>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</si>
  <si>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</si>
  <si>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</si>
  <si>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</si>
  <si>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</si>
  <si>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</si>
  <si>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</si>
  <si>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</si>
  <si>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</si>
  <si>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</si>
  <si>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</si>
  <si>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</si>
  <si>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</si>
  <si>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</si>
  <si>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</si>
  <si>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</si>
  <si>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</si>
  <si>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</si>
  <si>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</si>
  <si>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</si>
  <si>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</si>
  <si>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</si>
  <si>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</si>
  <si>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</si>
  <si>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</si>
  <si>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</si>
  <si>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</si>
  <si>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</si>
  <si>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</si>
  <si>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</si>
  <si>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</si>
  <si>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</si>
  <si>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</si>
  <si>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</si>
  <si>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</si>
  <si>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</si>
  <si>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</si>
  <si>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</si>
  <si>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</si>
  <si>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</si>
  <si>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</si>
  <si>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</si>
  <si>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</si>
  <si>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</si>
  <si>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</si>
  <si>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</si>
  <si>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</si>
  <si>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</si>
  <si>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</si>
  <si>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</si>
  <si>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</si>
  <si>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</si>
  <si>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</si>
  <si>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</si>
  <si>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</si>
  <si>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</si>
  <si>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</si>
  <si>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</si>
  <si>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</si>
  <si>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</si>
  <si>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</si>
  <si>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</si>
  <si>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</si>
  <si>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</si>
  <si>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</si>
  <si>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</si>
  <si>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</si>
  <si>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</si>
  <si>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</si>
  <si>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</si>
  <si>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</si>
  <si>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</si>
  <si>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</si>
  <si>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</si>
  <si>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</si>
  <si>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</si>
  <si>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</si>
  <si>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</si>
  <si>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</si>
  <si>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</si>
  <si>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</si>
  <si>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</si>
  <si>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</si>
  <si>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</si>
  <si>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</si>
  <si>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</si>
  <si>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</si>
  <si>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</si>
  <si>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</si>
  <si>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</si>
  <si>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</si>
  <si>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</si>
  <si>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</si>
  <si>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</si>
  <si>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</si>
  <si>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</si>
  <si>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</si>
  <si>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</si>
  <si>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</si>
  <si>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</si>
  <si>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</si>
  <si>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</si>
  <si>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</si>
  <si>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</si>
  <si>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</si>
  <si>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</si>
  <si>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</si>
  <si>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</si>
  <si>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</si>
  <si>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</si>
  <si>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</si>
  <si>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</si>
  <si>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</si>
  <si>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</si>
  <si>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</si>
  <si>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</si>
  <si>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</si>
  <si>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</si>
  <si>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</si>
  <si>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</si>
  <si>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</si>
  <si>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</si>
  <si>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</si>
  <si>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</si>
  <si>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</si>
  <si>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</si>
  <si>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</si>
  <si>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</si>
  <si>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</si>
  <si>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</si>
  <si>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</si>
  <si>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</si>
  <si>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</si>
  <si>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</si>
  <si>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</si>
  <si>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</si>
  <si>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</si>
  <si>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</si>
  <si>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</si>
  <si>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</si>
  <si>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</si>
  <si>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</si>
  <si>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</si>
  <si>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</si>
  <si>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</si>
  <si>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</si>
  <si>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</si>
  <si>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</si>
  <si>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</si>
  <si>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</si>
  <si>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</si>
  <si>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</si>
  <si>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</si>
  <si>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</si>
  <si>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</si>
  <si>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</si>
  <si>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</si>
  <si>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</si>
  <si>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</si>
  <si>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</si>
  <si>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</si>
  <si>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</si>
  <si>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</si>
  <si>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</si>
  <si>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</si>
  <si>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</si>
  <si>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</si>
  <si>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</si>
  <si>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</si>
  <si>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</si>
  <si>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</si>
  <si>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</si>
  <si>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</si>
  <si>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</si>
  <si>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</si>
  <si>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</si>
  <si>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</si>
  <si>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</si>
  <si>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</si>
  <si>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</si>
  <si>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</si>
  <si>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</si>
  <si>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</si>
  <si>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</si>
  <si>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</si>
  <si>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</si>
  <si>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</si>
  <si>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</si>
  <si>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</si>
  <si>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</si>
  <si>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</si>
  <si>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</si>
  <si>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</si>
  <si>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</si>
  <si>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</si>
  <si>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</si>
  <si>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</si>
  <si>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</si>
  <si>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</si>
  <si>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</si>
  <si>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</si>
  <si>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</si>
  <si>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</si>
  <si>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</si>
  <si>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</si>
  <si>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</si>
  <si>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</si>
  <si>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</si>
  <si>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</si>
  <si>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</si>
  <si>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</si>
  <si>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</si>
  <si>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</si>
  <si>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</si>
  <si>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</si>
  <si>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</si>
  <si>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</si>
  <si>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</si>
  <si>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</si>
  <si>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</si>
  <si>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</si>
  <si>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</si>
  <si>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</si>
  <si>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</si>
  <si>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</si>
  <si>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</si>
  <si>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</si>
  <si>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</si>
  <si>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</si>
  <si>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</si>
  <si>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</si>
  <si>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</si>
  <si>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</si>
  <si>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</si>
  <si>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</si>
  <si>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</si>
  <si>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</si>
  <si>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</si>
  <si>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</si>
  <si>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</si>
  <si>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</si>
  <si>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</si>
  <si>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</si>
  <si>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</si>
  <si>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</si>
  <si>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</si>
  <si>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</si>
  <si>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</si>
  <si>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</si>
  <si>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</si>
  <si>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</si>
  <si>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</si>
  <si>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</si>
  <si>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</si>
  <si>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</si>
  <si>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</si>
  <si>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</si>
  <si>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</si>
  <si>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</si>
  <si>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</si>
  <si>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</si>
  <si>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</si>
  <si>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</si>
  <si>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</si>
  <si>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</si>
  <si>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</si>
  <si>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</si>
  <si>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</si>
  <si>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</si>
  <si>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</si>
  <si>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</si>
  <si>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</si>
  <si>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</si>
  <si>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</si>
  <si>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</si>
  <si>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</si>
  <si>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</si>
  <si>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</si>
  <si>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</si>
  <si>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</si>
  <si>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</si>
  <si>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</si>
  <si>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</si>
  <si>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</si>
  <si>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</si>
  <si>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</si>
  <si>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</si>
  <si>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</si>
  <si>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</si>
  <si>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</si>
  <si>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</si>
  <si>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</si>
  <si>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</si>
  <si>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</si>
  <si>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</si>
  <si>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</si>
  <si>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</si>
  <si>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</si>
  <si>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</si>
  <si>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</si>
  <si>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</si>
  <si>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</si>
  <si>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</si>
  <si>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</si>
  <si>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</si>
  <si>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</si>
  <si>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</si>
  <si>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</si>
  <si>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</si>
  <si>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</si>
  <si>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</si>
  <si>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</si>
  <si>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</si>
  <si>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</si>
  <si>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</si>
  <si>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</si>
  <si>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</si>
  <si>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</si>
  <si>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</si>
  <si>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</si>
  <si>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</si>
  <si>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</si>
  <si>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</si>
  <si>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</si>
  <si>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</si>
  <si>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</si>
  <si>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</si>
  <si>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</si>
  <si>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</si>
  <si>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</si>
  <si>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</si>
  <si>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</si>
  <si>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</si>
  <si>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</si>
  <si>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</si>
  <si>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</si>
  <si>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</si>
  <si>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</si>
  <si>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</si>
  <si>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</si>
  <si>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</si>
  <si>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</si>
  <si>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</si>
  <si>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</si>
  <si>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</si>
  <si>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</si>
  <si>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</si>
  <si>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</si>
  <si>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</si>
  <si>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</si>
  <si>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</si>
  <si>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</si>
  <si>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</si>
  <si>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</si>
  <si>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</si>
  <si>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</si>
  <si>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</si>
  <si>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</si>
  <si>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</si>
  <si>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</si>
  <si>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</si>
  <si>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</si>
  <si>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</si>
  <si>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</si>
  <si>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</si>
  <si>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</si>
  <si>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</si>
  <si>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</si>
  <si>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</si>
  <si>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</si>
  <si>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</si>
  <si>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</si>
  <si>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</si>
  <si>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</si>
  <si>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</si>
  <si>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</si>
  <si>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</si>
  <si>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</si>
  <si>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</si>
  <si>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</si>
  <si>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</si>
  <si>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</si>
  <si>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</si>
  <si>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</si>
  <si>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</si>
  <si>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</si>
  <si>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</si>
  <si>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</si>
  <si>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</si>
  <si>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</si>
  <si>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</si>
  <si>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</si>
  <si>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</si>
  <si>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</si>
  <si>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</si>
  <si>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</si>
  <si>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</si>
  <si>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</si>
  <si>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</si>
  <si>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</si>
  <si>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</si>
  <si>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</si>
  <si>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</si>
  <si>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</si>
  <si>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</si>
  <si>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</si>
  <si>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</si>
  <si>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</si>
  <si>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</si>
  <si>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</si>
  <si>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</si>
  <si>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</si>
  <si>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</si>
  <si>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</si>
  <si>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</si>
  <si>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</si>
  <si>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</si>
  <si>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</si>
  <si>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</si>
  <si>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</si>
  <si>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</si>
  <si>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</si>
  <si>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</si>
  <si>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</si>
  <si>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</si>
  <si>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</si>
  <si>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</si>
  <si>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</si>
  <si>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</si>
  <si>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</si>
  <si>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</si>
  <si>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</si>
  <si>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</si>
  <si>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</si>
  <si>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</si>
  <si>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</si>
  <si>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</si>
  <si>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</si>
  <si>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</si>
  <si>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</si>
  <si>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</si>
  <si>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</si>
  <si>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</si>
  <si>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</si>
  <si>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</si>
  <si>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</si>
  <si>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</si>
  <si>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</si>
  <si>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</si>
  <si>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</si>
  <si>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</si>
  <si>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</si>
  <si>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</si>
  <si>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</si>
  <si>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</si>
  <si>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</si>
  <si>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</si>
  <si>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</si>
  <si>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</si>
  <si>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</si>
  <si>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</si>
  <si>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</si>
  <si>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</si>
  <si>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</si>
  <si>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</si>
  <si>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</si>
  <si>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</si>
  <si>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</si>
  <si>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</si>
  <si>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</si>
  <si>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</si>
  <si>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</si>
  <si>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</si>
  <si>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</si>
  <si>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</si>
  <si>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</si>
  <si>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</si>
  <si>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</si>
  <si>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</si>
  <si>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</si>
  <si>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</si>
  <si>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</si>
  <si>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</si>
  <si>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</si>
  <si>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</si>
  <si>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</si>
  <si>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</si>
  <si>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</si>
  <si>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</si>
  <si>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</si>
  <si>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</si>
  <si>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</si>
  <si>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</si>
  <si>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</si>
  <si>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</si>
  <si>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</si>
  <si>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</si>
  <si>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</si>
  <si>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</si>
  <si>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</si>
  <si>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</si>
  <si>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</si>
  <si>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</si>
  <si>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</si>
  <si>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</si>
  <si>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</si>
  <si>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</si>
  <si>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</si>
  <si>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</si>
  <si>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</si>
  <si>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</si>
  <si>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</si>
  <si>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</si>
  <si>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</si>
  <si>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</si>
  <si>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</si>
  <si>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</si>
  <si>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</si>
  <si>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</si>
  <si>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</si>
  <si>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</si>
  <si>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</si>
  <si>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</si>
  <si>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</si>
  <si>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</si>
  <si>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</si>
  <si>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</si>
  <si>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</si>
  <si>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</si>
  <si>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</si>
  <si>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</si>
  <si>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</si>
  <si>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</si>
  <si>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</si>
  <si>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</si>
  <si>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</si>
  <si>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</si>
  <si>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</si>
  <si>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</si>
  <si>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</si>
  <si>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</si>
  <si>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</si>
  <si>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</si>
  <si>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</si>
  <si>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</si>
  <si>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</si>
  <si>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</si>
  <si>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</si>
  <si>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</si>
  <si>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</si>
  <si>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</si>
  <si>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</si>
  <si>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</si>
  <si>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</si>
  <si>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</si>
  <si>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</si>
  <si>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</si>
  <si>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</si>
  <si>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</si>
  <si>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</si>
  <si>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</si>
  <si>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</si>
  <si>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</si>
  <si>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</si>
  <si>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</si>
  <si>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</si>
  <si>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</si>
  <si>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</si>
  <si>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</si>
  <si>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</si>
  <si>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</si>
  <si>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</si>
  <si>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</si>
  <si>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</si>
  <si>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</si>
  <si>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</si>
  <si>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</si>
  <si>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</si>
  <si>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</si>
  <si>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</si>
  <si>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</si>
  <si>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</si>
  <si>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</si>
  <si>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</si>
  <si>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</si>
  <si>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</si>
  <si>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</si>
  <si>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</si>
  <si>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</si>
  <si>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</si>
  <si>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</si>
  <si>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</si>
  <si>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</si>
  <si>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</si>
  <si>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</si>
  <si>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</si>
  <si>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</si>
  <si>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</si>
  <si>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</si>
  <si>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</si>
  <si>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</si>
  <si>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</si>
  <si>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</si>
  <si>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</si>
  <si>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</si>
  <si>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</si>
  <si>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</si>
  <si>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</si>
  <si>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</si>
  <si>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</si>
  <si>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</si>
  <si>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</si>
  <si>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</si>
  <si>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</si>
  <si>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</si>
  <si>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</si>
  <si>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</si>
  <si>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</si>
  <si>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</si>
  <si>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</si>
  <si>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</si>
  <si>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</si>
  <si>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</si>
  <si>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</si>
  <si>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</si>
  <si>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</si>
  <si>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</si>
  <si>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</si>
  <si>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</si>
  <si>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</si>
  <si>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</si>
  <si>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</si>
  <si>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</si>
  <si>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</si>
  <si>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</si>
  <si>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</si>
  <si>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</si>
  <si>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</si>
  <si>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</si>
  <si>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</si>
  <si>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</si>
  <si>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</si>
  <si>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</si>
  <si>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</si>
  <si>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</si>
  <si>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</si>
  <si>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</si>
  <si>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</si>
  <si>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</si>
  <si>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</si>
  <si>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</si>
  <si>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</si>
  <si>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</si>
  <si>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</si>
  <si>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</si>
  <si>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</si>
  <si>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</si>
  <si>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</si>
  <si>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</si>
  <si>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</si>
  <si>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</si>
  <si>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</si>
  <si>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</si>
  <si>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</si>
  <si>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</si>
  <si>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</si>
  <si>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</si>
  <si>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</si>
  <si>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</si>
  <si>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</si>
  <si>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</si>
  <si>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</si>
  <si>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</si>
  <si>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</si>
  <si>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</si>
  <si>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</si>
  <si>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</si>
  <si>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</si>
  <si>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</si>
  <si>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</si>
  <si>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</si>
  <si>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</si>
  <si>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</si>
  <si>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</si>
  <si>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</si>
  <si>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</si>
  <si>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</si>
  <si>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</si>
  <si>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</si>
  <si>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</si>
  <si>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</si>
  <si>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</si>
  <si>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</si>
  <si>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</si>
  <si>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</si>
  <si>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</si>
  <si>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</si>
  <si>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</si>
  <si>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</si>
  <si>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</si>
  <si>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</si>
  <si>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</si>
  <si>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</si>
  <si>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</si>
  <si>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</si>
  <si>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</si>
  <si>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</si>
  <si>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</si>
  <si>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</si>
  <si>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</si>
  <si>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</si>
  <si>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</si>
  <si>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</si>
  <si>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</si>
  <si>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</si>
  <si>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</si>
  <si>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</si>
  <si>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</si>
  <si>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</si>
  <si>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</si>
  <si>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</si>
  <si>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</si>
  <si>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</si>
  <si>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</si>
  <si>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</si>
  <si>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</si>
  <si>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</si>
  <si>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</si>
  <si>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</si>
  <si>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</si>
  <si>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</si>
  <si>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</si>
  <si>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</si>
  <si>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</si>
  <si>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</si>
  <si>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</si>
  <si>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</si>
  <si>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</si>
  <si>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</si>
  <si>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</si>
  <si>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</si>
  <si>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</si>
  <si>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</si>
  <si>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</si>
  <si>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</si>
  <si>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</si>
  <si>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</si>
  <si>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</si>
  <si>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</si>
  <si>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</si>
  <si>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</si>
  <si>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</si>
  <si>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</si>
  <si>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</si>
  <si>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</si>
  <si>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</si>
  <si>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</si>
  <si>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</si>
  <si>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</si>
  <si>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</si>
  <si>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</si>
  <si>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</si>
  <si>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</si>
  <si>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</si>
  <si>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</si>
  <si>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</si>
  <si>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</si>
  <si>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</si>
  <si>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</si>
  <si>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</si>
  <si>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</si>
  <si>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</si>
  <si>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</si>
  <si>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</si>
  <si>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</si>
  <si>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</si>
  <si>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</si>
  <si>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</si>
  <si>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</si>
  <si>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</si>
  <si>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</si>
  <si>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</si>
  <si>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</si>
  <si>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</si>
  <si>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</si>
  <si>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</si>
  <si>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</si>
  <si>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</si>
  <si>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</si>
  <si>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</si>
  <si>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</si>
  <si>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</si>
  <si>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</si>
  <si>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</si>
  <si>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</si>
  <si>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</si>
  <si>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</si>
  <si>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</si>
  <si>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</si>
  <si>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</si>
  <si>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</si>
  <si>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</si>
  <si>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</si>
  <si>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</si>
  <si>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</si>
  <si>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</si>
  <si>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</si>
  <si>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</si>
  <si>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</si>
  <si>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</si>
  <si>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</si>
  <si>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</si>
  <si>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</si>
  <si>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</si>
  <si>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</si>
  <si>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</si>
  <si>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</si>
  <si>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</si>
  <si>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</si>
  <si>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</si>
  <si>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</si>
  <si>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</si>
  <si>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</si>
  <si>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</si>
  <si>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</si>
  <si>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</si>
  <si>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</si>
  <si>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</si>
  <si>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</si>
  <si>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</si>
  <si>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</si>
  <si>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</si>
  <si>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</si>
  <si>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</si>
  <si>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</si>
  <si>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</si>
  <si>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</si>
  <si>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</si>
  <si>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</si>
  <si>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</si>
  <si>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</si>
  <si>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</si>
  <si>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</si>
  <si>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</si>
  <si>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</si>
  <si>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</si>
  <si>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</si>
  <si>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</si>
  <si>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</si>
  <si>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</si>
  <si>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</si>
  <si>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</si>
  <si>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</si>
  <si>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</si>
  <si>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</si>
  <si>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</si>
  <si>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</si>
  <si>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</si>
  <si>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</si>
  <si>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</si>
  <si>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</si>
  <si>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</si>
  <si>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</si>
  <si>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</si>
  <si>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</si>
  <si>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</si>
  <si>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</si>
  <si>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</si>
  <si>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</si>
  <si>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</si>
  <si>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</si>
  <si>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</si>
  <si>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</si>
  <si>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</si>
  <si>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</si>
  <si>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</si>
  <si>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</si>
  <si>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</si>
  <si>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</si>
  <si>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</si>
  <si>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</si>
  <si>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</si>
  <si>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</si>
  <si>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</si>
  <si>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</si>
  <si>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</si>
  <si>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</si>
  <si>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</si>
  <si>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</si>
  <si>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</si>
  <si>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</si>
  <si>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</si>
  <si>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</si>
  <si>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</si>
  <si>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</si>
  <si>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</si>
  <si>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</si>
  <si>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</si>
  <si>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</si>
  <si>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</si>
  <si>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</si>
  <si>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</si>
  <si>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</si>
  <si>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</si>
  <si>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</si>
  <si>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</si>
  <si>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</si>
  <si>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</si>
  <si>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</si>
  <si>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</si>
  <si>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</si>
  <si>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</si>
  <si>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</si>
  <si>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</si>
  <si>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</si>
  <si>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</si>
  <si>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</si>
  <si>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</si>
  <si>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</si>
  <si>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</si>
  <si>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</si>
  <si>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</si>
  <si>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</si>
  <si>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</si>
  <si>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</si>
  <si>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</si>
  <si>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</si>
  <si>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</si>
  <si>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</si>
  <si>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</si>
  <si>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</si>
  <si>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</si>
  <si>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</si>
  <si>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</si>
  <si>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</si>
  <si>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</si>
  <si>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</si>
  <si>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</si>
  <si>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</si>
  <si>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</si>
  <si>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</si>
  <si>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</si>
  <si>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</si>
  <si>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</si>
  <si>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</si>
  <si>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</si>
  <si>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</si>
  <si>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</si>
  <si>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</si>
  <si>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</si>
  <si>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</si>
  <si>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</si>
  <si>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</si>
  <si>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</si>
  <si>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</si>
  <si>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</si>
  <si>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</si>
  <si>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</si>
  <si>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</si>
  <si>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</si>
  <si>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</si>
  <si>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</si>
  <si>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</si>
  <si>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</si>
  <si>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</si>
  <si>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</si>
  <si>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</si>
  <si>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</si>
  <si>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</si>
  <si>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</si>
  <si>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</si>
  <si>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</si>
  <si>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</si>
  <si>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</si>
  <si>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</si>
  <si>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</si>
  <si>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</si>
  <si>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</si>
  <si>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</si>
  <si>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</si>
  <si>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</si>
  <si>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</si>
  <si>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</si>
  <si>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</si>
  <si>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</si>
  <si>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</si>
  <si>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</si>
  <si>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</si>
  <si>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</si>
  <si>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</si>
  <si>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</si>
  <si>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</si>
  <si>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</si>
  <si>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</si>
  <si>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</si>
  <si>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</si>
  <si>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</si>
  <si>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</si>
  <si>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</si>
  <si>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</si>
  <si>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</si>
  <si>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</si>
  <si>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</si>
  <si>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</si>
  <si>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</si>
  <si>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</si>
  <si>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</si>
  <si>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</si>
  <si>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</si>
  <si>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</si>
  <si>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</si>
  <si>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</si>
  <si>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</si>
  <si>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</si>
  <si>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</si>
  <si>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</si>
  <si>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</si>
  <si>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</si>
  <si>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</si>
  <si>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</si>
  <si>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</si>
  <si>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</si>
  <si>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</si>
  <si>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</si>
  <si>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</si>
  <si>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</si>
  <si>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</si>
  <si>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</si>
  <si>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</si>
  <si>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</si>
  <si>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</si>
  <si>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</si>
  <si>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</si>
  <si>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</si>
  <si>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</si>
  <si>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</si>
  <si>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</si>
  <si>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</si>
  <si>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</si>
  <si>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</si>
  <si>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</si>
  <si>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</si>
  <si>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</si>
  <si>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</si>
  <si>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</si>
  <si>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</si>
  <si>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</si>
  <si>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</si>
  <si>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</si>
  <si>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</si>
  <si>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</si>
  <si>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</si>
  <si>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</si>
  <si>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</si>
  <si>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</si>
  <si>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</si>
  <si>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</si>
  <si>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</si>
  <si>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</si>
  <si>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</si>
  <si>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</si>
  <si>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</si>
  <si>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</si>
  <si>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</si>
  <si>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</si>
  <si>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</si>
  <si>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</si>
  <si>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</si>
  <si>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</si>
  <si>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</si>
  <si>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</si>
  <si>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</si>
  <si>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</si>
  <si>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</si>
  <si>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</si>
  <si>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</si>
  <si>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</si>
  <si>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</si>
  <si>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</si>
  <si>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</si>
  <si>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</si>
  <si>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</si>
  <si>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</si>
  <si>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</si>
  <si>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</si>
  <si>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</si>
  <si>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</si>
  <si>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</si>
  <si>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</si>
  <si>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</si>
  <si>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</si>
  <si>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</si>
  <si>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</si>
  <si>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</si>
  <si>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</si>
  <si>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</si>
  <si>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</si>
  <si>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</si>
  <si>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</si>
  <si>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</si>
  <si>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</si>
  <si>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</si>
  <si>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</si>
  <si>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</si>
  <si>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</si>
  <si>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</si>
  <si>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</si>
  <si>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</si>
  <si>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</si>
  <si>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</si>
  <si>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</si>
  <si>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</si>
  <si>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</si>
  <si>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</si>
  <si>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</si>
  <si>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</si>
  <si>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</si>
  <si>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</si>
  <si>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</si>
  <si>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</si>
  <si>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</si>
  <si>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</si>
  <si>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</si>
  <si>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</si>
  <si>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</si>
  <si>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</si>
  <si>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</si>
  <si>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</si>
  <si>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</si>
  <si>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</si>
  <si>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</si>
  <si>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</si>
  <si>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</si>
  <si>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</si>
  <si>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</si>
  <si>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</si>
  <si>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</si>
  <si>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</si>
  <si>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</si>
  <si>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</si>
  <si>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</si>
  <si>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</si>
  <si>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</si>
  <si>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</si>
  <si>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</si>
  <si>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</si>
  <si>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</si>
  <si>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</si>
  <si>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</si>
  <si>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</si>
  <si>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</si>
  <si>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</si>
  <si>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</si>
  <si>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</si>
  <si>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</si>
  <si>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</si>
  <si>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</si>
  <si>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</si>
  <si>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</si>
  <si>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</si>
  <si>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</si>
  <si>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</si>
  <si>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</si>
  <si>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</si>
  <si>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</si>
  <si>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</si>
  <si>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</si>
  <si>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</si>
  <si>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</si>
  <si>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</si>
  <si>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</si>
  <si>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</si>
  <si>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</si>
  <si>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</si>
  <si>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</si>
  <si>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</si>
  <si>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</si>
  <si>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</si>
  <si>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</si>
  <si>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</si>
  <si>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</si>
  <si>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</si>
  <si>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</si>
  <si>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</si>
  <si>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</si>
  <si>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</si>
  <si>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</si>
  <si>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</si>
  <si>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</si>
  <si>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</si>
  <si>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</si>
  <si>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</si>
  <si>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</si>
  <si>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</si>
  <si>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</si>
  <si>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</si>
  <si>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</si>
  <si>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</si>
  <si>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</si>
  <si>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</si>
  <si>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</si>
  <si>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</si>
  <si>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</si>
  <si>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</si>
  <si>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</si>
  <si>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</si>
  <si>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</si>
  <si>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</si>
  <si>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</si>
  <si>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</si>
  <si>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</si>
  <si>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</si>
  <si>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</si>
  <si>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</si>
  <si>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</si>
  <si>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</si>
  <si>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</si>
  <si>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</si>
  <si>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</si>
  <si>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</si>
  <si>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</si>
  <si>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</si>
  <si>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</si>
  <si>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</si>
  <si>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</si>
  <si>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</si>
  <si>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</si>
  <si>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</si>
  <si>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</si>
  <si>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</si>
  <si>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</si>
  <si>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</si>
  <si>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</si>
  <si>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</si>
  <si>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</si>
  <si>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</si>
  <si>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</si>
  <si>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</si>
  <si>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</si>
  <si>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</si>
  <si>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</si>
  <si>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</si>
  <si>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</si>
  <si>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</si>
  <si>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</si>
  <si>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</si>
  <si>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</si>
  <si>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</si>
  <si>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</si>
  <si>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</si>
  <si>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</si>
  <si>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</si>
  <si>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</si>
  <si>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</si>
  <si>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</si>
  <si>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</si>
  <si>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</si>
  <si>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</si>
  <si>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</si>
  <si>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</si>
  <si>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</si>
  <si>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</si>
  <si>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</si>
  <si>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</si>
  <si>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</si>
  <si>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</si>
  <si>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</si>
  <si>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</si>
  <si>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</si>
  <si>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</si>
  <si>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</si>
  <si>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</si>
  <si>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</si>
  <si>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</si>
  <si>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</si>
  <si>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</si>
  <si>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</si>
  <si>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</si>
  <si>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</si>
  <si>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</si>
  <si>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</si>
  <si>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</si>
  <si>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</si>
  <si>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</si>
  <si>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</si>
  <si>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</si>
  <si>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</si>
  <si>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</si>
  <si>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</si>
  <si>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</si>
  <si>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</si>
  <si>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</si>
  <si>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</si>
  <si>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</si>
  <si>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</si>
  <si>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</si>
  <si>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</si>
  <si>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</si>
  <si>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</si>
  <si>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</si>
  <si>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</si>
  <si>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</si>
  <si>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</si>
  <si>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</si>
  <si>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</si>
  <si>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</si>
  <si>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</si>
  <si>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</si>
  <si>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</si>
  <si>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</si>
  <si>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</si>
  <si>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</si>
  <si>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</si>
  <si>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</si>
  <si>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</si>
  <si>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</si>
  <si>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</si>
  <si>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</si>
  <si>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</si>
  <si>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</si>
  <si>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</si>
  <si>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</si>
  <si>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</si>
  <si>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</si>
  <si>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</si>
  <si>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</si>
  <si>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</si>
  <si>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</si>
  <si>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</si>
  <si>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</si>
  <si>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</si>
  <si>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</si>
  <si>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</si>
  <si>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</si>
  <si>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</si>
  <si>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</si>
  <si>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</si>
  <si>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</si>
  <si>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</si>
  <si>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</si>
  <si>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</si>
  <si>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</si>
  <si>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</si>
  <si>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</si>
  <si>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</si>
  <si>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</si>
  <si>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</si>
  <si>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</si>
  <si>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</si>
  <si>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</si>
  <si>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</si>
  <si>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</si>
  <si>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</si>
  <si>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</si>
  <si>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</si>
  <si>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</si>
  <si>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</si>
  <si>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</si>
  <si>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</si>
  <si>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</si>
  <si>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</si>
  <si>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</si>
  <si>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</si>
  <si>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</si>
  <si>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</si>
  <si>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</si>
  <si>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</si>
  <si>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</si>
  <si>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</si>
  <si>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</si>
  <si>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</si>
  <si>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</si>
  <si>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</si>
  <si>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</si>
  <si>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</si>
  <si>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</si>
  <si>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</si>
  <si>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</si>
  <si>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</si>
  <si>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</si>
  <si>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</si>
  <si>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</si>
  <si>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</si>
  <si>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</si>
  <si>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</si>
  <si>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</si>
  <si>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</si>
  <si>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</si>
  <si>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</si>
  <si>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</si>
  <si>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</si>
  <si>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</si>
  <si>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</si>
  <si>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</si>
  <si>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</si>
  <si>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</si>
  <si>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</si>
  <si>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</si>
  <si>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</si>
  <si>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</si>
  <si>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</si>
  <si>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</si>
  <si>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</si>
  <si>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</si>
  <si>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</si>
  <si>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</si>
  <si>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</si>
  <si>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</si>
  <si>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</si>
  <si>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</si>
  <si>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</si>
  <si>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</si>
  <si>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</si>
  <si>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</si>
  <si>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</si>
  <si>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</si>
  <si>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</si>
  <si>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</si>
  <si>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</si>
  <si>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</si>
  <si>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</si>
  <si>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</si>
  <si>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</si>
  <si>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</si>
  <si>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</si>
  <si>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</si>
  <si>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</si>
  <si>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</si>
  <si>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</si>
  <si>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</si>
  <si>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</si>
  <si>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</si>
  <si>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</si>
  <si>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</si>
  <si>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</si>
  <si>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</si>
  <si>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</si>
  <si>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</si>
  <si>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</si>
  <si>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</si>
  <si>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</si>
  <si>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</si>
  <si>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</si>
  <si>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</si>
  <si>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</si>
  <si>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</si>
  <si>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</si>
  <si>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</si>
  <si>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</si>
  <si>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</si>
  <si>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</si>
  <si>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</si>
  <si>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</si>
  <si>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</si>
  <si>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</si>
  <si>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</si>
  <si>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</si>
  <si>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</si>
  <si>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</si>
  <si>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</si>
  <si>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</si>
  <si>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</si>
  <si>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</si>
  <si>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</si>
  <si>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</si>
  <si>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</si>
  <si>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</si>
  <si>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</si>
  <si>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</si>
  <si>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</si>
  <si>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</si>
  <si>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</si>
  <si>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</si>
  <si>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</si>
  <si>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</si>
  <si>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</si>
  <si>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</si>
  <si>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</si>
  <si>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</si>
  <si>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</si>
  <si>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</si>
  <si>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</si>
  <si>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</si>
  <si>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</si>
  <si>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</si>
  <si>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</si>
  <si>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</si>
  <si>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</si>
  <si>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</si>
  <si>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</si>
  <si>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</si>
  <si>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</si>
  <si>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</si>
  <si>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</si>
  <si>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</si>
  <si>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</si>
  <si>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</si>
  <si>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</si>
  <si>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</si>
  <si>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</si>
  <si>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</si>
  <si>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</si>
  <si>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</si>
  <si>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</si>
  <si>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</si>
  <si>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</si>
  <si>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</si>
  <si>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</si>
  <si>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</si>
  <si>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</si>
  <si>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</si>
  <si>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</si>
  <si>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</si>
  <si>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</si>
  <si>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</si>
  <si>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</si>
  <si>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</si>
  <si>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</si>
  <si>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</si>
  <si>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</si>
  <si>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</si>
  <si>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</si>
  <si>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</si>
  <si>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</si>
  <si>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</si>
  <si>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</si>
  <si>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</si>
  <si>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</si>
  <si>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</si>
  <si>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</si>
  <si>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</si>
  <si>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</si>
  <si>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</si>
  <si>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</si>
  <si>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</si>
  <si>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</si>
  <si>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</si>
  <si>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</si>
  <si>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</si>
  <si>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</si>
  <si>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</si>
  <si>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</si>
  <si>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</si>
  <si>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</si>
  <si>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</si>
  <si>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</si>
  <si>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</si>
  <si>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</si>
  <si>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</si>
  <si>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</si>
  <si>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</si>
  <si>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</si>
  <si>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</si>
  <si>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</si>
  <si>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</si>
  <si>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</si>
  <si>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</si>
  <si>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</si>
  <si>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</si>
  <si>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</si>
  <si>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</si>
  <si>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</si>
  <si>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</si>
  <si>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</si>
  <si>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</si>
  <si>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</si>
  <si>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</si>
  <si>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</si>
  <si>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</si>
  <si>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</si>
  <si>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</si>
  <si>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</si>
  <si>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</si>
  <si>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</si>
  <si>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</si>
  <si>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</si>
  <si>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</si>
  <si>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</si>
  <si>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</si>
  <si>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</si>
  <si>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</si>
  <si>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</si>
  <si>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</si>
  <si>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</si>
  <si>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</si>
  <si>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</si>
  <si>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</si>
  <si>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</si>
  <si>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</si>
  <si>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</si>
  <si>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</si>
  <si>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</si>
  <si>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</si>
  <si>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</si>
  <si>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</si>
  <si>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</si>
  <si>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</si>
  <si>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</si>
  <si>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</si>
  <si>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</si>
  <si>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</si>
  <si>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</si>
  <si>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</si>
  <si>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</si>
  <si>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</si>
  <si>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</si>
  <si>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</si>
  <si>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</si>
  <si>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</si>
  <si>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</si>
  <si>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</si>
  <si>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</si>
  <si>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</si>
  <si>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</si>
  <si>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</si>
  <si>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</si>
  <si>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</si>
  <si>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</si>
  <si>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</si>
  <si>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</si>
  <si>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</si>
  <si>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</si>
  <si>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</si>
  <si>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</si>
  <si>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</si>
  <si>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</si>
  <si>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</si>
  <si>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</si>
  <si>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</si>
  <si>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</si>
  <si>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</si>
  <si>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</si>
  <si>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</si>
  <si>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</si>
  <si>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</si>
  <si>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</si>
  <si>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</si>
  <si>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</si>
  <si>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</si>
  <si>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</si>
  <si>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</si>
  <si>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</si>
  <si>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</si>
  <si>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</si>
  <si>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</si>
  <si>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</si>
  <si>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</si>
  <si>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</si>
  <si>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</si>
  <si>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</si>
  <si>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</si>
  <si>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</si>
  <si>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</si>
  <si>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</si>
  <si>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</si>
  <si>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</si>
  <si>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</si>
  <si>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</si>
  <si>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</si>
  <si>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</si>
  <si>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</si>
  <si>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</si>
  <si>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</si>
  <si>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</si>
  <si>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</si>
  <si>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</si>
  <si>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</si>
  <si>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</si>
  <si>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</si>
  <si>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</si>
  <si>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</si>
  <si>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</si>
  <si>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</si>
  <si>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</si>
  <si>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</si>
  <si>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</si>
  <si>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</si>
  <si>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</si>
  <si>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</si>
  <si>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</si>
  <si>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</si>
  <si>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</si>
  <si>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</si>
  <si>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</si>
  <si>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</si>
  <si>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</si>
  <si>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</si>
  <si>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</si>
  <si>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</si>
  <si>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</si>
  <si>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</si>
  <si>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</si>
  <si>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</si>
  <si>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</si>
  <si>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</si>
  <si>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</si>
  <si>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</si>
  <si>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</si>
  <si>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</si>
  <si>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</si>
  <si>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</si>
  <si>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</si>
  <si>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</si>
  <si>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</si>
  <si>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</si>
  <si>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</si>
  <si>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</si>
  <si>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</si>
  <si>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</si>
  <si>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</si>
  <si>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</si>
  <si>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</si>
  <si>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</si>
  <si>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</si>
  <si>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</si>
  <si>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</si>
  <si>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</si>
  <si>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</si>
  <si>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</si>
  <si>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</si>
  <si>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</si>
  <si>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</si>
  <si>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</si>
  <si>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</si>
  <si>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</si>
  <si>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</si>
  <si>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</si>
  <si>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</si>
  <si>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</si>
  <si>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</si>
  <si>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</si>
  <si>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</si>
  <si>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</si>
  <si>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</si>
  <si>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</si>
  <si>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</si>
  <si>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</si>
  <si>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</si>
  <si>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</si>
  <si>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</si>
  <si>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</si>
  <si>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</si>
  <si>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</si>
  <si>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</si>
  <si>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</si>
  <si>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</si>
  <si>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</si>
  <si>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</si>
  <si>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</si>
  <si>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</si>
  <si>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</si>
  <si>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</si>
  <si>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</si>
  <si>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</si>
  <si>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</si>
  <si>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</si>
  <si>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</si>
  <si>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</si>
  <si>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</si>
  <si>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</si>
  <si>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</si>
  <si>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</si>
  <si>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</si>
  <si>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</si>
  <si>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</si>
  <si>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</si>
  <si>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</si>
  <si>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</si>
  <si>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</si>
  <si>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</si>
  <si>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</si>
  <si>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</si>
  <si>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</si>
  <si>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</si>
  <si>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</si>
  <si>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</si>
  <si>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</si>
  <si>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</si>
  <si>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</si>
  <si>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</si>
  <si>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</si>
  <si>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</si>
  <si>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</si>
  <si>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</si>
  <si>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</si>
  <si>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</si>
  <si>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</si>
  <si>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</si>
  <si>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</si>
  <si>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</si>
  <si>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</si>
  <si>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</si>
  <si>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</si>
  <si>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</si>
  <si>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</si>
  <si>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</si>
  <si>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</si>
  <si>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</si>
  <si>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</si>
  <si>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</si>
  <si>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</si>
  <si>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</si>
  <si>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</si>
  <si>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</si>
  <si>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</si>
  <si>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</si>
  <si>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</si>
  <si>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</si>
  <si>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</si>
  <si>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</si>
  <si>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</si>
  <si>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</si>
  <si>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</si>
  <si>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</si>
  <si>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</si>
  <si>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</si>
  <si>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</si>
  <si>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</si>
  <si>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</si>
  <si>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</si>
  <si>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</si>
  <si>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</si>
  <si>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</si>
  <si>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</si>
  <si>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</si>
  <si>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</si>
  <si>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</si>
  <si>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</si>
  <si>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</si>
  <si>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</si>
  <si>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</si>
  <si>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</si>
  <si>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</si>
  <si>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</si>
  <si>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</si>
  <si>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</si>
  <si>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</si>
  <si>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</si>
  <si>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</si>
  <si>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</si>
  <si>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</si>
  <si>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</si>
  <si>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</si>
  <si>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</si>
  <si>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</si>
  <si>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</si>
  <si>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</si>
  <si>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</si>
  <si>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</si>
  <si>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</si>
  <si>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</si>
  <si>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</si>
  <si>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</si>
  <si>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</si>
  <si>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</si>
  <si>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</si>
  <si>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</si>
  <si>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</si>
  <si>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</si>
  <si>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</si>
  <si>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</si>
  <si>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</si>
  <si>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</si>
  <si>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</si>
  <si>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</si>
  <si>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</si>
  <si>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</si>
  <si>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</si>
  <si>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</si>
  <si>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</si>
  <si>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</si>
  <si>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</si>
  <si>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</si>
  <si>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</si>
  <si>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</si>
  <si>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</si>
  <si>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</si>
  <si>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</si>
  <si>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</si>
  <si>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</si>
  <si>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</si>
  <si>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</si>
  <si>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</si>
  <si>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</si>
  <si>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</si>
  <si>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</si>
  <si>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</si>
  <si>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</si>
  <si>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</si>
  <si>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</si>
  <si>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</si>
  <si>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</si>
  <si>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</si>
  <si>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</si>
  <si>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</si>
  <si>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</si>
  <si>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</si>
  <si>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</si>
  <si>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</si>
  <si>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</si>
  <si>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</si>
  <si>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</si>
  <si>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</si>
  <si>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</si>
  <si>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</si>
  <si>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</si>
  <si>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</si>
  <si>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</si>
  <si>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</si>
  <si>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</si>
  <si>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</si>
  <si>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</si>
  <si>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</si>
  <si>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</si>
  <si>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</si>
  <si>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</si>
  <si>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</si>
  <si>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</si>
  <si>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</si>
  <si>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</si>
  <si>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</si>
  <si>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</si>
  <si>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</si>
  <si>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</si>
  <si>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</si>
  <si>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</si>
  <si>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</si>
  <si>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</si>
  <si>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</si>
  <si>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</si>
  <si>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</si>
  <si>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</si>
  <si>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</si>
  <si>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</si>
  <si>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</si>
  <si>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</si>
  <si>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</si>
  <si>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</si>
  <si>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</si>
  <si>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</si>
  <si>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</si>
  <si>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</si>
  <si>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</si>
  <si>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</si>
  <si>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</si>
  <si>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</si>
  <si>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</si>
  <si>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</si>
  <si>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</si>
  <si>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</si>
  <si>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</si>
  <si>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</si>
  <si>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</si>
  <si>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</si>
  <si>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</si>
  <si>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</si>
  <si>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</si>
  <si>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</si>
  <si>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</si>
  <si>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</si>
  <si>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</si>
  <si>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</si>
  <si>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</si>
  <si>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</si>
  <si>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</si>
  <si>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</si>
  <si>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</si>
  <si>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</si>
  <si>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</si>
  <si>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</si>
  <si>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</si>
  <si>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</si>
  <si>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</si>
  <si>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</si>
  <si>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</si>
  <si>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</si>
  <si>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</si>
  <si>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</si>
  <si>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</si>
  <si>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</si>
  <si>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</si>
  <si>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</si>
  <si>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</si>
  <si>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</si>
  <si>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</si>
  <si>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</si>
  <si>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</si>
  <si>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</si>
  <si>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</si>
  <si>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</si>
  <si>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</si>
  <si>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</si>
  <si>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</si>
  <si>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</si>
  <si>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</si>
  <si>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</si>
  <si>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</si>
  <si>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</si>
  <si>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</si>
  <si>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</si>
  <si>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</si>
  <si>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</si>
  <si>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</si>
  <si>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</si>
  <si>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</si>
  <si>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</si>
  <si>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</si>
  <si>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</si>
  <si>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</si>
  <si>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</si>
  <si>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</si>
  <si>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</si>
  <si>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</si>
  <si>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</si>
  <si>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</si>
  <si>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</si>
  <si>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</si>
  <si>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</si>
  <si>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</si>
  <si>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</si>
  <si>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</si>
  <si>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</si>
  <si>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</si>
  <si>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</si>
  <si>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</si>
  <si>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</si>
  <si>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</si>
  <si>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</si>
  <si>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</si>
  <si>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</si>
  <si>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</si>
  <si>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</si>
  <si>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</si>
  <si>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</si>
  <si>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</si>
  <si>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</si>
  <si>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</si>
  <si>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</si>
  <si>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</si>
  <si>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</si>
  <si>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</si>
  <si>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</si>
  <si>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</si>
  <si>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</si>
  <si>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</si>
  <si>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</si>
  <si>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</si>
  <si>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</si>
  <si>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</si>
  <si>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</si>
  <si>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</si>
  <si>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</si>
  <si>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</si>
  <si>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</si>
  <si>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</si>
  <si>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</si>
  <si>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</si>
  <si>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</si>
  <si>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</si>
  <si>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</si>
  <si>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</si>
  <si>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</si>
  <si>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</si>
  <si>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</si>
  <si>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</si>
  <si>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</si>
  <si>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</si>
  <si>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</si>
  <si>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</si>
  <si>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</si>
  <si>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</si>
  <si>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</si>
  <si>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</si>
  <si>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</si>
  <si>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</si>
  <si>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</si>
  <si>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</si>
  <si>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</si>
  <si>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</si>
  <si>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</si>
  <si>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</si>
  <si>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</si>
  <si>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</si>
  <si>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</si>
  <si>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</si>
  <si>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</si>
  <si>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</si>
  <si>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</si>
  <si>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</si>
  <si>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</si>
  <si>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</si>
  <si>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</si>
  <si>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</si>
  <si>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</si>
  <si>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</si>
  <si>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</si>
  <si>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</si>
  <si>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</si>
  <si>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</si>
  <si>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</si>
  <si>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</si>
  <si>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</si>
  <si>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</si>
  <si>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</si>
  <si>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</si>
  <si>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</si>
  <si>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</si>
  <si>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</si>
  <si>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</si>
  <si>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</si>
  <si>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</si>
  <si>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</si>
  <si>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</si>
  <si>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</si>
  <si>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</si>
  <si>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</si>
  <si>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</si>
  <si>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</si>
  <si>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</si>
  <si>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</si>
  <si>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</si>
  <si>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</si>
  <si>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</si>
  <si>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</si>
  <si>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</si>
  <si>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</si>
  <si>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</si>
  <si>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</si>
  <si>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</si>
  <si>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</si>
  <si>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</si>
  <si>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</si>
  <si>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</si>
  <si>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</si>
  <si>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</si>
  <si>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</si>
  <si>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</si>
  <si>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</si>
  <si>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</si>
  <si>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</si>
  <si>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</si>
  <si>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</si>
  <si>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</si>
  <si>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</si>
  <si>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</si>
  <si>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</si>
  <si>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</si>
  <si>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</si>
  <si>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</si>
  <si>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</si>
  <si>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</si>
  <si>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</si>
  <si>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</si>
  <si>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</si>
  <si>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</si>
  <si>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</si>
  <si>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</si>
  <si>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</si>
  <si>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</si>
  <si>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</si>
  <si>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</si>
  <si>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</si>
  <si>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</si>
  <si>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</si>
  <si>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</si>
  <si>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</si>
  <si>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</si>
  <si>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</si>
  <si>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</si>
  <si>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</si>
  <si>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</si>
  <si>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</si>
  <si>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</si>
  <si>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</si>
  <si>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</si>
  <si>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</si>
  <si>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</si>
  <si>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</si>
  <si>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</si>
  <si>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</si>
  <si>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</si>
  <si>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</si>
  <si>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</si>
  <si>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</si>
  <si>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</si>
  <si>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</si>
  <si>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</si>
  <si>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</si>
  <si>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</si>
  <si>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</si>
  <si>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</si>
  <si>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</si>
  <si>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</si>
  <si>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</si>
  <si>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</si>
  <si>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</si>
  <si>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</si>
  <si>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</si>
  <si>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</si>
  <si>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</si>
  <si>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</si>
  <si>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</si>
  <si>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</si>
  <si>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</si>
  <si>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</si>
  <si>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</si>
  <si>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</si>
  <si>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</si>
  <si>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</si>
  <si>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</si>
  <si>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</si>
  <si>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</si>
  <si>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</si>
  <si>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</si>
  <si>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</si>
  <si>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</si>
  <si>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</si>
  <si>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</si>
  <si>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</si>
  <si>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</si>
  <si>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</si>
  <si>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</si>
  <si>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</si>
  <si>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</si>
  <si>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</si>
  <si>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</si>
  <si>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</si>
  <si>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</si>
  <si>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</si>
  <si>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</si>
  <si>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</si>
  <si>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</si>
  <si>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</si>
  <si>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</si>
  <si>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</si>
  <si>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</si>
  <si>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</si>
  <si>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</si>
  <si>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</si>
  <si>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</si>
  <si>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</si>
  <si>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</si>
  <si>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</si>
  <si>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</si>
  <si>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</si>
  <si>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</si>
  <si>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</si>
  <si>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</si>
  <si>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</si>
  <si>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</si>
  <si>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</si>
  <si>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</si>
  <si>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</si>
  <si>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</si>
  <si>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</si>
  <si>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</si>
  <si>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</si>
  <si>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</si>
  <si>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</si>
  <si>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</si>
  <si>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</si>
  <si>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</si>
  <si>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</si>
  <si>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</si>
  <si>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</si>
  <si>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</si>
  <si>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</si>
  <si>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</si>
  <si>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</si>
  <si>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</si>
  <si>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</si>
  <si>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</si>
  <si>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</si>
  <si>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</si>
  <si>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</si>
  <si>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</si>
  <si>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</si>
  <si>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</si>
  <si>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</si>
  <si>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</si>
  <si>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</si>
  <si>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</si>
  <si>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</si>
  <si>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</si>
  <si>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</si>
  <si>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</si>
  <si>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</si>
  <si>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</si>
  <si>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</si>
  <si>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</si>
  <si>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</si>
  <si>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</si>
  <si>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</si>
  <si>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</si>
  <si>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</si>
  <si>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</si>
  <si>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</si>
  <si>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</si>
  <si>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</si>
  <si>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</si>
  <si>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</si>
  <si>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</si>
  <si>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</si>
  <si>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</si>
  <si>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</si>
  <si>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</si>
  <si>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</si>
  <si>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</si>
  <si>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</si>
  <si>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</si>
  <si>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</si>
  <si>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</si>
  <si>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</si>
  <si>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</si>
  <si>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</si>
  <si>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</si>
  <si>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</si>
  <si>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</si>
  <si>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</si>
  <si>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</si>
  <si>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</si>
  <si>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</si>
  <si>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</si>
  <si>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</si>
  <si>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</si>
  <si>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</si>
  <si>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</si>
  <si>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</si>
  <si>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</si>
  <si>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</si>
  <si>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</si>
  <si>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</si>
  <si>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</si>
  <si>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</si>
  <si>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</si>
  <si>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</si>
  <si>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</si>
  <si>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</si>
  <si>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</si>
  <si>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</si>
  <si>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</si>
  <si>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</si>
  <si>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</si>
  <si>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</si>
  <si>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</si>
  <si>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</si>
  <si>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</si>
  <si>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</si>
  <si>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</si>
  <si>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</si>
  <si>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</si>
  <si>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</si>
  <si>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</si>
  <si>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</si>
  <si>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</si>
  <si>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</si>
  <si>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</si>
  <si>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</si>
  <si>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</si>
  <si>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</si>
  <si>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</si>
  <si>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</si>
  <si>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</si>
  <si>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</si>
  <si>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</si>
  <si>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</si>
  <si>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</si>
  <si>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</si>
  <si>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</si>
  <si>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</si>
  <si>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</si>
  <si>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</si>
  <si>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</si>
  <si>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</si>
  <si>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</si>
  <si>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</si>
  <si>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</si>
  <si>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</si>
  <si>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</si>
  <si>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</si>
  <si>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</si>
  <si>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</si>
  <si>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</si>
  <si>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</si>
  <si>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</si>
  <si>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</si>
  <si>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</si>
  <si>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</si>
  <si>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</si>
  <si>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</si>
  <si>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</si>
  <si>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</si>
  <si>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</si>
  <si>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</si>
  <si>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</si>
  <si>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</si>
  <si>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</si>
  <si>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</si>
  <si>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</si>
  <si>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</si>
  <si>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</si>
  <si>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</si>
  <si>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</si>
  <si>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</si>
  <si>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</si>
  <si>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</si>
  <si>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</si>
  <si>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</si>
  <si>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</si>
  <si>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</si>
  <si>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</si>
  <si>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</si>
  <si>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</si>
  <si>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</si>
  <si>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</si>
  <si>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</si>
  <si>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</si>
  <si>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</si>
  <si>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</si>
  <si>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</si>
  <si>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</si>
  <si>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</si>
  <si>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</si>
  <si>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</si>
  <si>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</si>
  <si>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</si>
  <si>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</si>
  <si>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</si>
  <si>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</si>
  <si>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</si>
  <si>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</si>
  <si>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</si>
  <si>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</si>
  <si>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</si>
  <si>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</si>
  <si>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</si>
  <si>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</si>
  <si>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</si>
  <si>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</si>
  <si>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</si>
  <si>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</si>
  <si>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</si>
  <si>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</si>
  <si>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</si>
  <si>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</si>
  <si>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</si>
  <si>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</si>
  <si>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</si>
  <si>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</si>
  <si>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</si>
  <si>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</si>
  <si>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</si>
  <si>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</si>
  <si>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</si>
  <si>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</si>
  <si>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</si>
  <si>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</si>
  <si>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</si>
  <si>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</si>
  <si>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</si>
  <si>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</si>
  <si>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</si>
  <si>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</si>
  <si>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</si>
  <si>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</si>
  <si>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</si>
  <si>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</si>
  <si>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</si>
  <si>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</si>
  <si>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</si>
  <si>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</si>
  <si>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</si>
  <si>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</si>
  <si>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</si>
  <si>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</si>
  <si>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</si>
  <si>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</si>
  <si>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</si>
  <si>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</si>
  <si>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</si>
  <si>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</si>
  <si>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</si>
  <si>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</si>
  <si>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</si>
  <si>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</si>
  <si>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</si>
  <si>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</si>
  <si>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</si>
  <si>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</si>
  <si>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</si>
  <si>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</si>
  <si>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</si>
  <si>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</si>
  <si>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</si>
  <si>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</si>
  <si>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</si>
  <si>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</si>
  <si>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</si>
  <si>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</si>
  <si>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</si>
  <si>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</si>
  <si>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</si>
  <si>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</si>
  <si>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</si>
  <si>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</si>
  <si>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</si>
  <si>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</si>
  <si>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</si>
  <si>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</si>
  <si>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</si>
  <si>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</si>
  <si>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</si>
  <si>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</si>
  <si>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</si>
  <si>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</si>
  <si>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</si>
  <si>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</si>
  <si>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</si>
  <si>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</si>
  <si>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</si>
  <si>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</si>
  <si>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</si>
  <si>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</si>
  <si>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</si>
  <si>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</si>
  <si>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</si>
  <si>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</si>
  <si>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</si>
  <si>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</si>
  <si>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</si>
  <si>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</si>
  <si>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</si>
  <si>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</si>
  <si>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</si>
  <si>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</si>
  <si>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</si>
  <si>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</si>
  <si>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</si>
  <si>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</si>
  <si>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</si>
  <si>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</si>
  <si>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</si>
  <si>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</si>
  <si>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</si>
  <si>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</si>
  <si>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</si>
  <si>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</si>
  <si>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</si>
  <si>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</si>
  <si>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</si>
  <si>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</si>
  <si>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</si>
  <si>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</si>
  <si>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</si>
  <si>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</si>
  <si>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</si>
  <si>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</si>
  <si>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</si>
  <si>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</si>
  <si>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</si>
  <si>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</si>
  <si>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</si>
  <si>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</si>
  <si>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</si>
  <si>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</si>
  <si>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</si>
  <si>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</si>
  <si>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</si>
  <si>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</si>
  <si>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</si>
  <si>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</si>
  <si>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</si>
  <si>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</si>
  <si>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</si>
  <si>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</si>
  <si>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</si>
  <si>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</si>
  <si>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</si>
  <si>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</si>
  <si>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</si>
  <si>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</si>
  <si>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</si>
  <si>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</si>
  <si>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</si>
  <si>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</si>
  <si>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</si>
  <si>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</si>
  <si>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</si>
  <si>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</si>
  <si>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</si>
  <si>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</si>
  <si>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</si>
  <si>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</si>
  <si>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</si>
  <si>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</si>
  <si>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</si>
  <si>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</si>
  <si>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</si>
  <si>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</si>
  <si>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</si>
  <si>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</si>
  <si>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</si>
  <si>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</si>
  <si>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</si>
  <si>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</si>
  <si>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</si>
  <si>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</si>
  <si>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</si>
  <si>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</si>
  <si>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</si>
  <si>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</si>
  <si>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</si>
  <si>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</si>
  <si>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</si>
  <si>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</si>
  <si>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</si>
  <si>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</si>
  <si>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</si>
  <si>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</si>
  <si>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</si>
  <si>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</si>
  <si>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</si>
  <si>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</si>
  <si>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</si>
  <si>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</si>
  <si>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</si>
  <si>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</si>
  <si>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</si>
  <si>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</si>
  <si>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</si>
  <si>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</si>
  <si>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</si>
  <si>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</si>
  <si>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</si>
  <si>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</si>
  <si>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</si>
  <si>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</si>
  <si>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</si>
  <si>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</si>
  <si>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</si>
  <si>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</si>
  <si>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</si>
  <si>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</si>
  <si>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</si>
  <si>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</si>
  <si>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</si>
  <si>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</si>
  <si>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</si>
  <si>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</si>
  <si>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</si>
  <si>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</si>
  <si>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</si>
  <si>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</si>
  <si>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</si>
  <si>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</si>
  <si>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</si>
  <si>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</si>
  <si>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</si>
  <si>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</si>
  <si>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</si>
  <si>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</si>
  <si>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</si>
  <si>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</si>
  <si>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</si>
  <si>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</si>
  <si>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</si>
  <si>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</si>
  <si>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</si>
  <si>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</si>
  <si>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</si>
  <si>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</si>
  <si>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</si>
  <si>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</si>
  <si>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</si>
  <si>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</si>
  <si>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</si>
  <si>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</si>
  <si>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</si>
  <si>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</si>
  <si>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</si>
  <si>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</si>
  <si>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</si>
  <si>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</si>
  <si>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</si>
  <si>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</si>
  <si>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</si>
  <si>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</si>
  <si>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</si>
  <si>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</si>
  <si>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</si>
  <si>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</si>
  <si>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</si>
  <si>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</si>
  <si>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</si>
  <si>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</si>
  <si>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</si>
  <si>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</si>
  <si>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</si>
  <si>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</si>
  <si>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</si>
  <si>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</si>
  <si>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</si>
  <si>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</si>
  <si>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</si>
  <si>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</si>
  <si>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</si>
  <si>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</si>
  <si>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</si>
  <si>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</si>
  <si>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</si>
  <si>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</si>
  <si>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</si>
  <si>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</si>
  <si>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</si>
  <si>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</si>
  <si>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</si>
  <si>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</si>
  <si>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</si>
  <si>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</si>
  <si>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</si>
  <si>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</si>
  <si>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</si>
  <si>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</si>
  <si>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</si>
  <si>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</si>
  <si>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</si>
  <si>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</si>
  <si>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</si>
  <si>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</si>
  <si>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</si>
  <si>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</si>
  <si>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</si>
  <si>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</si>
  <si>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</si>
  <si>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</si>
  <si>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</si>
  <si>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</si>
  <si>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</si>
  <si>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</si>
  <si>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</si>
  <si>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</si>
  <si>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</si>
  <si>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</si>
  <si>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</si>
  <si>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</si>
  <si>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</si>
  <si>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</si>
  <si>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</si>
  <si>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</si>
  <si>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</si>
  <si>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</si>
  <si>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</si>
  <si>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</si>
  <si>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</si>
  <si>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</si>
  <si>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</si>
  <si>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</si>
  <si>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</si>
  <si>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</si>
  <si>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</si>
  <si>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</si>
  <si>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</si>
  <si>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</si>
  <si>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</si>
  <si>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</si>
  <si>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</si>
  <si>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</si>
  <si>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</si>
  <si>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</si>
  <si>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</si>
  <si>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</si>
  <si>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</si>
  <si>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</si>
  <si>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</si>
  <si>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</si>
  <si>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</si>
  <si>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</si>
  <si>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</si>
  <si>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</si>
  <si>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</si>
  <si>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</si>
  <si>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</si>
  <si>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</si>
  <si>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</si>
  <si>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</si>
  <si>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</si>
  <si>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</si>
  <si>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</si>
  <si>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</si>
  <si>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</si>
  <si>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</si>
  <si>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</si>
  <si>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</si>
  <si>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</si>
  <si>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</si>
  <si>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</si>
  <si>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</si>
  <si>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</si>
  <si>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</si>
  <si>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</si>
  <si>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</si>
  <si>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</si>
  <si>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</si>
  <si>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</si>
  <si>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</si>
  <si>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</si>
  <si>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</si>
  <si>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</si>
  <si>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</si>
  <si>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</si>
  <si>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</si>
  <si>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</si>
  <si>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</si>
  <si>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</si>
  <si>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</si>
  <si>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</si>
  <si>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</si>
  <si>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</si>
  <si>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</si>
  <si>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</si>
  <si>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</si>
  <si>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</si>
  <si>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</si>
  <si>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</si>
  <si>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</si>
  <si>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</si>
  <si>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</si>
  <si>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</si>
  <si>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</si>
  <si>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</si>
  <si>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</si>
  <si>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</si>
  <si>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</si>
  <si>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</si>
  <si>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</si>
  <si>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</si>
  <si>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</si>
  <si>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</si>
  <si>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</si>
  <si>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</si>
  <si>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</si>
  <si>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</si>
  <si>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</si>
  <si>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</si>
  <si>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</si>
  <si>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</si>
  <si>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</si>
  <si>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</si>
  <si>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</si>
  <si>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</si>
  <si>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</si>
  <si>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</si>
  <si>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</si>
  <si>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</si>
  <si>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</si>
  <si>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</si>
  <si>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</si>
  <si>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</si>
  <si>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</si>
  <si>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</si>
  <si>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</si>
  <si>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</si>
  <si>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</si>
  <si>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</si>
  <si>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</si>
  <si>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</si>
  <si>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</si>
  <si>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</si>
  <si>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</si>
  <si>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</si>
  <si>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</si>
  <si>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</si>
  <si>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</si>
  <si>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</si>
  <si>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</si>
  <si>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</si>
  <si>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</si>
  <si>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</si>
  <si>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</si>
  <si>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</si>
  <si>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</si>
  <si>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</si>
  <si>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</si>
  <si>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</si>
  <si>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</si>
  <si>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</si>
  <si>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</si>
  <si>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</si>
  <si>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</si>
  <si>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</si>
  <si>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</si>
  <si>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</si>
  <si>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</si>
  <si>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</si>
  <si>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</si>
  <si>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</si>
  <si>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</si>
  <si>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</si>
  <si>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</si>
  <si>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</si>
  <si>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</si>
  <si>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</si>
  <si>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</si>
  <si>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</si>
  <si>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</si>
  <si>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</si>
  <si>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</si>
  <si>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</si>
  <si>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</si>
  <si>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</si>
  <si>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</si>
  <si>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</si>
  <si>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</si>
  <si>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</si>
  <si>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</si>
  <si>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</si>
  <si>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</si>
  <si>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</si>
  <si>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</si>
  <si>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</si>
  <si>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</si>
  <si>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</si>
  <si>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</si>
  <si>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</si>
  <si>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</si>
  <si>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</si>
  <si>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</si>
  <si>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</si>
  <si>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</si>
  <si>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</si>
  <si>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</si>
  <si>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</si>
  <si>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</si>
  <si>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</si>
  <si>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</si>
  <si>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</si>
  <si>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</si>
  <si>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</si>
  <si>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</si>
  <si>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</si>
  <si>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</si>
  <si>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</si>
  <si>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</si>
  <si>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</si>
  <si>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</si>
  <si>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</si>
  <si>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</si>
  <si>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</si>
  <si>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</si>
  <si>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</si>
  <si>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</si>
  <si>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</si>
  <si>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</si>
  <si>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</si>
  <si>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</si>
  <si>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</si>
  <si>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</si>
  <si>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</si>
  <si>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</si>
  <si>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</si>
  <si>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</si>
  <si>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</si>
  <si>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</si>
  <si>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</si>
  <si>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</si>
  <si>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</si>
  <si>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</si>
  <si>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</si>
  <si>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</si>
  <si>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</si>
  <si>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</si>
  <si>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</si>
  <si>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</si>
  <si>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</si>
  <si>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</si>
  <si>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</si>
  <si>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</si>
  <si>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</si>
  <si>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</si>
  <si>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</si>
  <si>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</si>
  <si>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</si>
  <si>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</si>
  <si>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</si>
  <si>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</si>
  <si>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</si>
  <si>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</si>
  <si>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</si>
  <si>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</si>
  <si>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</si>
  <si>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</si>
  <si>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</si>
  <si>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</si>
  <si>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</si>
  <si>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</si>
  <si>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</si>
  <si>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</si>
  <si>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</si>
  <si>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</si>
  <si>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</si>
  <si>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</si>
  <si>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</si>
  <si>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</si>
  <si>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</si>
  <si>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</si>
  <si>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</si>
  <si>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</si>
  <si>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</si>
  <si>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</si>
  <si>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</si>
  <si>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</si>
  <si>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</si>
  <si>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</si>
  <si>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</si>
  <si>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</si>
  <si>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</si>
  <si>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</si>
  <si>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</si>
  <si>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</si>
  <si>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</si>
  <si>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</si>
  <si>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</si>
  <si>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</si>
  <si>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</si>
  <si>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</si>
  <si>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</si>
  <si>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</si>
  <si>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</si>
  <si>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</si>
  <si>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</si>
  <si>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</si>
  <si>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</si>
  <si>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</si>
  <si>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</si>
  <si>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</si>
  <si>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</si>
  <si>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</si>
  <si>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</si>
  <si>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</si>
  <si>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</si>
  <si>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</si>
  <si>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</si>
  <si>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</si>
  <si>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</si>
  <si>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</si>
  <si>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</si>
  <si>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</si>
  <si>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</si>
  <si>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</si>
  <si>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</si>
  <si>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</si>
  <si>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</si>
  <si>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</si>
  <si>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</si>
  <si>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</si>
  <si>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</si>
  <si>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</si>
  <si>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</si>
  <si>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</si>
  <si>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</si>
  <si>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</si>
  <si>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</si>
  <si>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</si>
  <si>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</si>
  <si>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</si>
  <si>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</si>
  <si>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</si>
  <si>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</si>
  <si>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</si>
  <si>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</si>
  <si>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</si>
  <si>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</si>
  <si>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</si>
  <si>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</si>
  <si>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</si>
  <si>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</si>
  <si>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</si>
  <si>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</si>
  <si>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</si>
  <si>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</si>
  <si>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</si>
  <si>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</si>
  <si>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</si>
  <si>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</si>
  <si>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</si>
  <si>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</si>
  <si>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</si>
  <si>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</si>
  <si>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</si>
  <si>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</si>
  <si>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</si>
  <si>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</si>
  <si>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</si>
  <si>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</si>
  <si>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</si>
  <si>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</si>
  <si>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</si>
  <si>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</si>
  <si>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</si>
  <si>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</si>
  <si>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</si>
  <si>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</si>
  <si>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</si>
  <si>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</si>
  <si>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</si>
  <si>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</si>
  <si>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</si>
  <si>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</si>
  <si>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</si>
  <si>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</si>
  <si>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</si>
  <si>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</si>
  <si>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</si>
  <si>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</si>
  <si>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</si>
  <si>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</si>
  <si>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</si>
  <si>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</si>
  <si>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</si>
  <si>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</si>
  <si>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</si>
  <si>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</si>
  <si>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</si>
  <si>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</si>
  <si>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</si>
  <si>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</si>
  <si>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</si>
  <si>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</si>
  <si>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</si>
  <si>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</si>
  <si>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</si>
  <si>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</si>
  <si>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</si>
  <si>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</si>
  <si>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</si>
  <si>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</si>
  <si>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</si>
  <si>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</si>
  <si>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</si>
  <si>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</si>
  <si>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</si>
  <si>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</si>
  <si>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</si>
  <si>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</si>
  <si>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</si>
  <si>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</si>
  <si>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</si>
  <si>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</si>
  <si>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</si>
  <si>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</si>
  <si>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</si>
  <si>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</si>
  <si>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</si>
  <si>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</si>
  <si>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</si>
  <si>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</si>
  <si>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</si>
  <si>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</si>
  <si>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</si>
  <si>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</si>
  <si>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</si>
  <si>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</si>
  <si>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</si>
  <si>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</si>
  <si>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</si>
  <si>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</si>
  <si>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</si>
  <si>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</si>
  <si>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</si>
  <si>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</si>
  <si>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</si>
  <si>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</si>
  <si>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</si>
  <si>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</si>
  <si>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</si>
  <si>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</si>
  <si>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</si>
  <si>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</si>
  <si>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</si>
  <si>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</si>
  <si>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</si>
  <si>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</si>
  <si>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</si>
  <si>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</si>
  <si>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</si>
  <si>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</si>
  <si>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</si>
  <si>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</si>
  <si>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</si>
  <si>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</si>
  <si>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</si>
  <si>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</si>
  <si>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</si>
  <si>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</si>
  <si>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</si>
  <si>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</si>
  <si>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</si>
  <si>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</si>
  <si>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</si>
  <si>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</si>
  <si>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</si>
  <si>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</si>
  <si>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</si>
  <si>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</si>
  <si>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</si>
  <si>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</si>
  <si>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</si>
  <si>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</si>
  <si>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</si>
  <si>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</si>
  <si>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</si>
  <si>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</si>
  <si>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</si>
  <si>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</si>
  <si>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</si>
  <si>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</si>
  <si>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</si>
  <si>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</si>
  <si>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</si>
  <si>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</si>
  <si>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</si>
  <si>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</si>
  <si>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</si>
  <si>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</si>
  <si>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</si>
  <si>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</si>
  <si>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</si>
  <si>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</si>
  <si>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</si>
  <si>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</si>
  <si>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</si>
  <si>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</si>
  <si>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</si>
  <si>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</si>
  <si>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</si>
  <si>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</si>
  <si>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</si>
  <si>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</si>
  <si>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</si>
  <si>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</si>
  <si>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</si>
  <si>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</si>
  <si>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</si>
  <si>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</si>
  <si>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</si>
  <si>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</si>
  <si>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</si>
  <si>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</si>
  <si>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</si>
  <si>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</si>
  <si>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</si>
  <si>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</si>
  <si>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</si>
  <si>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</si>
  <si>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</si>
  <si>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</si>
  <si>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</si>
  <si>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</si>
  <si>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</si>
  <si>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</si>
  <si>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</si>
  <si>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</si>
  <si>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</si>
  <si>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</si>
  <si>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</si>
  <si>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</si>
  <si>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</si>
  <si>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</si>
  <si>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</si>
  <si>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</si>
  <si>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</si>
  <si>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</si>
  <si>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</si>
  <si>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</si>
  <si>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</si>
  <si>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</si>
  <si>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</si>
  <si>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</si>
  <si>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</si>
  <si>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</si>
  <si>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</si>
  <si>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</si>
  <si>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</si>
  <si>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</si>
  <si>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</si>
  <si>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</si>
  <si>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</si>
  <si>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</si>
  <si>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</si>
  <si>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</si>
  <si>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</si>
  <si>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</si>
  <si>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</si>
  <si>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</si>
  <si>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</si>
  <si>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</si>
  <si>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</si>
  <si>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</si>
  <si>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</si>
  <si>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</si>
  <si>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</si>
  <si>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</si>
  <si>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</si>
  <si>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</si>
  <si>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</si>
  <si>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</si>
  <si>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</si>
  <si>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</si>
  <si>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</si>
  <si>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</si>
  <si>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</si>
  <si>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</si>
  <si>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</si>
  <si>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</si>
  <si>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</si>
  <si>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</si>
  <si>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</si>
  <si>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</si>
  <si>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</si>
  <si>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</si>
  <si>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</si>
  <si>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</si>
  <si>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</si>
  <si>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</si>
  <si>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</si>
  <si>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</si>
  <si>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</si>
  <si>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</si>
  <si>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</si>
  <si>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</si>
  <si>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</si>
  <si>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</si>
  <si>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</si>
  <si>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</si>
  <si>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</si>
  <si>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</si>
  <si>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</si>
  <si>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</si>
  <si>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</si>
  <si>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</si>
  <si>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</si>
  <si>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</si>
  <si>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</si>
  <si>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</si>
  <si>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</si>
  <si>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</si>
  <si>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</si>
  <si>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</si>
  <si>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</si>
  <si>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</si>
  <si>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</si>
  <si>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</si>
  <si>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</si>
  <si>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</si>
  <si>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</si>
  <si>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</si>
  <si>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</si>
  <si>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</si>
  <si>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</si>
  <si>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</si>
  <si>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</si>
  <si>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</si>
  <si>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</si>
  <si>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</si>
  <si>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</si>
  <si>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</si>
  <si>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</si>
  <si>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</si>
  <si>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</si>
  <si>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</si>
  <si>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</si>
  <si>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</si>
  <si>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</si>
  <si>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</si>
  <si>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</si>
  <si>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</si>
  <si>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</si>
  <si>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</si>
  <si>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</si>
  <si>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</si>
  <si>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</si>
  <si>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</si>
  <si>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</si>
  <si>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</si>
  <si>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</si>
  <si>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</si>
  <si>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</si>
  <si>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</si>
  <si>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</si>
  <si>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</si>
  <si>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</si>
  <si>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</si>
  <si>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</si>
  <si>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</si>
  <si>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</si>
  <si>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</si>
  <si>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</si>
  <si>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</si>
  <si>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</si>
  <si>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</si>
  <si>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</si>
  <si>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</si>
  <si>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</si>
  <si>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</si>
  <si>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</si>
  <si>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</si>
  <si>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</si>
  <si>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</si>
  <si>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</si>
  <si>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</si>
  <si>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</si>
  <si>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</si>
  <si>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</si>
  <si>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</si>
  <si>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</si>
  <si>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</si>
  <si>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</si>
  <si>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</si>
  <si>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</si>
  <si>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</si>
  <si>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</si>
  <si>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</si>
  <si>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</si>
  <si>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</si>
  <si>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</si>
  <si>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</si>
  <si>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</si>
  <si>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</si>
  <si>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</si>
  <si>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</si>
  <si>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</si>
  <si>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</si>
  <si>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</si>
  <si>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</si>
  <si>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</si>
  <si>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</si>
  <si>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</si>
  <si>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</si>
  <si>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</si>
  <si>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</si>
  <si>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</si>
  <si>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</si>
  <si>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</si>
  <si>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</si>
  <si>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</si>
  <si>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</si>
  <si>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</si>
  <si>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</si>
  <si>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</si>
  <si>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</si>
  <si>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</si>
  <si>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</si>
  <si>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</si>
  <si>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</si>
  <si>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</si>
  <si>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</si>
  <si>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</si>
  <si>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</si>
  <si>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</si>
  <si>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</si>
  <si>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</si>
  <si>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</si>
  <si>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</si>
  <si>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</si>
  <si>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</si>
  <si>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</si>
  <si>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</si>
  <si>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</si>
  <si>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</si>
  <si>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</si>
  <si>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</si>
  <si>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</si>
  <si>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</si>
  <si>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</si>
  <si>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</si>
  <si>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</si>
  <si>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</si>
  <si>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</si>
  <si>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</si>
  <si>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</si>
  <si>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</si>
  <si>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</si>
  <si>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</si>
  <si>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</si>
  <si>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</si>
  <si>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</si>
  <si>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</si>
  <si>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</si>
  <si>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</si>
  <si>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</si>
  <si>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</si>
  <si>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</si>
  <si>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</si>
  <si>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</si>
  <si>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</si>
  <si>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</si>
  <si>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</si>
  <si>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</si>
  <si>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</si>
  <si>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</si>
  <si>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</si>
  <si>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</si>
  <si>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</si>
  <si>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</si>
  <si>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</si>
  <si>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</si>
  <si>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</si>
  <si>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</si>
  <si>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</si>
  <si>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</si>
  <si>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</si>
  <si>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</si>
  <si>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</si>
  <si>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</si>
  <si>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</si>
  <si>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</si>
  <si>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</si>
  <si>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</si>
  <si>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</si>
  <si>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</si>
  <si>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</si>
  <si>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</si>
  <si>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</si>
  <si>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</si>
  <si>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</si>
  <si>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</si>
  <si>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</si>
  <si>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</si>
  <si>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</si>
  <si>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</si>
  <si>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</si>
  <si>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</si>
  <si>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</si>
  <si>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</si>
  <si>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</si>
  <si>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</si>
  <si>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</si>
  <si>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</si>
  <si>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</si>
  <si>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</si>
  <si>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</si>
  <si>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</si>
  <si>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</si>
  <si>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</si>
  <si>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</si>
  <si>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</si>
  <si>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</si>
  <si>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</si>
  <si>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</si>
  <si>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</si>
  <si>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</si>
  <si>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</si>
  <si>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</si>
  <si>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</si>
  <si>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</si>
  <si>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</si>
  <si>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</si>
  <si>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</si>
  <si>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</si>
  <si>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</si>
  <si>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</si>
  <si>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</si>
  <si>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</si>
  <si>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</si>
  <si>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</si>
  <si>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</si>
  <si>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</si>
  <si>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</si>
  <si>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</si>
  <si>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</si>
  <si>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</si>
  <si>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</si>
  <si>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</si>
  <si>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</si>
  <si>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</si>
  <si>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</si>
  <si>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</si>
  <si>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</si>
  <si>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</si>
  <si>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</si>
  <si>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</si>
  <si>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</si>
  <si>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</si>
  <si>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</si>
  <si>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</si>
  <si>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</si>
  <si>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</si>
  <si>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</si>
  <si>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</si>
  <si>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</si>
  <si>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</si>
  <si>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</si>
  <si>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</si>
  <si>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</si>
  <si>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</si>
  <si>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</si>
  <si>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</si>
  <si>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</si>
  <si>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</si>
  <si>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</si>
  <si>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</si>
  <si>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</si>
  <si>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</si>
  <si>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</si>
  <si>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</si>
  <si>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</si>
  <si>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</si>
  <si>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</si>
  <si>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</si>
  <si>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</si>
  <si>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</si>
  <si>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</si>
  <si>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</si>
  <si>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</si>
  <si>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</si>
  <si>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</si>
  <si>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</si>
  <si>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</si>
  <si>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</si>
  <si>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</si>
  <si>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</si>
  <si>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</si>
  <si>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</si>
  <si>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</si>
  <si>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</si>
  <si>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</si>
  <si>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</si>
  <si>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</si>
  <si>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</si>
  <si>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</si>
  <si>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</si>
  <si>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</si>
  <si>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</si>
  <si>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</si>
  <si>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</si>
  <si>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</si>
  <si>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</si>
  <si>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</si>
  <si>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</si>
  <si>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</si>
  <si>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</si>
  <si>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</si>
  <si>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</si>
  <si>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</si>
  <si>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</si>
  <si>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</si>
  <si>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</si>
  <si>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</si>
  <si>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</si>
  <si>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</si>
  <si>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</si>
  <si>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</si>
  <si>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</si>
  <si>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</si>
  <si>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</si>
  <si>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</si>
  <si>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</si>
  <si>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</si>
  <si>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</si>
  <si>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</si>
  <si>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</si>
  <si>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</si>
  <si>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</si>
  <si>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</si>
  <si>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</si>
  <si>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</si>
  <si>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</si>
  <si>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</si>
  <si>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</si>
  <si>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</si>
  <si>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</si>
  <si>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</si>
  <si>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</si>
  <si>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</si>
  <si>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</si>
  <si>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</si>
  <si>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</si>
  <si>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</si>
  <si>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</si>
  <si>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</si>
  <si>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</si>
  <si>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</si>
  <si>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</si>
  <si>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</si>
  <si>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</si>
  <si>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</si>
  <si>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</si>
  <si>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</si>
  <si>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</si>
  <si>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</si>
  <si>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</si>
  <si>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</si>
  <si>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</si>
  <si>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</si>
  <si>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</si>
  <si>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</si>
  <si>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</si>
  <si>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</si>
  <si>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</si>
  <si>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</si>
  <si>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</si>
  <si>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</si>
  <si>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</si>
  <si>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</si>
  <si>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</si>
  <si>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</si>
  <si>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</si>
  <si>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</si>
  <si>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</si>
  <si>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</si>
  <si>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</si>
  <si>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</si>
  <si>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</si>
  <si>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</si>
  <si>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</si>
  <si>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</si>
  <si>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</si>
  <si>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</si>
  <si>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</si>
  <si>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</si>
  <si>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</si>
  <si>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</si>
  <si>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</si>
  <si>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</si>
  <si>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</si>
  <si>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</si>
  <si>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</si>
  <si>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</si>
  <si>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</si>
  <si>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</si>
  <si>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</si>
  <si>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</si>
  <si>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</si>
  <si>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</si>
  <si>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</si>
  <si>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</si>
  <si>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</si>
  <si>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</si>
  <si>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</si>
  <si>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</si>
  <si>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</si>
  <si>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</si>
  <si>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</si>
  <si>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</si>
  <si>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</si>
  <si>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</si>
  <si>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</si>
  <si>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</si>
  <si>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</si>
  <si>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</si>
  <si>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</si>
  <si>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</si>
  <si>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</si>
  <si>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</si>
  <si>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</si>
  <si>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</si>
  <si>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</si>
  <si>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</si>
  <si>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</si>
  <si>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</si>
  <si>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</si>
  <si>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</si>
  <si>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</si>
  <si>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</si>
  <si>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</si>
  <si>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</si>
  <si>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</si>
  <si>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</si>
  <si>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</si>
  <si>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</si>
  <si>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</si>
  <si>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</si>
  <si>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</si>
  <si>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</si>
  <si>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</si>
  <si>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</si>
  <si>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</si>
  <si>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</si>
  <si>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</si>
  <si>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</si>
  <si>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</si>
  <si>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</si>
  <si>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</si>
  <si>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</si>
  <si>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</si>
  <si>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</si>
  <si>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</si>
  <si>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</si>
  <si>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</si>
  <si>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</si>
  <si>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</si>
  <si>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</si>
  <si>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</si>
  <si>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</si>
  <si>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</si>
  <si>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</si>
  <si>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</si>
  <si>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</si>
  <si>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</si>
  <si>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</si>
  <si>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</si>
  <si>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</si>
  <si>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</si>
  <si>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</si>
  <si>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</si>
  <si>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</si>
  <si>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</si>
  <si>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</si>
  <si>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</si>
  <si>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</si>
  <si>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</si>
  <si>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</si>
  <si>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</si>
  <si>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</si>
  <si>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</si>
  <si>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</si>
  <si>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</si>
  <si>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</si>
  <si>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</si>
  <si>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</si>
  <si>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</si>
  <si>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</si>
  <si>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</si>
  <si>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</si>
  <si>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</si>
  <si>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</si>
  <si>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</si>
  <si>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</si>
  <si>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</si>
  <si>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</si>
  <si>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</si>
  <si>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</si>
  <si>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</si>
  <si>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</si>
  <si>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</si>
  <si>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</si>
  <si>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</si>
  <si>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</si>
  <si>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</si>
  <si>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</si>
  <si>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</si>
  <si>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</si>
  <si>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</si>
  <si>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</si>
  <si>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</si>
  <si>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</si>
  <si>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</si>
  <si>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</si>
  <si>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</si>
  <si>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</si>
  <si>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</si>
  <si>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</si>
  <si>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</si>
  <si>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</si>
  <si>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</si>
  <si>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</si>
  <si>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</si>
  <si>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</si>
  <si>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</si>
  <si>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</si>
  <si>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</si>
  <si>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</si>
  <si>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</si>
  <si>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</si>
  <si>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</si>
  <si>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</si>
  <si>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</si>
  <si>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</si>
  <si>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</si>
  <si>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</si>
  <si>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</si>
  <si>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</si>
  <si>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</si>
  <si>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</si>
  <si>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</si>
  <si>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</si>
  <si>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</si>
  <si>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</si>
  <si>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</si>
  <si>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</si>
  <si>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</si>
  <si>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</si>
  <si>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</si>
  <si>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</si>
  <si>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</si>
  <si>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</si>
  <si>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</si>
  <si>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</si>
  <si>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</si>
  <si>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</si>
  <si>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</si>
  <si>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</si>
  <si>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</si>
  <si>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</si>
  <si>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</si>
  <si>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</si>
  <si>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</si>
  <si>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</si>
  <si>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</si>
  <si>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</si>
  <si>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</si>
  <si>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</si>
  <si>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</si>
  <si>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</si>
  <si>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</si>
  <si>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</si>
  <si>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</si>
  <si>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</si>
  <si>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</si>
  <si>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</si>
  <si>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</si>
  <si>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</si>
  <si>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</si>
  <si>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</si>
  <si>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</si>
  <si>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</si>
  <si>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</si>
  <si>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</si>
  <si>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</si>
  <si>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</si>
  <si>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</si>
  <si>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</si>
  <si>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</si>
  <si>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</si>
  <si>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</si>
  <si>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</si>
  <si>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</si>
  <si>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</si>
  <si>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</si>
  <si>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</si>
  <si>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</si>
  <si>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</si>
  <si>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</si>
  <si>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</si>
  <si>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</si>
  <si>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</si>
  <si>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</si>
  <si>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</si>
  <si>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</si>
  <si>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</si>
  <si>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</si>
  <si>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</si>
  <si>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</si>
  <si>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</si>
  <si>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</si>
  <si>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</si>
  <si>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</si>
  <si>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</si>
  <si>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</si>
  <si>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</si>
  <si>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</si>
  <si>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</si>
  <si>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</si>
  <si>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</si>
  <si>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</si>
  <si>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</si>
  <si>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</si>
  <si>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</si>
  <si>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</si>
  <si>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</si>
  <si>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</si>
  <si>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</si>
  <si>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</si>
  <si>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</si>
  <si>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</si>
  <si>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</si>
  <si>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</si>
  <si>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</si>
  <si>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</si>
  <si>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</si>
  <si>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</si>
  <si>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</si>
  <si>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</si>
  <si>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</si>
  <si>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</si>
  <si>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</si>
  <si>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</si>
  <si>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</si>
  <si>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</si>
  <si>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</si>
  <si>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</si>
  <si>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</si>
  <si>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</si>
  <si>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</si>
  <si>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</si>
  <si>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</si>
  <si>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</si>
  <si>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</si>
  <si>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</si>
  <si>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</si>
  <si>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</si>
  <si>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</si>
  <si>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</si>
  <si>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</si>
  <si>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</si>
  <si>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</si>
  <si>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</si>
  <si>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</si>
  <si>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</si>
  <si>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</si>
  <si>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</si>
  <si>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</si>
  <si>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</si>
  <si>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</si>
  <si>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</si>
  <si>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</si>
  <si>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</si>
  <si>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</si>
  <si>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</si>
  <si>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</si>
  <si>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</si>
  <si>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</si>
  <si>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</si>
  <si>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</si>
  <si>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</si>
  <si>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</si>
  <si>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</si>
  <si>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</si>
  <si>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</si>
  <si>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</si>
  <si>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</si>
  <si>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</si>
  <si>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</si>
  <si>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</si>
  <si>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</si>
  <si>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</si>
  <si>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</si>
  <si>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</si>
  <si>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</si>
  <si>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</si>
  <si>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</si>
  <si>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</si>
  <si>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</si>
  <si>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</si>
  <si>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</si>
  <si>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</si>
  <si>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</si>
  <si>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</si>
  <si>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</si>
  <si>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</si>
  <si>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</si>
  <si>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</si>
  <si>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</si>
  <si>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</si>
  <si>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</si>
  <si>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</si>
  <si>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</si>
  <si>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</si>
  <si>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</si>
  <si>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</si>
  <si>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</si>
  <si>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</si>
  <si>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</si>
  <si>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</si>
  <si>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</si>
  <si>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</si>
  <si>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</si>
  <si>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</si>
  <si>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</si>
  <si>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</si>
  <si>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</si>
  <si>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</si>
  <si>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</si>
  <si>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</si>
  <si>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</si>
  <si>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</si>
  <si>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</si>
  <si>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</si>
  <si>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</si>
  <si>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</si>
  <si>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</si>
  <si>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</si>
  <si>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</si>
  <si>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</si>
  <si>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</si>
  <si>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</si>
  <si>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</si>
  <si>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</si>
  <si>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</si>
  <si>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</si>
  <si>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</si>
  <si>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</si>
  <si>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</si>
  <si>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</si>
  <si>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</si>
  <si>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</si>
  <si>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</si>
  <si>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</si>
  <si>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</si>
  <si>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</si>
  <si>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</si>
  <si>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</si>
  <si>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</si>
  <si>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</si>
  <si>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</si>
  <si>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</si>
  <si>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</si>
  <si>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</si>
  <si>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</si>
  <si>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</si>
  <si>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</si>
  <si>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</si>
  <si>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</si>
  <si>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</si>
  <si>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</si>
  <si>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</si>
  <si>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</si>
  <si>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</si>
  <si>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</si>
  <si>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</si>
  <si>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</si>
  <si>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</si>
  <si>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</si>
  <si>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</si>
  <si>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</si>
  <si>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</si>
  <si>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</si>
  <si>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</si>
  <si>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</si>
  <si>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</si>
  <si>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</si>
  <si>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</si>
  <si>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</si>
  <si>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</si>
  <si>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</si>
  <si>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</si>
  <si>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</si>
  <si>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</si>
  <si>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</si>
  <si>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</si>
  <si>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</si>
  <si>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</si>
  <si>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</si>
  <si>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</si>
  <si>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</si>
  <si>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</si>
  <si>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</si>
  <si>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</si>
  <si>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</si>
  <si>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</si>
  <si>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</si>
  <si>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</si>
  <si>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</si>
  <si>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</si>
  <si>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</si>
  <si>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</si>
  <si>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</si>
  <si>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</si>
  <si>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</si>
  <si>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</si>
  <si>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</si>
  <si>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</si>
  <si>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</si>
  <si>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</si>
  <si>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</si>
  <si>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</si>
  <si>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</si>
  <si>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</si>
  <si>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</si>
  <si>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</si>
  <si>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</si>
  <si>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</si>
  <si>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</si>
  <si>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</si>
  <si>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</si>
  <si>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</si>
  <si>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</si>
  <si>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</si>
  <si>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</si>
  <si>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</si>
  <si>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</si>
  <si>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</si>
  <si>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</si>
  <si>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</si>
  <si>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</si>
  <si>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</si>
  <si>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</si>
  <si>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</si>
  <si>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</si>
  <si>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</si>
  <si>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</si>
  <si>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</si>
  <si>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</si>
  <si>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</si>
  <si>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</si>
  <si>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</si>
  <si>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</si>
  <si>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</si>
  <si>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</si>
  <si>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</si>
  <si>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</si>
  <si>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</si>
  <si>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</si>
  <si>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</si>
  <si>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</si>
  <si>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</si>
  <si>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</si>
  <si>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</si>
  <si>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</si>
  <si>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</si>
  <si>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</si>
  <si>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</si>
  <si>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</si>
  <si>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</si>
  <si>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</si>
  <si>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</si>
  <si>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</si>
  <si>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</si>
  <si>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</si>
  <si>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</si>
  <si>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</si>
  <si>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</si>
  <si>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</si>
  <si>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</si>
  <si>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</si>
  <si>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</si>
  <si>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</si>
  <si>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</si>
  <si>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</si>
  <si>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</si>
  <si>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</si>
  <si>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</si>
  <si>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</si>
  <si>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</si>
  <si>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</si>
  <si>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</si>
  <si>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</si>
  <si>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</si>
  <si>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</si>
  <si>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</si>
  <si>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</si>
  <si>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</si>
  <si>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</si>
  <si>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</si>
  <si>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</si>
  <si>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</si>
  <si>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</si>
  <si>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</si>
  <si>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</si>
  <si>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</si>
  <si>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</si>
  <si>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</si>
  <si>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</si>
  <si>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</si>
  <si>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</si>
  <si>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</si>
  <si>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</si>
  <si>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</si>
  <si>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</si>
  <si>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</si>
  <si>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</si>
  <si>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</si>
  <si>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</si>
  <si>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</si>
  <si>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</si>
  <si>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</si>
  <si>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</si>
  <si>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</si>
  <si>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</si>
  <si>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</si>
  <si>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</si>
  <si>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</si>
  <si>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</si>
  <si>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</si>
  <si>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</si>
  <si>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</si>
  <si>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</si>
  <si>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</si>
  <si>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</si>
  <si>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</si>
  <si>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</si>
  <si>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</si>
  <si>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</si>
  <si>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</si>
  <si>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</si>
  <si>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</si>
  <si>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</si>
  <si>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</si>
  <si>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</si>
  <si>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</si>
  <si>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</si>
  <si>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</si>
  <si>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</si>
  <si>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</si>
  <si>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</si>
  <si>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</si>
  <si>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</si>
  <si>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</si>
  <si>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</si>
  <si>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</si>
  <si>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</si>
  <si>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</si>
  <si>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</si>
  <si>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</si>
  <si>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</si>
  <si>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</si>
  <si>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</si>
  <si>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</si>
  <si>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</si>
  <si>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</si>
  <si>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</si>
  <si>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</si>
  <si>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</si>
  <si>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</si>
  <si>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</si>
  <si>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</si>
  <si>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</si>
  <si>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</si>
  <si>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</si>
  <si>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</si>
  <si>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</si>
  <si>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</si>
  <si>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</si>
  <si>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</si>
  <si>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</si>
  <si>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</si>
  <si>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</si>
  <si>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</si>
  <si>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</si>
  <si>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</si>
  <si>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</si>
  <si>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</si>
  <si>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</si>
  <si>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</si>
  <si>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</si>
  <si>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</si>
  <si>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</si>
  <si>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</si>
  <si>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</si>
  <si>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</si>
  <si>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</si>
  <si>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</si>
  <si>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</si>
  <si>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</si>
  <si>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</si>
  <si>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</si>
  <si>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</si>
  <si>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</si>
  <si>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</si>
  <si>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</si>
  <si>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</si>
  <si>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</si>
  <si>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</si>
  <si>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</si>
  <si>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</si>
  <si>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</si>
  <si>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</si>
  <si>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</si>
  <si>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</si>
  <si>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</si>
  <si>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</si>
  <si>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</si>
  <si>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</si>
  <si>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</si>
  <si>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</si>
  <si>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</si>
  <si>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</si>
  <si>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</si>
  <si>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</si>
  <si>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</si>
  <si>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</si>
  <si>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</si>
  <si>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</si>
  <si>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</si>
  <si>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</si>
  <si>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</si>
  <si>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</si>
  <si>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</si>
  <si>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</si>
  <si>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</si>
  <si>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</si>
  <si>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</si>
  <si>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</si>
  <si>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</si>
  <si>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</si>
  <si>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</si>
  <si>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</si>
  <si>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</si>
  <si>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</si>
  <si>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</si>
  <si>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</si>
  <si>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</si>
  <si>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</si>
  <si>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</si>
  <si>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</si>
  <si>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</si>
  <si>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</si>
  <si>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</si>
  <si>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</si>
  <si>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</si>
  <si>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</si>
  <si>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</si>
  <si>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</si>
  <si>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</si>
  <si>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</si>
  <si>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</si>
  <si>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</si>
  <si>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</si>
  <si>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</si>
  <si>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</si>
  <si>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</si>
  <si>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</si>
  <si>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</si>
  <si>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</si>
  <si>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</si>
  <si>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</si>
  <si>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</si>
  <si>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</si>
  <si>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</si>
  <si>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</si>
  <si>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</si>
  <si>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</si>
  <si>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</si>
  <si>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</si>
  <si>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</si>
  <si>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</si>
  <si>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</si>
  <si>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</si>
  <si>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</si>
  <si>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</si>
  <si>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</si>
  <si>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</si>
  <si>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</si>
  <si>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</si>
  <si>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</si>
  <si>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</si>
  <si>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</si>
  <si>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</si>
  <si>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</si>
  <si>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</si>
  <si>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</si>
  <si>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</si>
  <si>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</si>
  <si>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</si>
  <si>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</si>
  <si>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</si>
  <si>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</si>
  <si>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</si>
  <si>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</si>
  <si>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</si>
  <si>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</si>
  <si>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</si>
  <si>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</si>
  <si>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</si>
  <si>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</si>
  <si>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</si>
  <si>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</si>
  <si>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</si>
  <si>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</si>
  <si>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</si>
  <si>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</si>
  <si>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</si>
  <si>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</si>
  <si>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</si>
  <si>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</si>
  <si>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</si>
  <si>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</si>
  <si>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</si>
  <si>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</si>
  <si>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</si>
  <si>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</si>
  <si>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</si>
  <si>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</si>
  <si>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</si>
  <si>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</si>
  <si>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</si>
  <si>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</si>
  <si>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</si>
  <si>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</si>
  <si>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</si>
  <si>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</si>
  <si>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</si>
  <si>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</si>
  <si>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</si>
  <si>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</si>
  <si>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</si>
  <si>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</si>
  <si>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</si>
  <si>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</si>
  <si>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</si>
  <si>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</si>
  <si>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</si>
  <si>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</si>
  <si>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</si>
  <si>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</si>
  <si>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</si>
  <si>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</si>
  <si>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</si>
  <si>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</si>
  <si>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</si>
  <si>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</si>
  <si>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</si>
  <si>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</si>
  <si>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</si>
  <si>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</si>
  <si>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</si>
  <si>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</si>
  <si>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</si>
  <si>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</si>
  <si>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</si>
  <si>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</si>
  <si>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</si>
  <si>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</si>
  <si>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</si>
  <si>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</si>
  <si>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</si>
  <si>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</si>
  <si>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</si>
  <si>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</si>
  <si>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</si>
  <si>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</si>
  <si>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</si>
  <si>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</si>
  <si>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</si>
  <si>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</si>
  <si>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</si>
  <si>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</si>
  <si>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</si>
  <si>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</si>
  <si>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</si>
  <si>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</si>
  <si>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</si>
  <si>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</si>
  <si>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</si>
  <si>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</si>
  <si>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</si>
  <si>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</si>
  <si>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</si>
  <si>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</si>
  <si>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</si>
  <si>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</si>
  <si>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</si>
  <si>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</si>
  <si>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</si>
  <si>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</si>
  <si>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</si>
  <si>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</si>
  <si>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</si>
  <si>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</si>
  <si>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</si>
  <si>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</si>
  <si>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</si>
  <si>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</si>
  <si>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</si>
  <si>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</si>
  <si>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</si>
  <si>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</si>
  <si>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</si>
  <si>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</si>
  <si>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</si>
  <si>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</si>
  <si>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</si>
  <si>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</si>
  <si>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</si>
  <si>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</si>
  <si>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</si>
  <si>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</si>
  <si>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</si>
  <si>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</si>
  <si>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</si>
  <si>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</si>
  <si>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</si>
  <si>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</si>
  <si>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</si>
  <si>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</si>
  <si>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</si>
  <si>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</si>
  <si>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</si>
  <si>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</si>
  <si>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</si>
  <si>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</si>
  <si>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</si>
  <si>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</si>
  <si>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</si>
  <si>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</si>
  <si>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</si>
  <si>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</si>
  <si>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</si>
  <si>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</si>
  <si>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</si>
  <si>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</si>
  <si>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</si>
  <si>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</si>
  <si>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</si>
  <si>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</si>
  <si>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</si>
  <si>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</si>
  <si>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</si>
  <si>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</si>
  <si>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</si>
  <si>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</si>
  <si>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</si>
  <si>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</si>
  <si>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</si>
  <si>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</si>
  <si>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</si>
  <si>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</si>
  <si>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</si>
  <si>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</si>
  <si>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</si>
  <si>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</si>
  <si>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</si>
  <si>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</si>
  <si>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</si>
  <si>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</si>
  <si>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</si>
  <si>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</si>
  <si>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</si>
  <si>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</si>
  <si>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</si>
  <si>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</si>
  <si>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</si>
  <si>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</si>
  <si>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</si>
  <si>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</si>
  <si>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</si>
  <si>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</si>
  <si>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</si>
  <si>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</si>
  <si>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</si>
  <si>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</si>
  <si>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</si>
  <si>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</si>
  <si>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</si>
  <si>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</si>
  <si>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</si>
  <si>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</si>
  <si>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</si>
  <si>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</si>
  <si>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</si>
  <si>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</si>
  <si>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</si>
  <si>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</si>
  <si>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</si>
  <si>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</si>
  <si>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</si>
  <si>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</si>
  <si>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</si>
  <si>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</si>
  <si>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</si>
  <si>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</si>
  <si>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</si>
  <si>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</si>
  <si>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</si>
  <si>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</si>
  <si>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</si>
  <si>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</si>
  <si>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</si>
  <si>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</si>
  <si>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</si>
  <si>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</si>
  <si>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</si>
  <si>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</si>
  <si>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</si>
  <si>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</si>
  <si>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</si>
  <si>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</si>
  <si>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</si>
  <si>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</si>
  <si>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</si>
  <si>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</si>
  <si>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</si>
  <si>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</si>
  <si>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</si>
  <si>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</si>
  <si>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</si>
  <si>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</si>
  <si>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</si>
  <si>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</si>
  <si>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</si>
  <si>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</si>
  <si>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</si>
  <si>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</si>
  <si>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</si>
  <si>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</si>
  <si>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</si>
  <si>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</si>
  <si>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</si>
  <si>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</si>
  <si>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</si>
  <si>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</si>
  <si>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</si>
  <si>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</si>
  <si>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</si>
  <si>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</si>
  <si>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</si>
  <si>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</si>
  <si>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</si>
  <si>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</si>
  <si>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</si>
  <si>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</si>
  <si>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</si>
  <si>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</si>
  <si>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</si>
  <si>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</si>
  <si>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</si>
  <si>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</si>
  <si>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</si>
  <si>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</si>
  <si>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</si>
  <si>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</si>
  <si>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</si>
  <si>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</si>
  <si>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</si>
  <si>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</si>
  <si>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</si>
  <si>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</si>
  <si>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</si>
  <si>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</si>
  <si>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</si>
  <si>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</si>
  <si>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</si>
  <si>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</si>
  <si>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</si>
  <si>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</si>
  <si>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</si>
  <si>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</si>
  <si>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</si>
  <si>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</si>
  <si>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</si>
  <si>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</si>
  <si>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</si>
  <si>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</si>
  <si>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</si>
  <si>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</si>
  <si>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</si>
  <si>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</si>
  <si>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</si>
  <si>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</si>
  <si>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</si>
  <si>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</si>
  <si>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</si>
  <si>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</si>
  <si>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</si>
  <si>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</si>
  <si>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</si>
  <si>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</si>
  <si>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</si>
  <si>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</si>
  <si>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</si>
  <si>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</si>
  <si>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</si>
  <si>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</si>
  <si>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</si>
  <si>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</si>
  <si>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</si>
  <si>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</si>
  <si>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</si>
  <si>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</si>
  <si>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</si>
  <si>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</si>
  <si>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</si>
  <si>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</si>
  <si>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</si>
  <si>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</si>
  <si>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</si>
  <si>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</si>
  <si>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</si>
  <si>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</si>
  <si>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</si>
  <si>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</si>
  <si>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</si>
  <si>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</si>
  <si>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</si>
  <si>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</si>
  <si>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</si>
  <si>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</si>
  <si>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</si>
  <si>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</si>
  <si>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</si>
  <si>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</si>
  <si>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</si>
  <si>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</si>
  <si>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</si>
  <si>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</si>
  <si>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</si>
  <si>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</si>
  <si>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</si>
  <si>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</si>
  <si>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</si>
  <si>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</si>
  <si>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</si>
  <si>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</si>
  <si>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</si>
  <si>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</si>
  <si>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</si>
  <si>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</si>
  <si>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</si>
  <si>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</si>
  <si>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</si>
  <si>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</si>
  <si>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</si>
  <si>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</si>
  <si>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</si>
  <si>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</si>
  <si>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</si>
  <si>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</si>
  <si>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</si>
  <si>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</si>
  <si>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</si>
  <si>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</si>
  <si>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</si>
  <si>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</si>
  <si>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</si>
  <si>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</si>
  <si>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</si>
  <si>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</si>
  <si>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</si>
  <si>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</si>
  <si>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</si>
  <si>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</si>
  <si>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</si>
  <si>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</si>
  <si>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</si>
  <si>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</si>
  <si>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</si>
  <si>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</si>
  <si>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</si>
  <si>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</si>
  <si>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</si>
  <si>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</si>
  <si>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</si>
  <si>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</si>
  <si>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</si>
  <si>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</si>
  <si>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</si>
  <si>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</si>
  <si>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</si>
  <si>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</si>
  <si>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</si>
  <si>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</si>
  <si>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</si>
  <si>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</si>
  <si>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</si>
  <si>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</si>
  <si>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</si>
  <si>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</si>
  <si>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</si>
  <si>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</si>
  <si>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</si>
  <si>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</si>
  <si>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</si>
  <si>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</si>
  <si>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</si>
  <si>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</si>
  <si>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</si>
  <si>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</si>
  <si>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</si>
  <si>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</si>
  <si>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</si>
  <si>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</si>
  <si>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</si>
  <si>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</si>
  <si>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</si>
  <si>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</si>
  <si>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</si>
  <si>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</si>
  <si>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</si>
  <si>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</si>
  <si>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</si>
  <si>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</si>
  <si>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</si>
  <si>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</si>
  <si>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</si>
  <si>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</si>
  <si>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</si>
  <si>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</si>
  <si>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</si>
  <si>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</si>
  <si>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</si>
  <si>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</si>
  <si>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</si>
  <si>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</si>
  <si>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</si>
  <si>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</si>
  <si>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</si>
  <si>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</si>
  <si>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</si>
  <si>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</si>
  <si>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</si>
  <si>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</si>
  <si>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</si>
  <si>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</si>
  <si>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</si>
  <si>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</si>
  <si>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</si>
  <si>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</si>
  <si>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</si>
  <si>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</si>
  <si>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</si>
  <si>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</si>
  <si>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</si>
  <si>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</si>
  <si>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</si>
  <si>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</si>
  <si>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</si>
  <si>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</si>
  <si>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</si>
  <si>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</si>
  <si>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</si>
  <si>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</si>
  <si>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</si>
  <si>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Percentage Funded</t>
  </si>
  <si>
    <t>Average Donation</t>
  </si>
  <si>
    <t>Column Labels</t>
  </si>
  <si>
    <t>Row Labels</t>
  </si>
  <si>
    <t>Grand Total</t>
  </si>
  <si>
    <t>(All)</t>
  </si>
  <si>
    <t>Count of outcomes</t>
  </si>
  <si>
    <t>(Multiple Items)</t>
  </si>
  <si>
    <t>Apr</t>
  </si>
  <si>
    <t>Oct</t>
  </si>
  <si>
    <t>Mar</t>
  </si>
  <si>
    <t>May</t>
  </si>
  <si>
    <t>Jun</t>
  </si>
  <si>
    <t>Jul</t>
  </si>
  <si>
    <t>Aug</t>
  </si>
  <si>
    <t>Sep</t>
  </si>
  <si>
    <t>Nov</t>
  </si>
  <si>
    <t>Jan</t>
  </si>
  <si>
    <t>Feb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</si>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</sst>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vs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7">
                  <c:v>2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D-BA49-A449-59A527E649EF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32</c:v>
                </c:pt>
                <c:pt idx="1">
                  <c:v>40</c:v>
                </c:pt>
                <c:pt idx="2">
                  <c:v>33</c:v>
                </c:pt>
                <c:pt idx="3">
                  <c:v>40</c:v>
                </c:pt>
                <c:pt idx="4">
                  <c:v>50</c:v>
                </c:pt>
                <c:pt idx="5">
                  <c:v>49</c:v>
                </c:pt>
                <c:pt idx="6">
                  <c:v>51</c:v>
                </c:pt>
                <c:pt idx="7">
                  <c:v>50</c:v>
                </c:pt>
                <c:pt idx="8">
                  <c:v>35</c:v>
                </c:pt>
                <c:pt idx="9">
                  <c:v>48</c:v>
                </c:pt>
                <c:pt idx="10">
                  <c:v>30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D-BA49-A449-59A527E649EF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58</c:v>
                </c:pt>
                <c:pt idx="1">
                  <c:v>69</c:v>
                </c:pt>
                <c:pt idx="2">
                  <c:v>56</c:v>
                </c:pt>
                <c:pt idx="3">
                  <c:v>71</c:v>
                </c:pt>
                <c:pt idx="4">
                  <c:v>113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56</c:v>
                </c:pt>
                <c:pt idx="9">
                  <c:v>67</c:v>
                </c:pt>
                <c:pt idx="10">
                  <c:v>54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D-BA49-A449-59A527E6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67887"/>
        <c:axId val="763959951"/>
      </c:lineChart>
      <c:catAx>
        <c:axId val="7666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59951"/>
        <c:crosses val="autoZero"/>
        <c:auto val="1"/>
        <c:lblAlgn val="ctr"/>
        <c:lblOffset val="100"/>
        <c:noMultiLvlLbl val="0"/>
      </c:catAx>
      <c:valAx>
        <c:axId val="7639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0.70953436807095349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3-E842-8881-51AB502AC8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0.25055432372505543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3-E842-8881-51AB502AC8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3.9911308203991129E-2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3-E842-8881-51AB502A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851887"/>
        <c:axId val="766723871"/>
      </c:lineChart>
      <c:catAx>
        <c:axId val="7668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23871"/>
        <c:crosses val="autoZero"/>
        <c:auto val="1"/>
        <c:lblAlgn val="ctr"/>
        <c:lblOffset val="100"/>
        <c:noMultiLvlLbl val="0"/>
      </c:catAx>
      <c:valAx>
        <c:axId val="7667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7</xdr:row>
      <xdr:rowOff>101600</xdr:rowOff>
    </xdr:from>
    <xdr:to>
      <xdr:col>12</xdr:col>
      <xdr:colOff>266700</xdr:colOff>
      <xdr:row>21</xdr:row>
      <xdr:rowOff>177800</xdr:rowOff>
    </xdr:to>
    <xdr:graphicFrame macro="">
      <xdr:nvGraphicFramePr>
        <xdr:cNvPr id="3" name="Theatre Outcomes Based on Launch Dates">
          <a:extLst>
            <a:ext uri="{FF2B5EF4-FFF2-40B4-BE49-F238E27FC236}">
              <a16:creationId xmlns:a16="http://schemas.microsoft.com/office/drawing/2014/main" id="{A2789DC0-731A-914B-A9A1-5EF18136A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14</xdr:row>
      <xdr:rowOff>133350</xdr:rowOff>
    </xdr:from>
    <xdr:to>
      <xdr:col>10</xdr:col>
      <xdr:colOff>552450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12BD9-2CC5-774D-8657-DF16DE12B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, Dave N" refreshedDate="44277.594729050928" createdVersion="7" refreshedVersion="7" minRefreshableVersion="3" recordCount="4115" xr:uid="{98ECC042-BB29-AE44-A6FB-46FC1EBD8B61}">
  <cacheSource type="worksheet">
    <worksheetSource ref="A1:R1048576" sheet="Kickstarter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 count="14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  <m/>
      </sharedItems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Date Created Conversion" numFmtId="14">
      <sharedItems containsNonDate="0" containsDate="1" containsString="0" containsBlank="1" minDate="1970-01-01T00:00:00" maxDate="2017-03-15T15:30:07" count="4115"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par="19" base="16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tring="0" containsBlank="1" containsNumber="1" containsInteger="1" minValue="1970" maxValue="2017" count="11">
        <n v="2017"/>
        <n v="2016"/>
        <n v="2014"/>
        <n v="2015"/>
        <n v="2013"/>
        <n v="2012"/>
        <n v="2011"/>
        <n v="2010"/>
        <n v="2009"/>
        <n v="1970"/>
        <m/>
      </sharedItems>
    </cacheField>
    <cacheField name="Quarters" numFmtId="0" databaseField="0">
      <fieldGroup base="16">
        <rangePr groupBy="quarters" startDate="1970-01-01T00:00:00" endDate="2017-03-15T15:30:07"/>
        <groupItems count="6">
          <s v="&lt;1/1/70"/>
          <s v="Qtr1"/>
          <s v="Qtr2"/>
          <s v="Qtr3"/>
          <s v="Qtr4"/>
          <s v="&gt;3/15/17"/>
        </groupItems>
      </fieldGroup>
    </cacheField>
    <cacheField name="Years2" numFmtId="0" databaseField="0">
      <fieldGroup base="16">
        <rangePr groupBy="years" startDate="1970-01-01T00:00:00" endDate="2017-03-15T15:30:07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x v="0"/>
    <n v="137"/>
    <n v="63.92"/>
    <x v="0"/>
    <x v="0"/>
  </r>
  <r>
    <n v="1"/>
    <x v="1"/>
    <s v="A Hannibal TV Show Fan Convention and Art Collective"/>
    <n v="10275"/>
    <n v="14653"/>
    <x v="0"/>
    <x v="0"/>
    <x v="0"/>
    <n v="1488464683"/>
    <n v="1485872683"/>
    <b v="0"/>
    <n v="79"/>
    <b v="1"/>
    <x v="0"/>
    <n v="143"/>
    <n v="185.48"/>
    <x v="1"/>
    <x v="1"/>
  </r>
  <r>
    <n v="2"/>
    <x v="2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x v="0"/>
    <n v="105"/>
    <n v="15"/>
    <x v="2"/>
    <x v="2"/>
  </r>
  <r>
    <n v="3"/>
    <x v="3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x v="0"/>
    <n v="104"/>
    <n v="69.27"/>
    <x v="3"/>
    <x v="3"/>
  </r>
  <r>
    <n v="4"/>
    <x v="4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x v="0"/>
    <n v="123"/>
    <n v="190.55"/>
    <x v="4"/>
    <x v="1"/>
  </r>
  <r>
    <n v="5"/>
    <x v="5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x v="0"/>
    <n v="110"/>
    <n v="93.4"/>
    <x v="5"/>
    <x v="2"/>
  </r>
  <r>
    <n v="6"/>
    <x v="6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x v="0"/>
    <n v="106"/>
    <n v="146.88"/>
    <x v="6"/>
    <x v="1"/>
  </r>
  <r>
    <n v="7"/>
    <x v="7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x v="0"/>
    <n v="101"/>
    <n v="159.82"/>
    <x v="7"/>
    <x v="1"/>
  </r>
  <r>
    <n v="8"/>
    <x v="8"/>
    <s v="Help us raise the funds to film our pilot episode!"/>
    <n v="3500"/>
    <n v="3501.52"/>
    <x v="0"/>
    <x v="0"/>
    <x v="0"/>
    <n v="1460754000"/>
    <n v="1460155212"/>
    <b v="0"/>
    <n v="12"/>
    <b v="1"/>
    <x v="0"/>
    <n v="100"/>
    <n v="291.79000000000002"/>
    <x v="8"/>
    <x v="1"/>
  </r>
  <r>
    <n v="9"/>
    <x v="9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x v="0"/>
    <n v="126"/>
    <n v="31.5"/>
    <x v="9"/>
    <x v="2"/>
  </r>
  <r>
    <n v="10"/>
    <x v="10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x v="0"/>
    <n v="101"/>
    <n v="158.68"/>
    <x v="10"/>
    <x v="1"/>
  </r>
  <r>
    <n v="11"/>
    <x v="11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x v="0"/>
    <n v="121"/>
    <n v="80.33"/>
    <x v="11"/>
    <x v="2"/>
  </r>
  <r>
    <n v="12"/>
    <x v="12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x v="0"/>
    <n v="165"/>
    <n v="59.96"/>
    <x v="12"/>
    <x v="1"/>
  </r>
  <r>
    <n v="13"/>
    <x v="13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x v="0"/>
    <n v="160"/>
    <n v="109.78"/>
    <x v="13"/>
    <x v="2"/>
  </r>
  <r>
    <n v="14"/>
    <x v="14"/>
    <s v="A highly charged post apocalyptic sci fi series that pulls no punches!"/>
    <n v="6000"/>
    <n v="6056"/>
    <x v="0"/>
    <x v="2"/>
    <x v="2"/>
    <n v="1405259940"/>
    <n v="1403051888"/>
    <b v="0"/>
    <n v="41"/>
    <b v="1"/>
    <x v="0"/>
    <n v="101"/>
    <n v="147.71"/>
    <x v="14"/>
    <x v="3"/>
  </r>
  <r>
    <n v="15"/>
    <x v="15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x v="0"/>
    <n v="107"/>
    <n v="21.76"/>
    <x v="15"/>
    <x v="2"/>
  </r>
  <r>
    <n v="16"/>
    <x v="16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x v="0"/>
    <n v="100"/>
    <n v="171.84"/>
    <x v="16"/>
    <x v="2"/>
  </r>
  <r>
    <n v="17"/>
    <x v="17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x v="0"/>
    <n v="101"/>
    <n v="41.94"/>
    <x v="17"/>
    <x v="2"/>
  </r>
  <r>
    <n v="18"/>
    <x v="18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x v="0"/>
    <n v="106"/>
    <n v="93.26"/>
    <x v="18"/>
    <x v="3"/>
  </r>
  <r>
    <n v="19"/>
    <x v="19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x v="0"/>
    <n v="145"/>
    <n v="56.14"/>
    <x v="19"/>
    <x v="3"/>
  </r>
  <r>
    <n v="20"/>
    <x v="20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x v="0"/>
    <n v="100"/>
    <n v="80.16"/>
    <x v="20"/>
    <x v="2"/>
  </r>
  <r>
    <n v="21"/>
    <x v="21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x v="0"/>
    <n v="109"/>
    <n v="199.9"/>
    <x v="21"/>
    <x v="2"/>
  </r>
  <r>
    <n v="22"/>
    <x v="22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x v="0"/>
    <n v="117"/>
    <n v="51.25"/>
    <x v="22"/>
    <x v="3"/>
  </r>
  <r>
    <n v="23"/>
    <x v="23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x v="0"/>
    <n v="119"/>
    <n v="103.04"/>
    <x v="23"/>
    <x v="3"/>
  </r>
  <r>
    <n v="24"/>
    <x v="24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x v="0"/>
    <n v="109"/>
    <n v="66.349999999999994"/>
    <x v="24"/>
    <x v="3"/>
  </r>
  <r>
    <n v="25"/>
    <x v="25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x v="0"/>
    <n v="133"/>
    <n v="57.14"/>
    <x v="25"/>
    <x v="2"/>
  </r>
  <r>
    <n v="26"/>
    <x v="26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x v="0"/>
    <n v="155"/>
    <n v="102.11"/>
    <x v="26"/>
    <x v="2"/>
  </r>
  <r>
    <n v="27"/>
    <x v="27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x v="0"/>
    <n v="112"/>
    <n v="148.97"/>
    <x v="27"/>
    <x v="3"/>
  </r>
  <r>
    <n v="28"/>
    <x v="28"/>
    <s v="John and Brian are on a quest to change people's lives and rehabilitate dogs."/>
    <n v="12000"/>
    <n v="12042"/>
    <x v="0"/>
    <x v="0"/>
    <x v="0"/>
    <n v="1450307284"/>
    <n v="1447715284"/>
    <b v="0"/>
    <n v="71"/>
    <b v="1"/>
    <x v="0"/>
    <n v="100"/>
    <n v="169.61"/>
    <x v="28"/>
    <x v="2"/>
  </r>
  <r>
    <n v="29"/>
    <x v="29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x v="0"/>
    <n v="123"/>
    <n v="31.62"/>
    <x v="29"/>
    <x v="2"/>
  </r>
  <r>
    <n v="30"/>
    <x v="30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x v="0"/>
    <n v="101"/>
    <n v="76.45"/>
    <x v="30"/>
    <x v="1"/>
  </r>
  <r>
    <n v="31"/>
    <x v="31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x v="0"/>
    <n v="100"/>
    <n v="13"/>
    <x v="31"/>
    <x v="1"/>
  </r>
  <r>
    <n v="32"/>
    <x v="32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x v="0"/>
    <n v="100"/>
    <n v="320.45"/>
    <x v="32"/>
    <x v="3"/>
  </r>
  <r>
    <n v="33"/>
    <x v="33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x v="0"/>
    <n v="102"/>
    <n v="83.75"/>
    <x v="33"/>
    <x v="2"/>
  </r>
  <r>
    <n v="34"/>
    <x v="34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x v="0"/>
    <n v="130"/>
    <n v="49.88"/>
    <x v="34"/>
    <x v="3"/>
  </r>
  <r>
    <n v="35"/>
    <x v="35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x v="0"/>
    <n v="167"/>
    <n v="59.46"/>
    <x v="35"/>
    <x v="3"/>
  </r>
  <r>
    <n v="36"/>
    <x v="36"/>
    <s v="A modern day priest makes an unusual discovery, setting off a chain of events."/>
    <n v="6000"/>
    <n v="8529"/>
    <x v="0"/>
    <x v="0"/>
    <x v="0"/>
    <n v="1428128525"/>
    <n v="1425540125"/>
    <b v="0"/>
    <n v="44"/>
    <b v="1"/>
    <x v="0"/>
    <n v="142"/>
    <n v="193.84"/>
    <x v="36"/>
    <x v="3"/>
  </r>
  <r>
    <n v="37"/>
    <x v="37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x v="0"/>
    <n v="183"/>
    <n v="159.51"/>
    <x v="37"/>
    <x v="4"/>
  </r>
  <r>
    <n v="38"/>
    <x v="38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x v="0"/>
    <n v="110"/>
    <n v="41.68"/>
    <x v="38"/>
    <x v="2"/>
  </r>
  <r>
    <n v="39"/>
    <x v="39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x v="0"/>
    <n v="131"/>
    <n v="150.9"/>
    <x v="39"/>
    <x v="2"/>
  </r>
  <r>
    <n v="40"/>
    <x v="40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x v="0"/>
    <n v="101"/>
    <n v="126.69"/>
    <x v="40"/>
    <x v="2"/>
  </r>
  <r>
    <n v="41"/>
    <x v="41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x v="0"/>
    <n v="100"/>
    <n v="105.26"/>
    <x v="41"/>
    <x v="2"/>
  </r>
  <r>
    <n v="42"/>
    <x v="42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x v="0"/>
    <n v="142"/>
    <n v="117.51"/>
    <x v="42"/>
    <x v="2"/>
  </r>
  <r>
    <n v="43"/>
    <x v="43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x v="0"/>
    <n v="309"/>
    <n v="117.36"/>
    <x v="43"/>
    <x v="2"/>
  </r>
  <r>
    <n v="44"/>
    <x v="44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x v="0"/>
    <n v="100"/>
    <n v="133.33000000000001"/>
    <x v="44"/>
    <x v="1"/>
  </r>
  <r>
    <n v="45"/>
    <x v="45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x v="0"/>
    <n v="120"/>
    <n v="98.36"/>
    <x v="45"/>
    <x v="3"/>
  </r>
  <r>
    <n v="46"/>
    <x v="46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x v="0"/>
    <n v="104"/>
    <n v="194.44"/>
    <x v="46"/>
    <x v="2"/>
  </r>
  <r>
    <n v="47"/>
    <x v="47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x v="0"/>
    <n v="108"/>
    <n v="76.87"/>
    <x v="47"/>
    <x v="3"/>
  </r>
  <r>
    <n v="48"/>
    <x v="48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x v="0"/>
    <n v="108"/>
    <n v="56.82"/>
    <x v="48"/>
    <x v="3"/>
  </r>
  <r>
    <n v="49"/>
    <x v="49"/>
    <s v="Driving Jersey is real people telling real stories."/>
    <n v="12000"/>
    <n v="12000"/>
    <x v="0"/>
    <x v="0"/>
    <x v="0"/>
    <n v="1445660045"/>
    <n v="1443068045"/>
    <b v="0"/>
    <n v="87"/>
    <b v="1"/>
    <x v="0"/>
    <n v="100"/>
    <n v="137.93"/>
    <x v="49"/>
    <x v="2"/>
  </r>
  <r>
    <n v="50"/>
    <x v="50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x v="0"/>
    <n v="100"/>
    <n v="27.27"/>
    <x v="50"/>
    <x v="3"/>
  </r>
  <r>
    <n v="51"/>
    <x v="51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x v="0"/>
    <n v="128"/>
    <n v="118.34"/>
    <x v="51"/>
    <x v="2"/>
  </r>
  <r>
    <n v="52"/>
    <x v="52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x v="0"/>
    <n v="116"/>
    <n v="223.48"/>
    <x v="52"/>
    <x v="2"/>
  </r>
  <r>
    <n v="53"/>
    <x v="53"/>
    <s v="Delicious TV's Vegan Mashup launching season two on public television"/>
    <n v="3000"/>
    <n v="3289"/>
    <x v="0"/>
    <x v="0"/>
    <x v="0"/>
    <n v="1396648800"/>
    <n v="1395407445"/>
    <b v="0"/>
    <n v="117"/>
    <b v="1"/>
    <x v="0"/>
    <n v="110"/>
    <n v="28.11"/>
    <x v="53"/>
    <x v="3"/>
  </r>
  <r>
    <n v="54"/>
    <x v="54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x v="0"/>
    <n v="101"/>
    <n v="194.23"/>
    <x v="54"/>
    <x v="1"/>
  </r>
  <r>
    <n v="55"/>
    <x v="55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x v="0"/>
    <n v="129"/>
    <n v="128.94999999999999"/>
    <x v="55"/>
    <x v="3"/>
  </r>
  <r>
    <n v="56"/>
    <x v="56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x v="0"/>
    <n v="107"/>
    <n v="49.32"/>
    <x v="56"/>
    <x v="3"/>
  </r>
  <r>
    <n v="57"/>
    <x v="57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x v="0"/>
    <n v="102"/>
    <n v="221.52"/>
    <x v="57"/>
    <x v="2"/>
  </r>
  <r>
    <n v="58"/>
    <x v="58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x v="0"/>
    <n v="103"/>
    <n v="137.21"/>
    <x v="58"/>
    <x v="3"/>
  </r>
  <r>
    <n v="59"/>
    <x v="59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x v="0"/>
    <n v="100"/>
    <n v="606.82000000000005"/>
    <x v="59"/>
    <x v="2"/>
  </r>
  <r>
    <n v="60"/>
    <x v="60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x v="1"/>
    <n v="103"/>
    <n v="43.04"/>
    <x v="60"/>
    <x v="4"/>
  </r>
  <r>
    <n v="61"/>
    <x v="61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x v="1"/>
    <n v="148"/>
    <n v="322.39"/>
    <x v="61"/>
    <x v="4"/>
  </r>
  <r>
    <n v="62"/>
    <x v="62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x v="1"/>
    <n v="155"/>
    <n v="96.71"/>
    <x v="62"/>
    <x v="4"/>
  </r>
  <r>
    <n v="63"/>
    <x v="63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x v="1"/>
    <n v="114"/>
    <n v="35.47"/>
    <x v="63"/>
    <x v="4"/>
  </r>
  <r>
    <n v="64"/>
    <x v="64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x v="1"/>
    <n v="173"/>
    <n v="86.67"/>
    <x v="64"/>
    <x v="2"/>
  </r>
  <r>
    <n v="65"/>
    <x v="65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x v="1"/>
    <n v="108"/>
    <n v="132.05000000000001"/>
    <x v="65"/>
    <x v="1"/>
  </r>
  <r>
    <n v="66"/>
    <x v="66"/>
    <s v="A dark comedy set in the '60s about clinical depression and one night stands."/>
    <n v="2000"/>
    <n v="2372"/>
    <x v="0"/>
    <x v="0"/>
    <x v="0"/>
    <n v="1468873420"/>
    <n v="1466281420"/>
    <b v="0"/>
    <n v="26"/>
    <b v="1"/>
    <x v="1"/>
    <n v="119"/>
    <n v="91.23"/>
    <x v="66"/>
    <x v="5"/>
  </r>
  <r>
    <n v="67"/>
    <x v="67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x v="1"/>
    <n v="116"/>
    <n v="116.25"/>
    <x v="67"/>
    <x v="2"/>
  </r>
  <r>
    <n v="68"/>
    <x v="68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x v="1"/>
    <n v="127"/>
    <n v="21.19"/>
    <x v="68"/>
    <x v="6"/>
  </r>
  <r>
    <n v="69"/>
    <x v="69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x v="1"/>
    <n v="111"/>
    <n v="62.33"/>
    <x v="69"/>
    <x v="6"/>
  </r>
  <r>
    <n v="70"/>
    <x v="70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x v="1"/>
    <n v="127"/>
    <n v="37.409999999999997"/>
    <x v="70"/>
    <x v="5"/>
  </r>
  <r>
    <n v="71"/>
    <x v="71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x v="1"/>
    <n v="124"/>
    <n v="69.72"/>
    <x v="71"/>
    <x v="5"/>
  </r>
  <r>
    <n v="72"/>
    <x v="72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x v="1"/>
    <n v="108"/>
    <n v="58.17"/>
    <x v="72"/>
    <x v="6"/>
  </r>
  <r>
    <n v="73"/>
    <x v="73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x v="1"/>
    <n v="100"/>
    <n v="50"/>
    <x v="73"/>
    <x v="3"/>
  </r>
  <r>
    <n v="74"/>
    <x v="74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x v="1"/>
    <n v="113"/>
    <n v="19.47"/>
    <x v="74"/>
    <x v="4"/>
  </r>
  <r>
    <n v="75"/>
    <x v="75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x v="1"/>
    <n v="115"/>
    <n v="85.96"/>
    <x v="75"/>
    <x v="6"/>
  </r>
  <r>
    <n v="76"/>
    <x v="76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x v="1"/>
    <n v="153"/>
    <n v="30.67"/>
    <x v="76"/>
    <x v="5"/>
  </r>
  <r>
    <n v="77"/>
    <x v="77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x v="1"/>
    <n v="393"/>
    <n v="60.38"/>
    <x v="77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x v="1"/>
    <n v="2702"/>
    <n v="38.6"/>
    <x v="78"/>
    <x v="2"/>
  </r>
  <r>
    <n v="79"/>
    <x v="79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x v="1"/>
    <n v="127"/>
    <n v="40.270000000000003"/>
    <x v="79"/>
    <x v="4"/>
  </r>
  <r>
    <n v="80"/>
    <x v="80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x v="1"/>
    <n v="107"/>
    <n v="273.83"/>
    <x v="80"/>
    <x v="5"/>
  </r>
  <r>
    <n v="81"/>
    <x v="81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x v="1"/>
    <n v="198"/>
    <n v="53.04"/>
    <x v="81"/>
    <x v="6"/>
  </r>
  <r>
    <n v="82"/>
    <x v="82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x v="1"/>
    <n v="100"/>
    <n v="40.01"/>
    <x v="82"/>
    <x v="3"/>
  </r>
  <r>
    <n v="83"/>
    <x v="83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x v="1"/>
    <n v="103"/>
    <n v="15.77"/>
    <x v="83"/>
    <x v="6"/>
  </r>
  <r>
    <n v="84"/>
    <x v="84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x v="1"/>
    <n v="100"/>
    <n v="71.430000000000007"/>
    <x v="84"/>
    <x v="6"/>
  </r>
  <r>
    <n v="85"/>
    <x v="85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x v="1"/>
    <n v="126"/>
    <n v="71.709999999999994"/>
    <x v="85"/>
    <x v="3"/>
  </r>
  <r>
    <n v="86"/>
    <x v="86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x v="1"/>
    <n v="106"/>
    <n v="375.76"/>
    <x v="86"/>
    <x v="7"/>
  </r>
  <r>
    <n v="87"/>
    <x v="87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x v="1"/>
    <n v="105"/>
    <n v="104.6"/>
    <x v="87"/>
    <x v="2"/>
  </r>
  <r>
    <n v="88"/>
    <x v="88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x v="1"/>
    <n v="103"/>
    <n v="60"/>
    <x v="88"/>
    <x v="4"/>
  </r>
  <r>
    <n v="89"/>
    <x v="89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x v="1"/>
    <n v="115"/>
    <n v="123.29"/>
    <x v="89"/>
    <x v="6"/>
  </r>
  <r>
    <n v="90"/>
    <x v="90"/>
    <s v="We're looking for funding to help submit a short film to film festivals."/>
    <n v="500"/>
    <n v="502"/>
    <x v="0"/>
    <x v="0"/>
    <x v="0"/>
    <n v="1310454499"/>
    <n v="1307862499"/>
    <b v="0"/>
    <n v="16"/>
    <b v="1"/>
    <x v="1"/>
    <n v="100"/>
    <n v="31.38"/>
    <x v="90"/>
    <x v="6"/>
  </r>
  <r>
    <n v="91"/>
    <x v="91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x v="1"/>
    <n v="120"/>
    <n v="78.260000000000005"/>
    <x v="91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x v="1"/>
    <n v="105"/>
    <n v="122.33"/>
    <x v="92"/>
    <x v="5"/>
  </r>
  <r>
    <n v="93"/>
    <x v="93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x v="1"/>
    <n v="111"/>
    <n v="73.73"/>
    <x v="93"/>
    <x v="2"/>
  </r>
  <r>
    <n v="94"/>
    <x v="94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x v="1"/>
    <n v="104"/>
    <n v="21.67"/>
    <x v="94"/>
    <x v="5"/>
  </r>
  <r>
    <n v="95"/>
    <x v="95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x v="1"/>
    <n v="131"/>
    <n v="21.9"/>
    <x v="95"/>
    <x v="7"/>
  </r>
  <r>
    <n v="96"/>
    <x v="96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x v="1"/>
    <n v="115"/>
    <n v="50.59"/>
    <x v="96"/>
    <x v="6"/>
  </r>
  <r>
    <n v="97"/>
    <x v="97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x v="1"/>
    <n v="106"/>
    <n v="53.13"/>
    <x v="97"/>
    <x v="5"/>
  </r>
  <r>
    <n v="98"/>
    <x v="98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x v="1"/>
    <n v="106"/>
    <n v="56.67"/>
    <x v="98"/>
    <x v="4"/>
  </r>
  <r>
    <n v="99"/>
    <x v="99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x v="1"/>
    <n v="106"/>
    <n v="40.78"/>
    <x v="99"/>
    <x v="5"/>
  </r>
  <r>
    <n v="100"/>
    <x v="100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x v="1"/>
    <n v="100"/>
    <n v="192.31"/>
    <x v="100"/>
    <x v="5"/>
  </r>
  <r>
    <n v="101"/>
    <x v="101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x v="1"/>
    <n v="100"/>
    <n v="100"/>
    <x v="101"/>
    <x v="7"/>
  </r>
  <r>
    <n v="102"/>
    <x v="102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x v="1"/>
    <n v="128"/>
    <n v="117.92"/>
    <x v="102"/>
    <x v="2"/>
  </r>
  <r>
    <n v="103"/>
    <x v="103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x v="1"/>
    <n v="105"/>
    <n v="27.9"/>
    <x v="103"/>
    <x v="6"/>
  </r>
  <r>
    <n v="104"/>
    <x v="104"/>
    <s v="UCF short film about an old man, his love for music, and his misplaced trumpet.  "/>
    <n v="500"/>
    <n v="600"/>
    <x v="0"/>
    <x v="0"/>
    <x v="0"/>
    <n v="1301792400"/>
    <n v="1299775266"/>
    <b v="0"/>
    <n v="10"/>
    <b v="1"/>
    <x v="1"/>
    <n v="120"/>
    <n v="60"/>
    <x v="104"/>
    <x v="1"/>
  </r>
  <r>
    <n v="105"/>
    <x v="105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x v="1"/>
    <n v="107"/>
    <n v="39.380000000000003"/>
    <x v="105"/>
    <x v="5"/>
  </r>
  <r>
    <n v="106"/>
    <x v="106"/>
    <s v="A Boy. A Girl. A Car. A Serial Killer."/>
    <n v="5000"/>
    <n v="5025"/>
    <x v="0"/>
    <x v="0"/>
    <x v="0"/>
    <n v="1333391901"/>
    <n v="1332182301"/>
    <b v="0"/>
    <n v="27"/>
    <b v="1"/>
    <x v="1"/>
    <n v="101"/>
    <n v="186.11"/>
    <x v="106"/>
    <x v="6"/>
  </r>
  <r>
    <n v="107"/>
    <x v="107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x v="1"/>
    <n v="102"/>
    <n v="111.38"/>
    <x v="107"/>
    <x v="4"/>
  </r>
  <r>
    <n v="108"/>
    <x v="108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x v="1"/>
    <n v="247"/>
    <n v="78.72"/>
    <x v="108"/>
    <x v="6"/>
  </r>
  <r>
    <n v="109"/>
    <x v="109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x v="1"/>
    <n v="220"/>
    <n v="46.7"/>
    <x v="109"/>
    <x v="4"/>
  </r>
  <r>
    <n v="110"/>
    <x v="110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x v="1"/>
    <n v="131"/>
    <n v="65.38"/>
    <x v="110"/>
    <x v="3"/>
  </r>
  <r>
    <n v="111"/>
    <x v="111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x v="1"/>
    <n v="155"/>
    <n v="102.08"/>
    <x v="111"/>
    <x v="2"/>
  </r>
  <r>
    <n v="112"/>
    <x v="112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x v="1"/>
    <n v="104"/>
    <n v="64.2"/>
    <x v="112"/>
    <x v="6"/>
  </r>
  <r>
    <n v="113"/>
    <x v="113"/>
    <s v="A living memorial for all those dealing with trauma, grief and loss."/>
    <n v="5000"/>
    <n v="7050"/>
    <x v="0"/>
    <x v="0"/>
    <x v="0"/>
    <n v="1312642800"/>
    <n v="1311963128"/>
    <b v="0"/>
    <n v="78"/>
    <b v="1"/>
    <x v="1"/>
    <n v="141"/>
    <n v="90.38"/>
    <x v="113"/>
    <x v="6"/>
  </r>
  <r>
    <n v="114"/>
    <x v="114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x v="1"/>
    <n v="103"/>
    <n v="88.57"/>
    <x v="114"/>
    <x v="5"/>
  </r>
  <r>
    <n v="115"/>
    <x v="115"/>
    <s v="Never judge a book (or a lover) by their cover."/>
    <n v="450"/>
    <n v="632"/>
    <x v="0"/>
    <x v="0"/>
    <x v="0"/>
    <n v="1328377444"/>
    <n v="1326217444"/>
    <b v="0"/>
    <n v="22"/>
    <b v="1"/>
    <x v="1"/>
    <n v="140"/>
    <n v="28.73"/>
    <x v="115"/>
    <x v="6"/>
  </r>
  <r>
    <n v="116"/>
    <x v="116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x v="1"/>
    <n v="114"/>
    <n v="69.790000000000006"/>
    <x v="116"/>
    <x v="7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x v="1"/>
    <n v="100"/>
    <n v="167.49"/>
    <x v="117"/>
    <x v="6"/>
  </r>
  <r>
    <n v="118"/>
    <x v="118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x v="1"/>
    <n v="113"/>
    <n v="144.91"/>
    <x v="118"/>
    <x v="6"/>
  </r>
  <r>
    <n v="119"/>
    <x v="119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x v="1"/>
    <n v="105"/>
    <n v="91.84"/>
    <x v="119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x v="2"/>
    <n v="0"/>
    <n v="10"/>
    <x v="120"/>
    <x v="3"/>
  </r>
  <r>
    <n v="121"/>
    <x v="121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x v="2"/>
    <n v="0"/>
    <n v="1"/>
    <x v="121"/>
    <x v="1"/>
  </r>
  <r>
    <n v="122"/>
    <x v="122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x v="2"/>
    <n v="0"/>
    <e v="#DIV/0!"/>
    <x v="122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x v="2"/>
    <n v="0"/>
    <n v="25.17"/>
    <x v="123"/>
    <x v="3"/>
  </r>
  <r>
    <n v="124"/>
    <x v="124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x v="2"/>
    <n v="0"/>
    <e v="#DIV/0!"/>
    <x v="124"/>
    <x v="1"/>
  </r>
  <r>
    <n v="125"/>
    <x v="125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x v="2"/>
    <n v="14"/>
    <n v="11.67"/>
    <x v="125"/>
    <x v="3"/>
  </r>
  <r>
    <n v="126"/>
    <x v="126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x v="2"/>
    <n v="6"/>
    <n v="106.69"/>
    <x v="126"/>
    <x v="3"/>
  </r>
  <r>
    <n v="127"/>
    <x v="127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x v="2"/>
    <n v="2"/>
    <n v="47.5"/>
    <x v="127"/>
    <x v="1"/>
  </r>
  <r>
    <n v="128"/>
    <x v="128"/>
    <s v="A Science Fiction film filled with entertainment and Excitement"/>
    <n v="100000"/>
    <n v="1867"/>
    <x v="1"/>
    <x v="0"/>
    <x v="0"/>
    <n v="1476941293"/>
    <n v="1473917293"/>
    <b v="0"/>
    <n v="6"/>
    <b v="0"/>
    <x v="2"/>
    <n v="2"/>
    <n v="311.17"/>
    <x v="128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x v="2"/>
    <n v="0"/>
    <e v="#DIV/0!"/>
    <x v="129"/>
    <x v="2"/>
  </r>
  <r>
    <n v="130"/>
    <x v="130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x v="2"/>
    <n v="0"/>
    <e v="#DIV/0!"/>
    <x v="130"/>
    <x v="1"/>
  </r>
  <r>
    <n v="131"/>
    <x v="131"/>
    <s v="I"/>
    <n v="1200"/>
    <n v="0"/>
    <x v="1"/>
    <x v="0"/>
    <x v="0"/>
    <n v="1467763200"/>
    <n v="1466453161"/>
    <b v="0"/>
    <n v="0"/>
    <b v="0"/>
    <x v="2"/>
    <n v="0"/>
    <e v="#DIV/0!"/>
    <x v="131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x v="2"/>
    <n v="10"/>
    <n v="94.51"/>
    <x v="132"/>
    <x v="1"/>
  </r>
  <r>
    <n v="133"/>
    <x v="133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x v="2"/>
    <n v="0"/>
    <e v="#DIV/0!"/>
    <x v="133"/>
    <x v="3"/>
  </r>
  <r>
    <n v="134"/>
    <x v="134"/>
    <s v="steampunk  remake of &quot;a Christmas carol&quot;"/>
    <n v="5000"/>
    <n v="0"/>
    <x v="1"/>
    <x v="0"/>
    <x v="0"/>
    <n v="1441386000"/>
    <n v="1438811418"/>
    <b v="0"/>
    <n v="0"/>
    <b v="0"/>
    <x v="2"/>
    <n v="0"/>
    <e v="#DIV/0!"/>
    <x v="134"/>
    <x v="2"/>
  </r>
  <r>
    <n v="135"/>
    <x v="135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x v="2"/>
    <n v="13"/>
    <n v="80.599999999999994"/>
    <x v="135"/>
    <x v="3"/>
  </r>
  <r>
    <n v="136"/>
    <x v="136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x v="2"/>
    <n v="0"/>
    <e v="#DIV/0!"/>
    <x v="136"/>
    <x v="3"/>
  </r>
  <r>
    <n v="137"/>
    <x v="137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x v="2"/>
    <n v="0"/>
    <e v="#DIV/0!"/>
    <x v="137"/>
    <x v="3"/>
  </r>
  <r>
    <n v="138"/>
    <x v="138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x v="2"/>
    <n v="3"/>
    <n v="81.239999999999995"/>
    <x v="138"/>
    <x v="3"/>
  </r>
  <r>
    <n v="139"/>
    <x v="139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x v="2"/>
    <n v="100"/>
    <n v="500"/>
    <x v="139"/>
    <x v="3"/>
  </r>
  <r>
    <n v="140"/>
    <x v="140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x v="2"/>
    <n v="0"/>
    <e v="#DIV/0!"/>
    <x v="140"/>
    <x v="3"/>
  </r>
  <r>
    <n v="141"/>
    <x v="141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x v="2"/>
    <n v="11"/>
    <n v="46.18"/>
    <x v="141"/>
    <x v="2"/>
  </r>
  <r>
    <n v="142"/>
    <x v="142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x v="2"/>
    <n v="0"/>
    <n v="10"/>
    <x v="142"/>
    <x v="1"/>
  </r>
  <r>
    <n v="143"/>
    <x v="143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x v="2"/>
    <n v="0"/>
    <e v="#DIV/0!"/>
    <x v="143"/>
    <x v="3"/>
  </r>
  <r>
    <n v="144"/>
    <x v="144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x v="2"/>
    <n v="28"/>
    <n v="55.95"/>
    <x v="144"/>
    <x v="3"/>
  </r>
  <r>
    <n v="145"/>
    <x v="145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x v="2"/>
    <n v="8"/>
    <n v="37.56"/>
    <x v="145"/>
    <x v="1"/>
  </r>
  <r>
    <n v="146"/>
    <x v="146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x v="2"/>
    <n v="1"/>
    <n v="38.33"/>
    <x v="146"/>
    <x v="2"/>
  </r>
  <r>
    <n v="147"/>
    <x v="147"/>
    <s v="Film makers catch live footage beyond their wildest dreams."/>
    <n v="7000"/>
    <n v="0"/>
    <x v="1"/>
    <x v="1"/>
    <x v="1"/>
    <n v="1420741080"/>
    <n v="1417026340"/>
    <b v="0"/>
    <n v="0"/>
    <b v="0"/>
    <x v="2"/>
    <n v="0"/>
    <e v="#DIV/0!"/>
    <x v="147"/>
    <x v="1"/>
  </r>
  <r>
    <n v="148"/>
    <x v="148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x v="2"/>
    <n v="0"/>
    <n v="20"/>
    <x v="148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x v="2"/>
    <n v="1"/>
    <n v="15.33"/>
    <x v="149"/>
    <x v="3"/>
  </r>
  <r>
    <n v="150"/>
    <x v="150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x v="2"/>
    <n v="23"/>
    <n v="449.43"/>
    <x v="150"/>
    <x v="3"/>
  </r>
  <r>
    <n v="151"/>
    <x v="151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x v="2"/>
    <n v="0"/>
    <n v="28"/>
    <x v="151"/>
    <x v="2"/>
  </r>
  <r>
    <n v="152"/>
    <x v="152"/>
    <s v="The Great Dark is a journey through the unimaginable...and un foreseeable..."/>
    <n v="380000"/>
    <n v="30"/>
    <x v="1"/>
    <x v="0"/>
    <x v="0"/>
    <n v="1411437100"/>
    <n v="1408845100"/>
    <b v="0"/>
    <n v="2"/>
    <b v="0"/>
    <x v="2"/>
    <n v="0"/>
    <n v="15"/>
    <x v="152"/>
    <x v="2"/>
  </r>
  <r>
    <n v="153"/>
    <x v="153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x v="2"/>
    <n v="1"/>
    <n v="35.9"/>
    <x v="153"/>
    <x v="3"/>
  </r>
  <r>
    <n v="154"/>
    <x v="154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x v="2"/>
    <n v="3"/>
    <n v="13.33"/>
    <x v="154"/>
    <x v="3"/>
  </r>
  <r>
    <n v="155"/>
    <x v="155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x v="2"/>
    <n v="0"/>
    <n v="20.25"/>
    <x v="155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x v="2"/>
    <n v="5"/>
    <n v="119"/>
    <x v="156"/>
    <x v="1"/>
  </r>
  <r>
    <n v="157"/>
    <x v="157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x v="2"/>
    <n v="0"/>
    <n v="4"/>
    <x v="157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x v="2"/>
    <n v="0"/>
    <e v="#DIV/0!"/>
    <x v="158"/>
    <x v="1"/>
  </r>
  <r>
    <n v="159"/>
    <x v="159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x v="2"/>
    <n v="0"/>
    <n v="10"/>
    <x v="159"/>
    <x v="3"/>
  </r>
  <r>
    <n v="160"/>
    <x v="160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x v="3"/>
    <n v="0"/>
    <e v="#DIV/0!"/>
    <x v="160"/>
    <x v="2"/>
  </r>
  <r>
    <n v="161"/>
    <x v="161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x v="3"/>
    <n v="0"/>
    <n v="5"/>
    <x v="161"/>
    <x v="2"/>
  </r>
  <r>
    <n v="162"/>
    <x v="162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x v="3"/>
    <n v="16"/>
    <n v="43.5"/>
    <x v="162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x v="3"/>
    <n v="0"/>
    <e v="#DIV/0!"/>
    <x v="163"/>
    <x v="2"/>
  </r>
  <r>
    <n v="164"/>
    <x v="164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x v="3"/>
    <n v="1"/>
    <n v="91.43"/>
    <x v="164"/>
    <x v="3"/>
  </r>
  <r>
    <n v="165"/>
    <x v="165"/>
    <s v="A teacher. A boy. The beach and a heatwave that drove them all insane."/>
    <n v="17000"/>
    <n v="0"/>
    <x v="2"/>
    <x v="1"/>
    <x v="1"/>
    <n v="1452613724"/>
    <n v="1450021724"/>
    <b v="0"/>
    <n v="0"/>
    <b v="0"/>
    <x v="3"/>
    <n v="0"/>
    <e v="#DIV/0!"/>
    <x v="165"/>
    <x v="1"/>
  </r>
  <r>
    <n v="166"/>
    <x v="166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x v="3"/>
    <n v="60"/>
    <n v="3000"/>
    <x v="166"/>
    <x v="3"/>
  </r>
  <r>
    <n v="167"/>
    <x v="167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x v="3"/>
    <n v="0"/>
    <n v="5.5"/>
    <x v="167"/>
    <x v="3"/>
  </r>
  <r>
    <n v="168"/>
    <x v="168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x v="3"/>
    <n v="4"/>
    <n v="108.33"/>
    <x v="168"/>
    <x v="2"/>
  </r>
  <r>
    <n v="169"/>
    <x v="169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x v="3"/>
    <n v="22"/>
    <n v="56"/>
    <x v="169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x v="3"/>
    <n v="3"/>
    <n v="32.5"/>
    <x v="170"/>
    <x v="1"/>
  </r>
  <r>
    <n v="171"/>
    <x v="171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x v="3"/>
    <n v="0"/>
    <n v="1"/>
    <x v="171"/>
    <x v="3"/>
  </r>
  <r>
    <n v="172"/>
    <x v="172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x v="3"/>
    <n v="0"/>
    <e v="#DIV/0!"/>
    <x v="172"/>
    <x v="3"/>
  </r>
  <r>
    <n v="173"/>
    <x v="173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x v="3"/>
    <n v="0"/>
    <e v="#DIV/0!"/>
    <x v="173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x v="3"/>
    <n v="0"/>
    <e v="#DIV/0!"/>
    <x v="174"/>
    <x v="2"/>
  </r>
  <r>
    <n v="175"/>
    <x v="175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x v="3"/>
    <n v="6"/>
    <n v="49.88"/>
    <x v="175"/>
    <x v="3"/>
  </r>
  <r>
    <n v="176"/>
    <x v="176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x v="3"/>
    <n v="0"/>
    <e v="#DIV/0!"/>
    <x v="176"/>
    <x v="3"/>
  </r>
  <r>
    <n v="177"/>
    <x v="177"/>
    <s v="I'm making a modern day version of the bible story &quot; The Good Samaritan&quot;"/>
    <n v="450"/>
    <n v="180"/>
    <x v="2"/>
    <x v="0"/>
    <x v="0"/>
    <n v="1427155726"/>
    <n v="1425690526"/>
    <b v="0"/>
    <n v="7"/>
    <b v="0"/>
    <x v="3"/>
    <n v="40"/>
    <n v="25.71"/>
    <x v="177"/>
    <x v="3"/>
  </r>
  <r>
    <n v="178"/>
    <x v="178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x v="3"/>
    <n v="0"/>
    <e v="#DIV/0!"/>
    <x v="178"/>
    <x v="1"/>
  </r>
  <r>
    <n v="179"/>
    <x v="179"/>
    <s v="A feature-length film about how three people survive in a diseased world."/>
    <n v="1000"/>
    <n v="200"/>
    <x v="2"/>
    <x v="0"/>
    <x v="0"/>
    <n v="1457056555"/>
    <n v="1454464555"/>
    <b v="0"/>
    <n v="2"/>
    <b v="0"/>
    <x v="3"/>
    <n v="20"/>
    <n v="100"/>
    <x v="179"/>
    <x v="3"/>
  </r>
  <r>
    <n v="180"/>
    <x v="180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x v="3"/>
    <n v="33"/>
    <n v="30.85"/>
    <x v="18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x v="3"/>
    <n v="21"/>
    <n v="180.5"/>
    <x v="181"/>
    <x v="1"/>
  </r>
  <r>
    <n v="182"/>
    <x v="182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x v="3"/>
    <n v="0"/>
    <e v="#DIV/0!"/>
    <x v="182"/>
    <x v="2"/>
  </r>
  <r>
    <n v="183"/>
    <x v="183"/>
    <s v="Don't kill me until I meet my Dad"/>
    <n v="12500"/>
    <n v="4482"/>
    <x v="2"/>
    <x v="1"/>
    <x v="1"/>
    <n v="1417033610"/>
    <n v="1414438010"/>
    <b v="0"/>
    <n v="12"/>
    <b v="0"/>
    <x v="3"/>
    <n v="36"/>
    <n v="373.5"/>
    <x v="183"/>
    <x v="2"/>
  </r>
  <r>
    <n v="184"/>
    <x v="184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x v="3"/>
    <n v="3"/>
    <n v="25.5"/>
    <x v="184"/>
    <x v="1"/>
  </r>
  <r>
    <n v="185"/>
    <x v="185"/>
    <s v="Love has no boundaries!"/>
    <n v="40000"/>
    <n v="2200"/>
    <x v="2"/>
    <x v="10"/>
    <x v="8"/>
    <n v="1471557139"/>
    <n v="1468965139"/>
    <b v="0"/>
    <n v="10"/>
    <b v="0"/>
    <x v="3"/>
    <n v="6"/>
    <n v="220"/>
    <x v="185"/>
    <x v="0"/>
  </r>
  <r>
    <n v="186"/>
    <x v="186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x v="3"/>
    <n v="0"/>
    <e v="#DIV/0!"/>
    <x v="186"/>
    <x v="3"/>
  </r>
  <r>
    <n v="187"/>
    <x v="187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x v="3"/>
    <n v="16"/>
    <n v="160"/>
    <x v="187"/>
    <x v="2"/>
  </r>
  <r>
    <n v="188"/>
    <x v="188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x v="3"/>
    <n v="0"/>
    <e v="#DIV/0!"/>
    <x v="188"/>
    <x v="1"/>
  </r>
  <r>
    <n v="189"/>
    <x v="189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x v="3"/>
    <n v="0"/>
    <n v="69"/>
    <x v="189"/>
    <x v="1"/>
  </r>
  <r>
    <n v="190"/>
    <x v="190"/>
    <s v="Because hope can be a 4 letter word"/>
    <n v="12000"/>
    <n v="50"/>
    <x v="2"/>
    <x v="0"/>
    <x v="0"/>
    <n v="1466091446"/>
    <n v="1465227446"/>
    <b v="0"/>
    <n v="1"/>
    <b v="0"/>
    <x v="3"/>
    <n v="0"/>
    <n v="50"/>
    <x v="190"/>
    <x v="3"/>
  </r>
  <r>
    <n v="191"/>
    <x v="191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x v="3"/>
    <n v="5"/>
    <n v="83.33"/>
    <x v="191"/>
    <x v="2"/>
  </r>
  <r>
    <n v="192"/>
    <x v="192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x v="3"/>
    <n v="0"/>
    <n v="5.67"/>
    <x v="192"/>
    <x v="2"/>
  </r>
  <r>
    <n v="193"/>
    <x v="193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x v="3"/>
    <n v="0"/>
    <e v="#DIV/0!"/>
    <x v="193"/>
    <x v="1"/>
  </r>
  <r>
    <n v="194"/>
    <x v="194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x v="3"/>
    <n v="0"/>
    <n v="1"/>
    <x v="194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x v="3"/>
    <n v="0"/>
    <e v="#DIV/0!"/>
    <x v="195"/>
    <x v="3"/>
  </r>
  <r>
    <n v="196"/>
    <x v="196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x v="3"/>
    <n v="42"/>
    <n v="77.11"/>
    <x v="196"/>
    <x v="0"/>
  </r>
  <r>
    <n v="197"/>
    <x v="197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x v="3"/>
    <n v="10"/>
    <n v="32.75"/>
    <x v="197"/>
    <x v="2"/>
  </r>
  <r>
    <n v="198"/>
    <x v="198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x v="3"/>
    <n v="1"/>
    <n v="46.5"/>
    <x v="198"/>
    <x v="1"/>
  </r>
  <r>
    <n v="199"/>
    <x v="199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x v="3"/>
    <n v="0"/>
    <e v="#DIV/0!"/>
    <x v="199"/>
    <x v="2"/>
  </r>
  <r>
    <n v="200"/>
    <x v="200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x v="3"/>
    <n v="26"/>
    <n v="87.31"/>
    <x v="20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x v="3"/>
    <n v="58"/>
    <n v="54.29"/>
    <x v="201"/>
    <x v="3"/>
  </r>
  <r>
    <n v="202"/>
    <x v="202"/>
    <s v="new web series created by jonney terry"/>
    <n v="6000"/>
    <n v="0"/>
    <x v="2"/>
    <x v="0"/>
    <x v="0"/>
    <n v="1444337940"/>
    <n v="1441750564"/>
    <b v="0"/>
    <n v="0"/>
    <b v="0"/>
    <x v="3"/>
    <n v="0"/>
    <e v="#DIV/0!"/>
    <x v="202"/>
    <x v="2"/>
  </r>
  <r>
    <n v="203"/>
    <x v="203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x v="3"/>
    <n v="30"/>
    <n v="93.25"/>
    <x v="203"/>
    <x v="1"/>
  </r>
  <r>
    <n v="204"/>
    <x v="204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x v="3"/>
    <n v="51"/>
    <n v="117.68"/>
    <x v="204"/>
    <x v="3"/>
  </r>
  <r>
    <n v="205"/>
    <x v="205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x v="3"/>
    <n v="16"/>
    <n v="76.47"/>
    <x v="205"/>
    <x v="1"/>
  </r>
  <r>
    <n v="206"/>
    <x v="206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x v="3"/>
    <n v="0"/>
    <e v="#DIV/0!"/>
    <x v="206"/>
    <x v="2"/>
  </r>
  <r>
    <n v="207"/>
    <x v="207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x v="3"/>
    <n v="15"/>
    <n v="163.85"/>
    <x v="207"/>
    <x v="2"/>
  </r>
  <r>
    <n v="208"/>
    <x v="208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x v="3"/>
    <n v="0"/>
    <e v="#DIV/0!"/>
    <x v="208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x v="3"/>
    <n v="0"/>
    <e v="#DIV/0!"/>
    <x v="209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x v="3"/>
    <n v="25"/>
    <n v="91.82"/>
    <x v="21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x v="3"/>
    <n v="45"/>
    <n v="185.83"/>
    <x v="211"/>
    <x v="1"/>
  </r>
  <r>
    <n v="212"/>
    <x v="212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x v="3"/>
    <n v="0"/>
    <n v="1"/>
    <x v="212"/>
    <x v="3"/>
  </r>
  <r>
    <n v="213"/>
    <x v="213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x v="3"/>
    <n v="0"/>
    <n v="20"/>
    <x v="213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x v="3"/>
    <n v="0"/>
    <n v="1"/>
    <x v="214"/>
    <x v="1"/>
  </r>
  <r>
    <n v="215"/>
    <x v="215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x v="3"/>
    <n v="0"/>
    <n v="10"/>
    <x v="215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x v="3"/>
    <n v="56"/>
    <n v="331.54"/>
    <x v="216"/>
    <x v="2"/>
  </r>
  <r>
    <n v="217"/>
    <x v="217"/>
    <s v="A roadmovie by paw"/>
    <n v="100000"/>
    <n v="11943"/>
    <x v="2"/>
    <x v="11"/>
    <x v="9"/>
    <n v="1419780149"/>
    <n v="1417101749"/>
    <b v="0"/>
    <n v="38"/>
    <b v="0"/>
    <x v="3"/>
    <n v="12"/>
    <n v="314.29000000000002"/>
    <x v="217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x v="3"/>
    <n v="2"/>
    <n v="100"/>
    <x v="218"/>
    <x v="1"/>
  </r>
  <r>
    <n v="219"/>
    <x v="219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x v="3"/>
    <n v="18"/>
    <n v="115.99"/>
    <x v="219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x v="3"/>
    <n v="1"/>
    <n v="120"/>
    <x v="220"/>
    <x v="3"/>
  </r>
  <r>
    <n v="221"/>
    <x v="221"/>
    <s v="Film about Schizophrenia with Surreal Twists!"/>
    <n v="50000"/>
    <n v="0"/>
    <x v="2"/>
    <x v="0"/>
    <x v="0"/>
    <n v="1427569564"/>
    <n v="1422389164"/>
    <b v="0"/>
    <n v="0"/>
    <b v="0"/>
    <x v="3"/>
    <n v="0"/>
    <e v="#DIV/0!"/>
    <x v="221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x v="3"/>
    <n v="13"/>
    <n v="65"/>
    <x v="222"/>
    <x v="1"/>
  </r>
  <r>
    <n v="223"/>
    <x v="223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x v="3"/>
    <n v="0"/>
    <e v="#DIV/0!"/>
    <x v="223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x v="3"/>
    <n v="0"/>
    <e v="#DIV/0!"/>
    <x v="224"/>
    <x v="1"/>
  </r>
  <r>
    <n v="225"/>
    <x v="225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x v="3"/>
    <n v="0"/>
    <e v="#DIV/0!"/>
    <x v="225"/>
    <x v="3"/>
  </r>
  <r>
    <n v="226"/>
    <x v="226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x v="3"/>
    <n v="1"/>
    <n v="125"/>
    <x v="226"/>
    <x v="3"/>
  </r>
  <r>
    <n v="227"/>
    <x v="227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x v="3"/>
    <n v="0"/>
    <e v="#DIV/0!"/>
    <x v="227"/>
    <x v="3"/>
  </r>
  <r>
    <n v="228"/>
    <x v="228"/>
    <s v="I am making a film from one one of my books called facets of a Geek life."/>
    <n v="8000"/>
    <n v="0"/>
    <x v="2"/>
    <x v="1"/>
    <x v="1"/>
    <n v="1433176105"/>
    <n v="1427992105"/>
    <b v="0"/>
    <n v="0"/>
    <b v="0"/>
    <x v="3"/>
    <n v="0"/>
    <e v="#DIV/0!"/>
    <x v="228"/>
    <x v="1"/>
  </r>
  <r>
    <n v="229"/>
    <x v="229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x v="3"/>
    <n v="0"/>
    <e v="#DIV/0!"/>
    <x v="229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x v="3"/>
    <n v="0"/>
    <n v="30"/>
    <x v="230"/>
    <x v="3"/>
  </r>
  <r>
    <n v="231"/>
    <x v="231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x v="3"/>
    <n v="0"/>
    <e v="#DIV/0!"/>
    <x v="231"/>
    <x v="3"/>
  </r>
  <r>
    <n v="232"/>
    <x v="232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x v="3"/>
    <n v="3"/>
    <n v="15.71"/>
    <x v="232"/>
    <x v="1"/>
  </r>
  <r>
    <n v="233"/>
    <x v="233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x v="3"/>
    <n v="0"/>
    <e v="#DIV/0!"/>
    <x v="233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x v="3"/>
    <n v="40"/>
    <n v="80.2"/>
    <x v="234"/>
    <x v="3"/>
  </r>
  <r>
    <n v="235"/>
    <x v="235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x v="3"/>
    <n v="0"/>
    <e v="#DIV/0!"/>
    <x v="235"/>
    <x v="3"/>
  </r>
  <r>
    <n v="236"/>
    <x v="236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x v="3"/>
    <n v="0"/>
    <e v="#DIV/0!"/>
    <x v="236"/>
    <x v="1"/>
  </r>
  <r>
    <n v="237"/>
    <x v="237"/>
    <s v="Making The Choice is a christian short film series."/>
    <n v="15000"/>
    <n v="50"/>
    <x v="2"/>
    <x v="0"/>
    <x v="0"/>
    <n v="1457445069"/>
    <n v="1452261069"/>
    <b v="0"/>
    <n v="1"/>
    <b v="0"/>
    <x v="3"/>
    <n v="0"/>
    <n v="50"/>
    <x v="237"/>
    <x v="1"/>
  </r>
  <r>
    <n v="238"/>
    <x v="238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x v="3"/>
    <n v="0"/>
    <e v="#DIV/0!"/>
    <x v="238"/>
    <x v="3"/>
  </r>
  <r>
    <n v="239"/>
    <x v="239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x v="3"/>
    <n v="25"/>
    <n v="50"/>
    <x v="239"/>
    <x v="4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x v="4"/>
    <n v="108"/>
    <n v="117.85"/>
    <x v="240"/>
    <x v="2"/>
  </r>
  <r>
    <n v="241"/>
    <x v="241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x v="4"/>
    <n v="113"/>
    <n v="109.04"/>
    <x v="241"/>
    <x v="6"/>
  </r>
  <r>
    <n v="242"/>
    <x v="242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x v="4"/>
    <n v="113"/>
    <n v="73.02"/>
    <x v="242"/>
    <x v="2"/>
  </r>
  <r>
    <n v="243"/>
    <x v="243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x v="4"/>
    <n v="103"/>
    <n v="78.2"/>
    <x v="243"/>
    <x v="7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x v="4"/>
    <n v="114"/>
    <n v="47.4"/>
    <x v="244"/>
    <x v="5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x v="4"/>
    <n v="104"/>
    <n v="54.02"/>
    <x v="245"/>
    <x v="7"/>
  </r>
  <r>
    <n v="246"/>
    <x v="246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x v="4"/>
    <n v="305"/>
    <n v="68.489999999999995"/>
    <x v="246"/>
    <x v="7"/>
  </r>
  <r>
    <n v="247"/>
    <x v="247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x v="4"/>
    <n v="134"/>
    <n v="108.15"/>
    <x v="247"/>
    <x v="6"/>
  </r>
  <r>
    <n v="248"/>
    <x v="248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x v="4"/>
    <n v="101"/>
    <n v="589.95000000000005"/>
    <x v="248"/>
    <x v="7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x v="4"/>
    <n v="113"/>
    <n v="48.05"/>
    <x v="249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x v="4"/>
    <n v="106"/>
    <n v="72.48"/>
    <x v="250"/>
    <x v="5"/>
  </r>
  <r>
    <n v="251"/>
    <x v="251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x v="4"/>
    <n v="126"/>
    <n v="57.08"/>
    <x v="251"/>
    <x v="7"/>
  </r>
  <r>
    <n v="252"/>
    <x v="252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x v="4"/>
    <n v="185"/>
    <n v="85.44"/>
    <x v="252"/>
    <x v="5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x v="4"/>
    <n v="101"/>
    <n v="215.86"/>
    <x v="253"/>
    <x v="3"/>
  </r>
  <r>
    <n v="254"/>
    <x v="254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x v="4"/>
    <n v="117"/>
    <n v="89.39"/>
    <x v="254"/>
    <x v="6"/>
  </r>
  <r>
    <n v="255"/>
    <x v="255"/>
    <s v="xoxosms is a documentary about first love, long distance and Skype."/>
    <n v="8000"/>
    <n v="8538.66"/>
    <x v="0"/>
    <x v="0"/>
    <x v="0"/>
    <n v="1300275482"/>
    <n v="1297687082"/>
    <b v="1"/>
    <n v="188"/>
    <b v="1"/>
    <x v="4"/>
    <n v="107"/>
    <n v="45.42"/>
    <x v="255"/>
    <x v="4"/>
  </r>
  <r>
    <n v="256"/>
    <x v="256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x v="4"/>
    <n v="139"/>
    <n v="65.760000000000005"/>
    <x v="256"/>
    <x v="1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x v="4"/>
    <n v="107"/>
    <n v="66.7"/>
    <x v="257"/>
    <x v="6"/>
  </r>
  <r>
    <n v="258"/>
    <x v="258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x v="4"/>
    <n v="191"/>
    <n v="83.35"/>
    <x v="258"/>
    <x v="3"/>
  </r>
  <r>
    <n v="259"/>
    <x v="259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x v="4"/>
    <n v="132"/>
    <n v="105.05"/>
    <x v="259"/>
    <x v="7"/>
  </r>
  <r>
    <n v="260"/>
    <x v="260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x v="4"/>
    <n v="106"/>
    <n v="120.91"/>
    <x v="260"/>
    <x v="5"/>
  </r>
  <r>
    <n v="261"/>
    <x v="261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x v="4"/>
    <n v="107"/>
    <n v="97.64"/>
    <x v="261"/>
    <x v="6"/>
  </r>
  <r>
    <n v="262"/>
    <x v="262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x v="4"/>
    <n v="240"/>
    <n v="41.38"/>
    <x v="262"/>
    <x v="5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x v="4"/>
    <n v="118"/>
    <n v="30.65"/>
    <x v="263"/>
    <x v="5"/>
  </r>
  <r>
    <n v="264"/>
    <x v="264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x v="4"/>
    <n v="118"/>
    <n v="64.95"/>
    <x v="264"/>
    <x v="7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x v="4"/>
    <n v="111"/>
    <n v="95.78"/>
    <x v="265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x v="4"/>
    <n v="146"/>
    <n v="40.42"/>
    <x v="266"/>
    <x v="2"/>
  </r>
  <r>
    <n v="267"/>
    <x v="267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x v="4"/>
    <n v="132"/>
    <n v="78.58"/>
    <x v="267"/>
    <x v="6"/>
  </r>
  <r>
    <n v="268"/>
    <x v="268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x v="4"/>
    <n v="111"/>
    <n v="50.18"/>
    <x v="268"/>
    <x v="0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x v="4"/>
    <n v="147"/>
    <n v="92.25"/>
    <x v="269"/>
    <x v="6"/>
  </r>
  <r>
    <n v="270"/>
    <x v="270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x v="4"/>
    <n v="153"/>
    <n v="57.54"/>
    <x v="27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x v="4"/>
    <n v="105"/>
    <n v="109.42"/>
    <x v="271"/>
    <x v="7"/>
  </r>
  <r>
    <n v="272"/>
    <x v="272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x v="4"/>
    <n v="177"/>
    <n v="81.89"/>
    <x v="272"/>
    <x v="6"/>
  </r>
  <r>
    <n v="273"/>
    <x v="273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x v="4"/>
    <n v="108"/>
    <n v="45.67"/>
    <x v="273"/>
    <x v="5"/>
  </r>
  <r>
    <n v="274"/>
    <x v="274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x v="4"/>
    <n v="156"/>
    <n v="55.22"/>
    <x v="274"/>
    <x v="5"/>
  </r>
  <r>
    <n v="275"/>
    <x v="275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x v="4"/>
    <n v="108"/>
    <n v="65.3"/>
    <x v="275"/>
    <x v="5"/>
  </r>
  <r>
    <n v="276"/>
    <x v="276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x v="4"/>
    <n v="148"/>
    <n v="95.23"/>
    <x v="276"/>
    <x v="3"/>
  </r>
  <r>
    <n v="277"/>
    <x v="277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x v="4"/>
    <n v="110"/>
    <n v="75.44"/>
    <x v="277"/>
    <x v="5"/>
  </r>
  <r>
    <n v="278"/>
    <x v="278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x v="4"/>
    <n v="150"/>
    <n v="97.82"/>
    <x v="278"/>
    <x v="0"/>
  </r>
  <r>
    <n v="279"/>
    <x v="279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x v="4"/>
    <n v="157"/>
    <n v="87.69"/>
    <x v="279"/>
    <x v="2"/>
  </r>
  <r>
    <n v="280"/>
    <x v="280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x v="4"/>
    <n v="156"/>
    <n v="54.75"/>
    <x v="280"/>
    <x v="8"/>
  </r>
  <r>
    <n v="281"/>
    <x v="281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x v="4"/>
    <n v="121"/>
    <n v="83.95"/>
    <x v="281"/>
    <x v="7"/>
  </r>
  <r>
    <n v="282"/>
    <x v="282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x v="4"/>
    <n v="101"/>
    <n v="254.39"/>
    <x v="282"/>
    <x v="6"/>
  </r>
  <r>
    <n v="283"/>
    <x v="283"/>
    <s v="What is the impact of survivorship on the human condition?"/>
    <n v="18000"/>
    <n v="20569.05"/>
    <x v="0"/>
    <x v="0"/>
    <x v="0"/>
    <n v="1306904340"/>
    <n v="1305219744"/>
    <b v="1"/>
    <n v="202"/>
    <b v="1"/>
    <x v="4"/>
    <n v="114"/>
    <n v="101.83"/>
    <x v="283"/>
    <x v="6"/>
  </r>
  <r>
    <n v="284"/>
    <x v="284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x v="4"/>
    <n v="105"/>
    <n v="55.07"/>
    <x v="284"/>
    <x v="4"/>
  </r>
  <r>
    <n v="285"/>
    <x v="285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x v="4"/>
    <n v="229"/>
    <n v="56.9"/>
    <x v="285"/>
    <x v="4"/>
  </r>
  <r>
    <n v="286"/>
    <x v="286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x v="4"/>
    <n v="109"/>
    <n v="121.28"/>
    <x v="286"/>
    <x v="5"/>
  </r>
  <r>
    <n v="287"/>
    <x v="287"/>
    <s v="War is hell. Why would anyone want to spend their weekends there?"/>
    <n v="15000"/>
    <n v="26445"/>
    <x v="0"/>
    <x v="0"/>
    <x v="0"/>
    <n v="1351828800"/>
    <n v="1349160018"/>
    <b v="1"/>
    <n v="290"/>
    <b v="1"/>
    <x v="4"/>
    <n v="176"/>
    <n v="91.19"/>
    <x v="287"/>
    <x v="5"/>
  </r>
  <r>
    <n v="288"/>
    <x v="288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x v="4"/>
    <n v="103"/>
    <n v="115.45"/>
    <x v="288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x v="4"/>
    <n v="105"/>
    <n v="67.77"/>
    <x v="289"/>
    <x v="7"/>
  </r>
  <r>
    <n v="290"/>
    <x v="290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x v="4"/>
    <n v="107"/>
    <n v="28.58"/>
    <x v="290"/>
    <x v="4"/>
  </r>
  <r>
    <n v="291"/>
    <x v="291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x v="4"/>
    <n v="120"/>
    <n v="46.88"/>
    <x v="291"/>
    <x v="6"/>
  </r>
  <r>
    <n v="292"/>
    <x v="292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x v="4"/>
    <n v="102"/>
    <n v="154.41999999999999"/>
    <x v="292"/>
    <x v="2"/>
  </r>
  <r>
    <n v="293"/>
    <x v="293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x v="4"/>
    <n v="101"/>
    <n v="201.22"/>
    <x v="293"/>
    <x v="7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x v="4"/>
    <n v="100"/>
    <n v="100"/>
    <x v="294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x v="4"/>
    <n v="133"/>
    <n v="100.08"/>
    <x v="295"/>
    <x v="5"/>
  </r>
  <r>
    <n v="296"/>
    <x v="296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x v="4"/>
    <n v="119"/>
    <n v="230.09"/>
    <x v="296"/>
    <x v="3"/>
  </r>
  <r>
    <n v="297"/>
    <x v="297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x v="4"/>
    <n v="101"/>
    <n v="141.75"/>
    <x v="297"/>
    <x v="2"/>
  </r>
  <r>
    <n v="298"/>
    <x v="298"/>
    <s v="The truth is, we all lie - and by &quot;we,&quot; we mean everyone!"/>
    <n v="126000"/>
    <n v="137254.84"/>
    <x v="0"/>
    <x v="0"/>
    <x v="0"/>
    <n v="1399669200"/>
    <n v="1394536048"/>
    <b v="1"/>
    <n v="2436"/>
    <b v="1"/>
    <x v="4"/>
    <n v="109"/>
    <n v="56.34"/>
    <x v="298"/>
    <x v="7"/>
  </r>
  <r>
    <n v="299"/>
    <x v="299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x v="4"/>
    <n v="179"/>
    <n v="73.34"/>
    <x v="299"/>
    <x v="6"/>
  </r>
  <r>
    <n v="300"/>
    <x v="300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x v="4"/>
    <n v="102"/>
    <n v="85.34"/>
    <x v="300"/>
    <x v="4"/>
  </r>
  <r>
    <n v="301"/>
    <x v="301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x v="4"/>
    <n v="119"/>
    <n v="61.5"/>
    <x v="301"/>
    <x v="5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x v="4"/>
    <n v="100"/>
    <n v="93.02"/>
    <x v="302"/>
    <x v="5"/>
  </r>
  <r>
    <n v="303"/>
    <x v="303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x v="4"/>
    <n v="137"/>
    <n v="50.29"/>
    <x v="303"/>
    <x v="5"/>
  </r>
  <r>
    <n v="304"/>
    <x v="304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x v="4"/>
    <n v="232"/>
    <n v="106.43"/>
    <x v="304"/>
    <x v="5"/>
  </r>
  <r>
    <n v="305"/>
    <x v="305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x v="4"/>
    <n v="130"/>
    <n v="51.72"/>
    <x v="305"/>
    <x v="4"/>
  </r>
  <r>
    <n v="306"/>
    <x v="306"/>
    <s v="A feature-length documentary on the life of Boston escape artist Jason Escape."/>
    <n v="1000"/>
    <n v="2929"/>
    <x v="0"/>
    <x v="0"/>
    <x v="0"/>
    <n v="1363806333"/>
    <n v="1362081933"/>
    <b v="1"/>
    <n v="80"/>
    <b v="1"/>
    <x v="4"/>
    <n v="293"/>
    <n v="36.61"/>
    <x v="306"/>
    <x v="4"/>
  </r>
  <r>
    <n v="307"/>
    <x v="307"/>
    <s v="Why is grammar important?"/>
    <n v="22000"/>
    <n v="24490"/>
    <x v="0"/>
    <x v="0"/>
    <x v="0"/>
    <n v="1360276801"/>
    <n v="1357684801"/>
    <b v="1"/>
    <n v="576"/>
    <b v="1"/>
    <x v="4"/>
    <n v="111"/>
    <n v="42.52"/>
    <x v="307"/>
    <x v="6"/>
  </r>
  <r>
    <n v="308"/>
    <x v="308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x v="4"/>
    <n v="106"/>
    <n v="62.71"/>
    <x v="308"/>
    <x v="5"/>
  </r>
  <r>
    <n v="309"/>
    <x v="309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x v="4"/>
    <n v="119"/>
    <n v="89.96"/>
    <x v="309"/>
    <x v="6"/>
  </r>
  <r>
    <n v="310"/>
    <x v="310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x v="4"/>
    <n v="104"/>
    <n v="28.92"/>
    <x v="310"/>
    <x v="6"/>
  </r>
  <r>
    <n v="311"/>
    <x v="311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x v="4"/>
    <n v="104"/>
    <n v="138.80000000000001"/>
    <x v="311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x v="4"/>
    <n v="112"/>
    <n v="61.3"/>
    <x v="312"/>
    <x v="7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x v="4"/>
    <n v="105"/>
    <n v="80.2"/>
    <x v="313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x v="4"/>
    <n v="385"/>
    <n v="32.1"/>
    <x v="314"/>
    <x v="5"/>
  </r>
  <r>
    <n v="315"/>
    <x v="315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x v="4"/>
    <n v="101"/>
    <n v="200.89"/>
    <x v="315"/>
    <x v="2"/>
  </r>
  <r>
    <n v="316"/>
    <x v="316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x v="4"/>
    <n v="114"/>
    <n v="108.01"/>
    <x v="316"/>
    <x v="4"/>
  </r>
  <r>
    <n v="317"/>
    <x v="317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x v="4"/>
    <n v="101"/>
    <n v="95.7"/>
    <x v="317"/>
    <x v="4"/>
  </r>
  <r>
    <n v="318"/>
    <x v="318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x v="4"/>
    <n v="283"/>
    <n v="49.88"/>
    <x v="318"/>
    <x v="8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x v="4"/>
    <n v="113"/>
    <n v="110.47"/>
    <x v="319"/>
    <x v="3"/>
  </r>
  <r>
    <n v="320"/>
    <x v="320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x v="4"/>
    <n v="107"/>
    <n v="134.91"/>
    <x v="320"/>
    <x v="1"/>
  </r>
  <r>
    <n v="321"/>
    <x v="321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x v="4"/>
    <n v="103"/>
    <n v="106.62"/>
    <x v="321"/>
    <x v="1"/>
  </r>
  <r>
    <n v="322"/>
    <x v="322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x v="4"/>
    <n v="108"/>
    <n v="145.04"/>
    <x v="322"/>
    <x v="1"/>
  </r>
  <r>
    <n v="323"/>
    <x v="323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x v="4"/>
    <n v="123"/>
    <n v="114.59"/>
    <x v="323"/>
    <x v="3"/>
  </r>
  <r>
    <n v="324"/>
    <x v="324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x v="4"/>
    <n v="102"/>
    <n v="105.32"/>
    <x v="324"/>
    <x v="1"/>
  </r>
  <r>
    <n v="325"/>
    <x v="325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x v="4"/>
    <n v="104"/>
    <n v="70.92"/>
    <x v="325"/>
    <x v="0"/>
  </r>
  <r>
    <n v="326"/>
    <x v="326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x v="4"/>
    <n v="113"/>
    <n v="147.16999999999999"/>
    <x v="326"/>
    <x v="3"/>
  </r>
  <r>
    <n v="327"/>
    <x v="327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x v="4"/>
    <n v="136"/>
    <n v="160.47"/>
    <x v="327"/>
    <x v="3"/>
  </r>
  <r>
    <n v="328"/>
    <x v="328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x v="4"/>
    <n v="104"/>
    <n v="156.05000000000001"/>
    <x v="328"/>
    <x v="3"/>
  </r>
  <r>
    <n v="329"/>
    <x v="329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x v="4"/>
    <n v="106"/>
    <n v="63.17"/>
    <x v="329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x v="4"/>
    <n v="102"/>
    <n v="104.82"/>
    <x v="330"/>
    <x v="1"/>
  </r>
  <r>
    <n v="331"/>
    <x v="331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x v="4"/>
    <n v="107"/>
    <n v="97.36"/>
    <x v="331"/>
    <x v="3"/>
  </r>
  <r>
    <n v="332"/>
    <x v="332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x v="4"/>
    <n v="113"/>
    <n v="203.63"/>
    <x v="332"/>
    <x v="1"/>
  </r>
  <r>
    <n v="333"/>
    <x v="333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x v="4"/>
    <n v="125"/>
    <n v="188.31"/>
    <x v="333"/>
    <x v="3"/>
  </r>
  <r>
    <n v="334"/>
    <x v="334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x v="4"/>
    <n v="101"/>
    <n v="146.65"/>
    <x v="334"/>
    <x v="3"/>
  </r>
  <r>
    <n v="335"/>
    <x v="335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x v="4"/>
    <n v="103"/>
    <n v="109.19"/>
    <x v="335"/>
    <x v="3"/>
  </r>
  <r>
    <n v="336"/>
    <x v="336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x v="4"/>
    <n v="117"/>
    <n v="59.25"/>
    <x v="336"/>
    <x v="3"/>
  </r>
  <r>
    <n v="337"/>
    <x v="337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x v="4"/>
    <n v="101"/>
    <n v="97.9"/>
    <x v="337"/>
    <x v="1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x v="4"/>
    <n v="110"/>
    <n v="70"/>
    <x v="338"/>
    <x v="3"/>
  </r>
  <r>
    <n v="339"/>
    <x v="339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x v="4"/>
    <n v="108"/>
    <n v="72.87"/>
    <x v="339"/>
    <x v="0"/>
  </r>
  <r>
    <n v="340"/>
    <x v="340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x v="4"/>
    <n v="125"/>
    <n v="146.35"/>
    <x v="340"/>
    <x v="2"/>
  </r>
  <r>
    <n v="341"/>
    <x v="341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x v="4"/>
    <n v="107"/>
    <n v="67.91"/>
    <x v="341"/>
    <x v="1"/>
  </r>
  <r>
    <n v="342"/>
    <x v="342"/>
    <s v="BREAKING A MONSTER needs your help to play in THEATERS!"/>
    <n v="55000"/>
    <n v="55201.52"/>
    <x v="0"/>
    <x v="0"/>
    <x v="0"/>
    <n v="1461955465"/>
    <n v="1459363465"/>
    <b v="1"/>
    <n v="325"/>
    <b v="1"/>
    <x v="4"/>
    <n v="100"/>
    <n v="169.85"/>
    <x v="342"/>
    <x v="2"/>
  </r>
  <r>
    <n v="343"/>
    <x v="343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x v="4"/>
    <n v="102"/>
    <n v="58.41"/>
    <x v="343"/>
    <x v="3"/>
  </r>
  <r>
    <n v="344"/>
    <x v="344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x v="4"/>
    <n v="102"/>
    <n v="119.99"/>
    <x v="344"/>
    <x v="3"/>
  </r>
  <r>
    <n v="345"/>
    <x v="345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x v="4"/>
    <n v="123"/>
    <n v="99.86"/>
    <x v="345"/>
    <x v="3"/>
  </r>
  <r>
    <n v="346"/>
    <x v="346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x v="4"/>
    <n v="170"/>
    <n v="90.58"/>
    <x v="346"/>
    <x v="3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x v="4"/>
    <n v="112"/>
    <n v="117.77"/>
    <x v="347"/>
    <x v="3"/>
  </r>
  <r>
    <n v="348"/>
    <x v="348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x v="4"/>
    <n v="103"/>
    <n v="86.55"/>
    <x v="348"/>
    <x v="0"/>
  </r>
  <r>
    <n v="349"/>
    <x v="349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x v="4"/>
    <n v="107"/>
    <n v="71.900000000000006"/>
    <x v="349"/>
    <x v="1"/>
  </r>
  <r>
    <n v="350"/>
    <x v="350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x v="4"/>
    <n v="115"/>
    <n v="129.82"/>
    <x v="350"/>
    <x v="1"/>
  </r>
  <r>
    <n v="351"/>
    <x v="351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x v="4"/>
    <n v="127"/>
    <n v="44.91"/>
    <x v="351"/>
    <x v="2"/>
  </r>
  <r>
    <n v="352"/>
    <x v="352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x v="4"/>
    <n v="117"/>
    <n v="40.76"/>
    <x v="352"/>
    <x v="3"/>
  </r>
  <r>
    <n v="353"/>
    <x v="353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x v="4"/>
    <n v="109"/>
    <n v="103.52"/>
    <x v="353"/>
    <x v="1"/>
  </r>
  <r>
    <n v="354"/>
    <x v="354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x v="4"/>
    <n v="104"/>
    <n v="125.45"/>
    <x v="354"/>
    <x v="2"/>
  </r>
  <r>
    <n v="355"/>
    <x v="355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x v="4"/>
    <n v="116"/>
    <n v="246.61"/>
    <x v="355"/>
    <x v="1"/>
  </r>
  <r>
    <n v="356"/>
    <x v="356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x v="4"/>
    <n v="103"/>
    <n v="79.400000000000006"/>
    <x v="356"/>
    <x v="3"/>
  </r>
  <r>
    <n v="357"/>
    <x v="357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x v="4"/>
    <n v="174"/>
    <n v="86.14"/>
    <x v="357"/>
    <x v="1"/>
  </r>
  <r>
    <n v="358"/>
    <x v="358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x v="4"/>
    <n v="103"/>
    <n v="193.05"/>
    <x v="358"/>
    <x v="2"/>
  </r>
  <r>
    <n v="359"/>
    <x v="359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x v="4"/>
    <n v="105"/>
    <n v="84.02"/>
    <x v="359"/>
    <x v="3"/>
  </r>
  <r>
    <n v="360"/>
    <x v="360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x v="4"/>
    <n v="101"/>
    <n v="139.83000000000001"/>
    <x v="360"/>
    <x v="2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x v="4"/>
    <n v="111"/>
    <n v="109.82"/>
    <x v="361"/>
    <x v="2"/>
  </r>
  <r>
    <n v="362"/>
    <x v="362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x v="4"/>
    <n v="124"/>
    <n v="139.53"/>
    <x v="362"/>
    <x v="7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x v="4"/>
    <n v="101"/>
    <n v="347.85"/>
    <x v="363"/>
    <x v="2"/>
  </r>
  <r>
    <n v="364"/>
    <x v="364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x v="4"/>
    <n v="110"/>
    <n v="68.239999999999995"/>
    <x v="364"/>
    <x v="2"/>
  </r>
  <r>
    <n v="365"/>
    <x v="365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x v="4"/>
    <n v="104"/>
    <n v="239.94"/>
    <x v="365"/>
    <x v="5"/>
  </r>
  <r>
    <n v="366"/>
    <x v="366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x v="4"/>
    <n v="101"/>
    <n v="287.31"/>
    <x v="366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x v="4"/>
    <n v="103"/>
    <n v="86.85"/>
    <x v="367"/>
    <x v="3"/>
  </r>
  <r>
    <n v="368"/>
    <x v="368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x v="4"/>
    <n v="104"/>
    <n v="81.849999999999994"/>
    <x v="368"/>
    <x v="6"/>
  </r>
  <r>
    <n v="369"/>
    <x v="369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x v="4"/>
    <n v="110"/>
    <n v="42.87"/>
    <x v="369"/>
    <x v="1"/>
  </r>
  <r>
    <n v="370"/>
    <x v="370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x v="4"/>
    <n v="122"/>
    <n v="709.42"/>
    <x v="370"/>
    <x v="5"/>
  </r>
  <r>
    <n v="371"/>
    <x v="371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x v="4"/>
    <n v="114"/>
    <n v="161.26"/>
    <x v="371"/>
    <x v="1"/>
  </r>
  <r>
    <n v="372"/>
    <x v="372"/>
    <s v="A short documentary exploring the uses of 'Natural Horsemanship' across Europe"/>
    <n v="300"/>
    <n v="376"/>
    <x v="0"/>
    <x v="1"/>
    <x v="1"/>
    <n v="1459872000"/>
    <n v="1456408244"/>
    <b v="0"/>
    <n v="9"/>
    <b v="1"/>
    <x v="4"/>
    <n v="125"/>
    <n v="41.78"/>
    <x v="372"/>
    <x v="5"/>
  </r>
  <r>
    <n v="373"/>
    <x v="373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x v="4"/>
    <n v="107"/>
    <n v="89.89"/>
    <x v="373"/>
    <x v="6"/>
  </r>
  <r>
    <n v="374"/>
    <x v="374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x v="4"/>
    <n v="131"/>
    <n v="45.05"/>
    <x v="374"/>
    <x v="2"/>
  </r>
  <r>
    <n v="375"/>
    <x v="375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x v="4"/>
    <n v="120"/>
    <n v="42.86"/>
    <x v="375"/>
    <x v="1"/>
  </r>
  <r>
    <n v="376"/>
    <x v="376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x v="4"/>
    <n v="106"/>
    <n v="54.08"/>
    <x v="376"/>
    <x v="3"/>
  </r>
  <r>
    <n v="377"/>
    <x v="377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x v="4"/>
    <n v="114"/>
    <n v="103.22"/>
    <x v="377"/>
    <x v="1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x v="4"/>
    <n v="112"/>
    <n v="40.4"/>
    <x v="378"/>
    <x v="5"/>
  </r>
  <r>
    <n v="379"/>
    <x v="379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x v="4"/>
    <n v="116"/>
    <n v="116.86"/>
    <x v="379"/>
    <x v="3"/>
  </r>
  <r>
    <n v="380"/>
    <x v="380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x v="4"/>
    <n v="142"/>
    <n v="115.51"/>
    <x v="380"/>
    <x v="5"/>
  </r>
  <r>
    <n v="381"/>
    <x v="381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x v="4"/>
    <n v="105"/>
    <n v="104.31"/>
    <x v="381"/>
    <x v="5"/>
  </r>
  <r>
    <n v="382"/>
    <x v="382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x v="4"/>
    <n v="256"/>
    <n v="69.77"/>
    <x v="382"/>
    <x v="2"/>
  </r>
  <r>
    <n v="383"/>
    <x v="383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x v="4"/>
    <n v="207"/>
    <n v="43.02"/>
    <x v="383"/>
    <x v="2"/>
  </r>
  <r>
    <n v="384"/>
    <x v="384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x v="4"/>
    <n v="112"/>
    <n v="58.54"/>
    <x v="384"/>
    <x v="2"/>
  </r>
  <r>
    <n v="385"/>
    <x v="385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x v="4"/>
    <n v="106"/>
    <n v="111.8"/>
    <x v="385"/>
    <x v="3"/>
  </r>
  <r>
    <n v="386"/>
    <x v="386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x v="4"/>
    <n v="100"/>
    <n v="46.23"/>
    <x v="386"/>
    <x v="3"/>
  </r>
  <r>
    <n v="387"/>
    <x v="387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x v="4"/>
    <n v="214"/>
    <n v="144.69"/>
    <x v="387"/>
    <x v="1"/>
  </r>
  <r>
    <n v="388"/>
    <x v="388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x v="4"/>
    <n v="126"/>
    <n v="88.85"/>
    <x v="388"/>
    <x v="2"/>
  </r>
  <r>
    <n v="389"/>
    <x v="389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x v="4"/>
    <n v="182"/>
    <n v="81.75"/>
    <x v="389"/>
    <x v="3"/>
  </r>
  <r>
    <n v="390"/>
    <x v="390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x v="4"/>
    <n v="100"/>
    <n v="71.430000000000007"/>
    <x v="390"/>
    <x v="6"/>
  </r>
  <r>
    <n v="391"/>
    <x v="391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x v="4"/>
    <n v="101"/>
    <n v="104.26"/>
    <x v="391"/>
    <x v="6"/>
  </r>
  <r>
    <n v="392"/>
    <x v="392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x v="4"/>
    <n v="101"/>
    <n v="90.62"/>
    <x v="392"/>
    <x v="4"/>
  </r>
  <r>
    <n v="393"/>
    <x v="393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x v="4"/>
    <n v="110"/>
    <n v="157.33000000000001"/>
    <x v="393"/>
    <x v="1"/>
  </r>
  <r>
    <n v="394"/>
    <x v="394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x v="4"/>
    <n v="112"/>
    <n v="105.18"/>
    <x v="394"/>
    <x v="5"/>
  </r>
  <r>
    <n v="395"/>
    <x v="395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x v="4"/>
    <n v="108"/>
    <n v="58.72"/>
    <x v="395"/>
    <x v="5"/>
  </r>
  <r>
    <n v="396"/>
    <x v="396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x v="4"/>
    <n v="107"/>
    <n v="81.63"/>
    <x v="396"/>
    <x v="7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x v="4"/>
    <n v="104"/>
    <n v="56.46"/>
    <x v="397"/>
    <x v="3"/>
  </r>
  <r>
    <n v="398"/>
    <x v="398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x v="4"/>
    <n v="125"/>
    <n v="140.1"/>
    <x v="398"/>
    <x v="1"/>
  </r>
  <r>
    <n v="399"/>
    <x v="399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x v="4"/>
    <n v="107"/>
    <n v="224.85"/>
    <x v="399"/>
    <x v="2"/>
  </r>
  <r>
    <n v="400"/>
    <x v="400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x v="4"/>
    <n v="112"/>
    <n v="181.13"/>
    <x v="400"/>
    <x v="6"/>
  </r>
  <r>
    <n v="401"/>
    <x v="401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x v="4"/>
    <n v="104"/>
    <n v="711.04"/>
    <x v="401"/>
    <x v="3"/>
  </r>
  <r>
    <n v="402"/>
    <x v="402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x v="4"/>
    <n v="142"/>
    <n v="65.88"/>
    <x v="402"/>
    <x v="6"/>
  </r>
  <r>
    <n v="403"/>
    <x v="403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x v="4"/>
    <n v="105"/>
    <n v="75.19"/>
    <x v="403"/>
    <x v="2"/>
  </r>
  <r>
    <n v="404"/>
    <x v="404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x v="4"/>
    <n v="103"/>
    <n v="133.13999999999999"/>
    <x v="404"/>
    <x v="2"/>
  </r>
  <r>
    <n v="405"/>
    <x v="405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x v="4"/>
    <n v="108"/>
    <n v="55.2"/>
    <x v="405"/>
    <x v="6"/>
  </r>
  <r>
    <n v="406"/>
    <x v="406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x v="4"/>
    <n v="108"/>
    <n v="86.16"/>
    <x v="406"/>
    <x v="6"/>
  </r>
  <r>
    <n v="407"/>
    <x v="407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x v="4"/>
    <n v="102"/>
    <n v="92.32"/>
    <x v="407"/>
    <x v="4"/>
  </r>
  <r>
    <n v="408"/>
    <x v="408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x v="4"/>
    <n v="101"/>
    <n v="160.16"/>
    <x v="408"/>
    <x v="1"/>
  </r>
  <r>
    <n v="409"/>
    <x v="409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x v="4"/>
    <n v="137"/>
    <n v="45.6"/>
    <x v="409"/>
    <x v="3"/>
  </r>
  <r>
    <n v="410"/>
    <x v="410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x v="4"/>
    <n v="128"/>
    <n v="183.29"/>
    <x v="410"/>
    <x v="4"/>
  </r>
  <r>
    <n v="411"/>
    <x v="411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x v="4"/>
    <n v="101"/>
    <n v="125.79"/>
    <x v="411"/>
    <x v="5"/>
  </r>
  <r>
    <n v="412"/>
    <x v="412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x v="4"/>
    <n v="127"/>
    <n v="57.65"/>
    <x v="412"/>
    <x v="5"/>
  </r>
  <r>
    <n v="413"/>
    <x v="413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x v="4"/>
    <n v="105"/>
    <n v="78.66"/>
    <x v="413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x v="4"/>
    <n v="103"/>
    <n v="91.48"/>
    <x v="414"/>
    <x v="2"/>
  </r>
  <r>
    <n v="415"/>
    <x v="415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x v="4"/>
    <n v="102"/>
    <n v="68.099999999999994"/>
    <x v="415"/>
    <x v="2"/>
  </r>
  <r>
    <n v="416"/>
    <x v="416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x v="4"/>
    <n v="120"/>
    <n v="48.09"/>
    <x v="416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x v="4"/>
    <n v="100"/>
    <n v="202.42"/>
    <x v="417"/>
    <x v="3"/>
  </r>
  <r>
    <n v="418"/>
    <x v="418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x v="4"/>
    <n v="101"/>
    <n v="216.75"/>
    <x v="418"/>
    <x v="4"/>
  </r>
  <r>
    <n v="419"/>
    <x v="419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x v="4"/>
    <n v="100"/>
    <n v="110.07"/>
    <x v="419"/>
    <x v="2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x v="5"/>
    <n v="0"/>
    <n v="4.83"/>
    <x v="420"/>
    <x v="3"/>
  </r>
  <r>
    <n v="421"/>
    <x v="421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x v="5"/>
    <n v="2"/>
    <n v="50.17"/>
    <x v="421"/>
    <x v="2"/>
  </r>
  <r>
    <n v="422"/>
    <x v="422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x v="5"/>
    <n v="1"/>
    <n v="35.83"/>
    <x v="422"/>
    <x v="4"/>
  </r>
  <r>
    <n v="423"/>
    <x v="423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x v="5"/>
    <n v="1"/>
    <n v="11.77"/>
    <x v="423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x v="5"/>
    <n v="7"/>
    <n v="40.78"/>
    <x v="424"/>
    <x v="3"/>
  </r>
  <r>
    <n v="425"/>
    <x v="425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x v="5"/>
    <n v="0"/>
    <n v="3"/>
    <x v="425"/>
    <x v="1"/>
  </r>
  <r>
    <n v="426"/>
    <x v="426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x v="5"/>
    <n v="1"/>
    <n v="16.63"/>
    <x v="426"/>
    <x v="3"/>
  </r>
  <r>
    <n v="427"/>
    <x v="427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x v="5"/>
    <n v="0"/>
    <e v="#DIV/0!"/>
    <x v="427"/>
    <x v="2"/>
  </r>
  <r>
    <n v="428"/>
    <x v="428"/>
    <s v="Fresh, fun, entertaining Bible stories on YouTube, stop-motion style."/>
    <n v="12000"/>
    <n v="676"/>
    <x v="2"/>
    <x v="0"/>
    <x v="0"/>
    <n v="1402956000"/>
    <n v="1400523845"/>
    <b v="0"/>
    <n v="13"/>
    <b v="0"/>
    <x v="5"/>
    <n v="6"/>
    <n v="52"/>
    <x v="428"/>
    <x v="8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x v="5"/>
    <n v="0"/>
    <e v="#DIV/0!"/>
    <x v="429"/>
    <x v="4"/>
  </r>
  <r>
    <n v="430"/>
    <x v="430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x v="5"/>
    <n v="2"/>
    <n v="4.8"/>
    <x v="430"/>
    <x v="1"/>
  </r>
  <r>
    <n v="431"/>
    <x v="431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x v="5"/>
    <n v="14"/>
    <n v="51.88"/>
    <x v="431"/>
    <x v="3"/>
  </r>
  <r>
    <n v="432"/>
    <x v="432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x v="5"/>
    <n v="10"/>
    <n v="71.25"/>
    <x v="432"/>
    <x v="3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x v="5"/>
    <n v="0"/>
    <e v="#DIV/0!"/>
    <x v="433"/>
    <x v="4"/>
  </r>
  <r>
    <n v="434"/>
    <x v="434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x v="5"/>
    <n v="5"/>
    <n v="62.5"/>
    <x v="434"/>
    <x v="4"/>
  </r>
  <r>
    <n v="435"/>
    <x v="435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x v="5"/>
    <n v="0"/>
    <n v="1"/>
    <x v="435"/>
    <x v="4"/>
  </r>
  <r>
    <n v="436"/>
    <x v="436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x v="5"/>
    <n v="0"/>
    <e v="#DIV/0!"/>
    <x v="436"/>
    <x v="1"/>
  </r>
  <r>
    <n v="437"/>
    <x v="437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x v="5"/>
    <n v="0"/>
    <e v="#DIV/0!"/>
    <x v="437"/>
    <x v="3"/>
  </r>
  <r>
    <n v="438"/>
    <x v="438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x v="5"/>
    <n v="9"/>
    <n v="170.55"/>
    <x v="438"/>
    <x v="2"/>
  </r>
  <r>
    <n v="439"/>
    <x v="439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x v="5"/>
    <n v="0"/>
    <e v="#DIV/0!"/>
    <x v="439"/>
    <x v="1"/>
  </r>
  <r>
    <n v="440"/>
    <x v="440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x v="5"/>
    <n v="0"/>
    <n v="5"/>
    <x v="440"/>
    <x v="4"/>
  </r>
  <r>
    <n v="441"/>
    <x v="441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x v="5"/>
    <n v="0"/>
    <e v="#DIV/0!"/>
    <x v="441"/>
    <x v="3"/>
  </r>
  <r>
    <n v="442"/>
    <x v="442"/>
    <s v="Doomsday is here"/>
    <n v="17000"/>
    <n v="6691"/>
    <x v="2"/>
    <x v="0"/>
    <x v="0"/>
    <n v="1424380783"/>
    <n v="1421788783"/>
    <b v="0"/>
    <n v="17"/>
    <b v="0"/>
    <x v="5"/>
    <n v="39"/>
    <n v="393.59"/>
    <x v="442"/>
    <x v="2"/>
  </r>
  <r>
    <n v="443"/>
    <x v="443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x v="5"/>
    <n v="0"/>
    <n v="5"/>
    <x v="443"/>
    <x v="6"/>
  </r>
  <r>
    <n v="444"/>
    <x v="444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x v="5"/>
    <n v="5"/>
    <n v="50"/>
    <x v="444"/>
    <x v="3"/>
  </r>
  <r>
    <n v="445"/>
    <x v="445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x v="5"/>
    <n v="0"/>
    <n v="1"/>
    <x v="445"/>
    <x v="3"/>
  </r>
  <r>
    <n v="446"/>
    <x v="446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x v="5"/>
    <n v="7"/>
    <n v="47.88"/>
    <x v="446"/>
    <x v="4"/>
  </r>
  <r>
    <n v="447"/>
    <x v="447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x v="5"/>
    <n v="0"/>
    <n v="5"/>
    <x v="447"/>
    <x v="2"/>
  </r>
  <r>
    <n v="448"/>
    <x v="448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x v="5"/>
    <n v="3"/>
    <n v="20.5"/>
    <x v="448"/>
    <x v="4"/>
  </r>
  <r>
    <n v="449"/>
    <x v="449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x v="5"/>
    <n v="2"/>
    <n v="9"/>
    <x v="449"/>
    <x v="2"/>
  </r>
  <r>
    <n v="450"/>
    <x v="450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x v="5"/>
    <n v="1"/>
    <n v="56.57"/>
    <x v="450"/>
    <x v="4"/>
  </r>
  <r>
    <n v="451"/>
    <x v="451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x v="5"/>
    <n v="0"/>
    <e v="#DIV/0!"/>
    <x v="451"/>
    <x v="3"/>
  </r>
  <r>
    <n v="452"/>
    <x v="452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x v="5"/>
    <n v="64"/>
    <n v="40"/>
    <x v="452"/>
    <x v="3"/>
  </r>
  <r>
    <n v="453"/>
    <x v="453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x v="5"/>
    <n v="0"/>
    <n v="13"/>
    <x v="453"/>
    <x v="2"/>
  </r>
  <r>
    <n v="454"/>
    <x v="454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x v="5"/>
    <n v="1"/>
    <n v="16.399999999999999"/>
    <x v="454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x v="5"/>
    <n v="0"/>
    <n v="22.5"/>
    <x v="455"/>
    <x v="4"/>
  </r>
  <r>
    <n v="456"/>
    <x v="456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x v="5"/>
    <n v="1"/>
    <n v="20.329999999999998"/>
    <x v="456"/>
    <x v="2"/>
  </r>
  <r>
    <n v="457"/>
    <x v="457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x v="5"/>
    <n v="0"/>
    <e v="#DIV/0!"/>
    <x v="457"/>
    <x v="4"/>
  </r>
  <r>
    <n v="458"/>
    <x v="458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x v="5"/>
    <n v="8"/>
    <n v="16.760000000000002"/>
    <x v="458"/>
    <x v="6"/>
  </r>
  <r>
    <n v="459"/>
    <x v="459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x v="5"/>
    <n v="0"/>
    <n v="25"/>
    <x v="459"/>
    <x v="2"/>
  </r>
  <r>
    <n v="460"/>
    <x v="460"/>
    <s v="An animated web series about biological evolution gone haywire."/>
    <n v="8500"/>
    <n v="25"/>
    <x v="2"/>
    <x v="0"/>
    <x v="0"/>
    <n v="1401595200"/>
    <n v="1398862875"/>
    <b v="0"/>
    <n v="2"/>
    <b v="0"/>
    <x v="5"/>
    <n v="0"/>
    <n v="12.5"/>
    <x v="460"/>
    <x v="4"/>
  </r>
  <r>
    <n v="461"/>
    <x v="461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x v="5"/>
    <n v="0"/>
    <e v="#DIV/0!"/>
    <x v="461"/>
    <x v="6"/>
  </r>
  <r>
    <n v="462"/>
    <x v="462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x v="5"/>
    <n v="0"/>
    <e v="#DIV/0!"/>
    <x v="462"/>
    <x v="6"/>
  </r>
  <r>
    <n v="463"/>
    <x v="463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x v="5"/>
    <n v="2"/>
    <n v="113.64"/>
    <x v="463"/>
    <x v="1"/>
  </r>
  <r>
    <n v="464"/>
    <x v="464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x v="5"/>
    <n v="0"/>
    <n v="1"/>
    <x v="464"/>
    <x v="2"/>
  </r>
  <r>
    <n v="465"/>
    <x v="465"/>
    <s v="&quot;Amp&quot; is a short film about a robot with needs."/>
    <n v="512"/>
    <n v="138"/>
    <x v="2"/>
    <x v="0"/>
    <x v="0"/>
    <n v="1403837574"/>
    <n v="1402455174"/>
    <b v="0"/>
    <n v="8"/>
    <b v="0"/>
    <x v="5"/>
    <n v="27"/>
    <n v="17.25"/>
    <x v="465"/>
    <x v="5"/>
  </r>
  <r>
    <n v="466"/>
    <x v="466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x v="5"/>
    <n v="1"/>
    <n v="15.2"/>
    <x v="466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x v="5"/>
    <n v="22"/>
    <n v="110.64"/>
    <x v="467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x v="5"/>
    <n v="0"/>
    <e v="#DIV/0!"/>
    <x v="468"/>
    <x v="2"/>
  </r>
  <r>
    <n v="469"/>
    <x v="469"/>
    <s v="Create a personalised animation film using your child's name and photo."/>
    <n v="6000"/>
    <n v="0"/>
    <x v="2"/>
    <x v="1"/>
    <x v="1"/>
    <n v="1409960724"/>
    <n v="1404776724"/>
    <b v="0"/>
    <n v="0"/>
    <b v="0"/>
    <x v="5"/>
    <n v="0"/>
    <e v="#DIV/0!"/>
    <x v="469"/>
    <x v="4"/>
  </r>
  <r>
    <n v="470"/>
    <x v="470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x v="5"/>
    <n v="1"/>
    <n v="25.5"/>
    <x v="470"/>
    <x v="2"/>
  </r>
  <r>
    <n v="471"/>
    <x v="471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x v="5"/>
    <n v="12"/>
    <n v="38.479999999999997"/>
    <x v="471"/>
    <x v="2"/>
  </r>
  <r>
    <n v="472"/>
    <x v="472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x v="5"/>
    <n v="18"/>
    <n v="28.2"/>
    <x v="472"/>
    <x v="2"/>
  </r>
  <r>
    <n v="473"/>
    <x v="473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x v="5"/>
    <n v="3"/>
    <n v="61.5"/>
    <x v="473"/>
    <x v="0"/>
  </r>
  <r>
    <n v="474"/>
    <x v="474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x v="5"/>
    <n v="0"/>
    <n v="1"/>
    <x v="474"/>
    <x v="3"/>
  </r>
  <r>
    <n v="475"/>
    <x v="475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x v="5"/>
    <n v="0"/>
    <e v="#DIV/0!"/>
    <x v="475"/>
    <x v="2"/>
  </r>
  <r>
    <n v="476"/>
    <x v="476"/>
    <s v="Animated Music Videos that teach kids how to read."/>
    <n v="220000"/>
    <n v="4906.59"/>
    <x v="2"/>
    <x v="0"/>
    <x v="0"/>
    <n v="1401767940"/>
    <n v="1398727441"/>
    <b v="0"/>
    <n v="124"/>
    <b v="0"/>
    <x v="5"/>
    <n v="2"/>
    <n v="39.57"/>
    <x v="476"/>
    <x v="5"/>
  </r>
  <r>
    <n v="477"/>
    <x v="477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x v="5"/>
    <n v="0"/>
    <e v="#DIV/0!"/>
    <x v="477"/>
    <x v="3"/>
  </r>
  <r>
    <n v="478"/>
    <x v="478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x v="5"/>
    <n v="0"/>
    <e v="#DIV/0!"/>
    <x v="478"/>
    <x v="2"/>
  </r>
  <r>
    <n v="479"/>
    <x v="479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x v="5"/>
    <n v="33"/>
    <n v="88.8"/>
    <x v="479"/>
    <x v="4"/>
  </r>
  <r>
    <n v="480"/>
    <x v="480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x v="5"/>
    <n v="19"/>
    <n v="55.46"/>
    <x v="48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x v="5"/>
    <n v="6"/>
    <n v="87.14"/>
    <x v="481"/>
    <x v="1"/>
  </r>
  <r>
    <n v="482"/>
    <x v="482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x v="5"/>
    <n v="0"/>
    <n v="10"/>
    <x v="482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x v="5"/>
    <n v="50"/>
    <n v="51.22"/>
    <x v="483"/>
    <x v="3"/>
  </r>
  <r>
    <n v="484"/>
    <x v="484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x v="5"/>
    <n v="0"/>
    <n v="13.55"/>
    <x v="484"/>
    <x v="4"/>
  </r>
  <r>
    <n v="485"/>
    <x v="485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x v="5"/>
    <n v="22"/>
    <n v="66.52"/>
    <x v="485"/>
    <x v="2"/>
  </r>
  <r>
    <n v="486"/>
    <x v="486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x v="5"/>
    <n v="0"/>
    <n v="50"/>
    <x v="486"/>
    <x v="1"/>
  </r>
  <r>
    <n v="487"/>
    <x v="487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x v="5"/>
    <n v="0"/>
    <e v="#DIV/0!"/>
    <x v="487"/>
    <x v="1"/>
  </r>
  <r>
    <n v="488"/>
    <x v="488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x v="5"/>
    <n v="0"/>
    <e v="#DIV/0!"/>
    <x v="488"/>
    <x v="6"/>
  </r>
  <r>
    <n v="489"/>
    <x v="489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x v="5"/>
    <n v="0"/>
    <n v="71.67"/>
    <x v="489"/>
    <x v="5"/>
  </r>
  <r>
    <n v="490"/>
    <x v="490"/>
    <s v="Cancelled"/>
    <n v="1000"/>
    <n v="0"/>
    <x v="2"/>
    <x v="0"/>
    <x v="0"/>
    <n v="1345677285"/>
    <n v="1343085285"/>
    <b v="0"/>
    <n v="0"/>
    <b v="0"/>
    <x v="5"/>
    <n v="0"/>
    <e v="#DIV/0!"/>
    <x v="490"/>
    <x v="3"/>
  </r>
  <r>
    <n v="491"/>
    <x v="491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x v="5"/>
    <n v="0"/>
    <e v="#DIV/0!"/>
    <x v="491"/>
    <x v="1"/>
  </r>
  <r>
    <n v="492"/>
    <x v="492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x v="5"/>
    <n v="0"/>
    <e v="#DIV/0!"/>
    <x v="492"/>
    <x v="3"/>
  </r>
  <r>
    <n v="493"/>
    <x v="493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x v="5"/>
    <n v="0"/>
    <e v="#DIV/0!"/>
    <x v="493"/>
    <x v="2"/>
  </r>
  <r>
    <n v="494"/>
    <x v="494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x v="5"/>
    <n v="0"/>
    <n v="10.33"/>
    <x v="494"/>
    <x v="3"/>
  </r>
  <r>
    <n v="495"/>
    <x v="495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x v="5"/>
    <n v="0"/>
    <e v="#DIV/0!"/>
    <x v="495"/>
    <x v="4"/>
  </r>
  <r>
    <n v="496"/>
    <x v="496"/>
    <s v="The movie is about the adventures of Ethan, Danna, The mysterious inventor and more."/>
    <n v="60000"/>
    <n v="1"/>
    <x v="2"/>
    <x v="0"/>
    <x v="0"/>
    <n v="1392070874"/>
    <n v="1386886874"/>
    <b v="0"/>
    <n v="1"/>
    <b v="0"/>
    <x v="5"/>
    <n v="0"/>
    <n v="1"/>
    <x v="496"/>
    <x v="2"/>
  </r>
  <r>
    <n v="497"/>
    <x v="497"/>
    <s v="live-action/animated series pilot."/>
    <n v="4480"/>
    <n v="30"/>
    <x v="2"/>
    <x v="0"/>
    <x v="0"/>
    <n v="1419483600"/>
    <n v="1414889665"/>
    <b v="0"/>
    <n v="3"/>
    <b v="0"/>
    <x v="5"/>
    <n v="1"/>
    <n v="10"/>
    <x v="497"/>
    <x v="6"/>
  </r>
  <r>
    <n v="498"/>
    <x v="498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x v="5"/>
    <n v="5"/>
    <n v="136.09"/>
    <x v="498"/>
    <x v="8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x v="5"/>
    <n v="10"/>
    <n v="73.459999999999994"/>
    <x v="499"/>
    <x v="7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x v="5"/>
    <n v="3"/>
    <n v="53.75"/>
    <x v="500"/>
    <x v="6"/>
  </r>
  <r>
    <n v="501"/>
    <x v="501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x v="5"/>
    <n v="0"/>
    <e v="#DIV/0!"/>
    <x v="501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x v="5"/>
    <n v="1"/>
    <n v="57.5"/>
    <x v="502"/>
    <x v="2"/>
  </r>
  <r>
    <n v="503"/>
    <x v="503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x v="5"/>
    <n v="2"/>
    <n v="12.67"/>
    <x v="503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x v="5"/>
    <n v="1"/>
    <n v="67"/>
    <x v="504"/>
    <x v="3"/>
  </r>
  <r>
    <n v="505"/>
    <x v="505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x v="5"/>
    <n v="0"/>
    <n v="3.71"/>
    <x v="505"/>
    <x v="4"/>
  </r>
  <r>
    <n v="506"/>
    <x v="506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x v="5"/>
    <n v="0"/>
    <n v="250"/>
    <x v="506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x v="5"/>
    <n v="3"/>
    <n v="64"/>
    <x v="507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x v="5"/>
    <n v="1"/>
    <n v="133.33000000000001"/>
    <x v="508"/>
    <x v="3"/>
  </r>
  <r>
    <n v="509"/>
    <x v="509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x v="5"/>
    <n v="0"/>
    <n v="10"/>
    <x v="509"/>
    <x v="1"/>
  </r>
  <r>
    <n v="510"/>
    <x v="510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x v="5"/>
    <n v="0"/>
    <e v="#DIV/0!"/>
    <x v="510"/>
    <x v="4"/>
  </r>
  <r>
    <n v="511"/>
    <x v="511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x v="5"/>
    <n v="3"/>
    <n v="30"/>
    <x v="511"/>
    <x v="1"/>
  </r>
  <r>
    <n v="512"/>
    <x v="512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x v="5"/>
    <n v="0"/>
    <n v="5.5"/>
    <x v="512"/>
    <x v="1"/>
  </r>
  <r>
    <n v="513"/>
    <x v="513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x v="5"/>
    <n v="14"/>
    <n v="102.38"/>
    <x v="513"/>
    <x v="2"/>
  </r>
  <r>
    <n v="514"/>
    <x v="514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x v="5"/>
    <n v="3"/>
    <n v="16.670000000000002"/>
    <x v="514"/>
    <x v="3"/>
  </r>
  <r>
    <n v="515"/>
    <x v="515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x v="5"/>
    <n v="25"/>
    <n v="725.03"/>
    <x v="515"/>
    <x v="3"/>
  </r>
  <r>
    <n v="516"/>
    <x v="516"/>
    <s v="A big brother style comedy animation series starring famous seafarers"/>
    <n v="5000"/>
    <n v="0"/>
    <x v="2"/>
    <x v="1"/>
    <x v="1"/>
    <n v="1432752080"/>
    <n v="1427568080"/>
    <b v="0"/>
    <n v="0"/>
    <b v="0"/>
    <x v="5"/>
    <n v="0"/>
    <e v="#DIV/0!"/>
    <x v="516"/>
    <x v="0"/>
  </r>
  <r>
    <n v="517"/>
    <x v="517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x v="5"/>
    <n v="1"/>
    <n v="68.33"/>
    <x v="517"/>
    <x v="3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x v="5"/>
    <n v="0"/>
    <e v="#DIV/0!"/>
    <x v="518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x v="5"/>
    <n v="23"/>
    <n v="39.229999999999997"/>
    <x v="519"/>
    <x v="3"/>
  </r>
  <r>
    <n v="520"/>
    <x v="520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x v="6"/>
    <n v="102"/>
    <n v="150.15"/>
    <x v="520"/>
    <x v="1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x v="6"/>
    <n v="105"/>
    <n v="93.43"/>
    <x v="521"/>
    <x v="1"/>
  </r>
  <r>
    <n v="522"/>
    <x v="522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x v="6"/>
    <n v="115"/>
    <n v="110.97"/>
    <x v="522"/>
    <x v="3"/>
  </r>
  <r>
    <n v="523"/>
    <x v="523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x v="6"/>
    <n v="121"/>
    <n v="71.790000000000006"/>
    <x v="523"/>
    <x v="1"/>
  </r>
  <r>
    <n v="524"/>
    <x v="524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x v="6"/>
    <n v="109"/>
    <n v="29.26"/>
    <x v="524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x v="6"/>
    <n v="100"/>
    <n v="1000"/>
    <x v="525"/>
    <x v="3"/>
  </r>
  <r>
    <n v="526"/>
    <x v="526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x v="6"/>
    <n v="114"/>
    <n v="74.349999999999994"/>
    <x v="526"/>
    <x v="0"/>
  </r>
  <r>
    <n v="527"/>
    <x v="527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x v="6"/>
    <n v="101"/>
    <n v="63.83"/>
    <x v="527"/>
    <x v="3"/>
  </r>
  <r>
    <n v="528"/>
    <x v="528"/>
    <s v="A Festival Backed Production of a Full-Length Play."/>
    <n v="1150"/>
    <n v="1330"/>
    <x v="0"/>
    <x v="0"/>
    <x v="0"/>
    <n v="1434921600"/>
    <n v="1433109907"/>
    <b v="0"/>
    <n v="30"/>
    <b v="1"/>
    <x v="6"/>
    <n v="116"/>
    <n v="44.33"/>
    <x v="528"/>
    <x v="1"/>
  </r>
  <r>
    <n v="529"/>
    <x v="529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x v="6"/>
    <n v="130"/>
    <n v="86.94"/>
    <x v="529"/>
    <x v="3"/>
  </r>
  <r>
    <n v="530"/>
    <x v="530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x v="6"/>
    <n v="108"/>
    <n v="126.55"/>
    <x v="530"/>
    <x v="1"/>
  </r>
  <r>
    <n v="531"/>
    <x v="531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x v="6"/>
    <n v="100"/>
    <n v="129.03"/>
    <x v="531"/>
    <x v="1"/>
  </r>
  <r>
    <n v="532"/>
    <x v="532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x v="6"/>
    <n v="123"/>
    <n v="71.239999999999995"/>
    <x v="532"/>
    <x v="1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x v="6"/>
    <n v="100"/>
    <n v="117.88"/>
    <x v="533"/>
    <x v="3"/>
  </r>
  <r>
    <n v="534"/>
    <x v="534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x v="6"/>
    <n v="105"/>
    <n v="327.08"/>
    <x v="534"/>
    <x v="1"/>
  </r>
  <r>
    <n v="535"/>
    <x v="535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x v="6"/>
    <n v="103"/>
    <n v="34.75"/>
    <x v="535"/>
    <x v="3"/>
  </r>
  <r>
    <n v="536"/>
    <x v="536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x v="6"/>
    <n v="118"/>
    <n v="100.06"/>
    <x v="536"/>
    <x v="3"/>
  </r>
  <r>
    <n v="537"/>
    <x v="537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x v="6"/>
    <n v="121"/>
    <n v="40.85"/>
    <x v="537"/>
    <x v="1"/>
  </r>
  <r>
    <n v="538"/>
    <x v="538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x v="6"/>
    <n v="302"/>
    <n v="252.02"/>
    <x v="538"/>
    <x v="1"/>
  </r>
  <r>
    <n v="539"/>
    <x v="539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x v="6"/>
    <n v="101"/>
    <n v="25.16"/>
    <x v="539"/>
    <x v="3"/>
  </r>
  <r>
    <n v="540"/>
    <x v="540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x v="7"/>
    <n v="0"/>
    <n v="1"/>
    <x v="540"/>
    <x v="3"/>
  </r>
  <r>
    <n v="541"/>
    <x v="541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x v="7"/>
    <n v="1"/>
    <n v="25"/>
    <x v="541"/>
    <x v="1"/>
  </r>
  <r>
    <n v="542"/>
    <x v="542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x v="7"/>
    <n v="0"/>
    <n v="1"/>
    <x v="542"/>
    <x v="2"/>
  </r>
  <r>
    <n v="543"/>
    <x v="543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x v="7"/>
    <n v="0"/>
    <n v="35"/>
    <x v="543"/>
    <x v="1"/>
  </r>
  <r>
    <n v="544"/>
    <x v="544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x v="7"/>
    <n v="1"/>
    <n v="3"/>
    <x v="544"/>
    <x v="3"/>
  </r>
  <r>
    <n v="545"/>
    <x v="545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x v="7"/>
    <n v="27"/>
    <n v="402.71"/>
    <x v="545"/>
    <x v="3"/>
  </r>
  <r>
    <n v="546"/>
    <x v="546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x v="7"/>
    <n v="0"/>
    <n v="26"/>
    <x v="546"/>
    <x v="1"/>
  </r>
  <r>
    <n v="547"/>
    <x v="547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x v="7"/>
    <n v="0"/>
    <e v="#DIV/0!"/>
    <x v="547"/>
    <x v="3"/>
  </r>
  <r>
    <n v="548"/>
    <x v="548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x v="7"/>
    <n v="0"/>
    <n v="9"/>
    <x v="548"/>
    <x v="3"/>
  </r>
  <r>
    <n v="549"/>
    <x v="549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x v="7"/>
    <n v="3"/>
    <n v="8.5"/>
    <x v="549"/>
    <x v="0"/>
  </r>
  <r>
    <n v="550"/>
    <x v="550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x v="7"/>
    <n v="1"/>
    <n v="8.75"/>
    <x v="550"/>
    <x v="3"/>
  </r>
  <r>
    <n v="551"/>
    <x v="551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x v="7"/>
    <n v="5"/>
    <n v="135.04"/>
    <x v="551"/>
    <x v="3"/>
  </r>
  <r>
    <n v="552"/>
    <x v="552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x v="7"/>
    <n v="0"/>
    <e v="#DIV/0!"/>
    <x v="552"/>
    <x v="2"/>
  </r>
  <r>
    <n v="553"/>
    <x v="553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x v="7"/>
    <n v="0"/>
    <n v="20.5"/>
    <x v="553"/>
    <x v="2"/>
  </r>
  <r>
    <n v="554"/>
    <x v="554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x v="7"/>
    <n v="37"/>
    <n v="64.36"/>
    <x v="554"/>
    <x v="1"/>
  </r>
  <r>
    <n v="555"/>
    <x v="555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x v="7"/>
    <n v="0"/>
    <e v="#DIV/0!"/>
    <x v="555"/>
    <x v="3"/>
  </r>
  <r>
    <n v="556"/>
    <x v="556"/>
    <s v="An educational platform for learning Unified English Braille Code"/>
    <n v="8000"/>
    <n v="200"/>
    <x v="2"/>
    <x v="0"/>
    <x v="0"/>
    <n v="1452112717"/>
    <n v="1449520717"/>
    <b v="0"/>
    <n v="1"/>
    <b v="0"/>
    <x v="7"/>
    <n v="3"/>
    <n v="200"/>
    <x v="556"/>
    <x v="1"/>
  </r>
  <r>
    <n v="557"/>
    <x v="557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x v="7"/>
    <n v="1"/>
    <n v="68.3"/>
    <x v="557"/>
    <x v="3"/>
  </r>
  <r>
    <n v="558"/>
    <x v="558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x v="7"/>
    <n v="0"/>
    <e v="#DIV/0!"/>
    <x v="558"/>
    <x v="3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x v="7"/>
    <n v="0"/>
    <n v="50"/>
    <x v="559"/>
    <x v="2"/>
  </r>
  <r>
    <n v="560"/>
    <x v="560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x v="7"/>
    <n v="0"/>
    <n v="4"/>
    <x v="560"/>
    <x v="3"/>
  </r>
  <r>
    <n v="561"/>
    <x v="561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x v="7"/>
    <n v="0"/>
    <n v="27.5"/>
    <x v="561"/>
    <x v="1"/>
  </r>
  <r>
    <n v="562"/>
    <x v="562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x v="7"/>
    <n v="0"/>
    <e v="#DIV/0!"/>
    <x v="562"/>
    <x v="3"/>
  </r>
  <r>
    <n v="563"/>
    <x v="563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x v="7"/>
    <n v="0"/>
    <n v="34"/>
    <x v="563"/>
    <x v="1"/>
  </r>
  <r>
    <n v="564"/>
    <x v="564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x v="7"/>
    <n v="0"/>
    <n v="1"/>
    <x v="564"/>
    <x v="3"/>
  </r>
  <r>
    <n v="565"/>
    <x v="565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x v="7"/>
    <n v="0"/>
    <e v="#DIV/0!"/>
    <x v="565"/>
    <x v="1"/>
  </r>
  <r>
    <n v="566"/>
    <x v="566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x v="7"/>
    <n v="0"/>
    <n v="1"/>
    <x v="566"/>
    <x v="2"/>
  </r>
  <r>
    <n v="567"/>
    <x v="567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x v="7"/>
    <n v="0"/>
    <e v="#DIV/0!"/>
    <x v="567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x v="7"/>
    <n v="1"/>
    <n v="49"/>
    <x v="568"/>
    <x v="3"/>
  </r>
  <r>
    <n v="569"/>
    <x v="569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x v="7"/>
    <n v="1"/>
    <n v="20"/>
    <x v="569"/>
    <x v="1"/>
  </r>
  <r>
    <n v="570"/>
    <x v="570"/>
    <s v="Humans have AM/FM/Satellite radio, kids have radio Disney, pets have DogCatRadio."/>
    <n v="85000"/>
    <n v="142"/>
    <x v="2"/>
    <x v="0"/>
    <x v="0"/>
    <n v="1455822569"/>
    <n v="1453230569"/>
    <b v="0"/>
    <n v="1"/>
    <b v="0"/>
    <x v="7"/>
    <n v="0"/>
    <n v="142"/>
    <x v="570"/>
    <x v="3"/>
  </r>
  <r>
    <n v="571"/>
    <x v="571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x v="7"/>
    <n v="0"/>
    <n v="53"/>
    <x v="571"/>
    <x v="3"/>
  </r>
  <r>
    <n v="572"/>
    <x v="572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x v="7"/>
    <n v="0"/>
    <e v="#DIV/0!"/>
    <x v="572"/>
    <x v="2"/>
  </r>
  <r>
    <n v="573"/>
    <x v="573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x v="7"/>
    <n v="0"/>
    <n v="38.44"/>
    <x v="573"/>
    <x v="1"/>
  </r>
  <r>
    <n v="574"/>
    <x v="574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x v="7"/>
    <n v="1"/>
    <n v="20"/>
    <x v="574"/>
    <x v="3"/>
  </r>
  <r>
    <n v="575"/>
    <x v="575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x v="7"/>
    <n v="0"/>
    <n v="64.75"/>
    <x v="575"/>
    <x v="3"/>
  </r>
  <r>
    <n v="576"/>
    <x v="576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x v="7"/>
    <n v="0"/>
    <n v="1"/>
    <x v="576"/>
    <x v="1"/>
  </r>
  <r>
    <n v="577"/>
    <x v="577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x v="7"/>
    <n v="0"/>
    <n v="10"/>
    <x v="577"/>
    <x v="3"/>
  </r>
  <r>
    <n v="578"/>
    <x v="578"/>
    <s v="weBuy trade built on technology and Crowd Sourced Power"/>
    <n v="125000"/>
    <n v="14"/>
    <x v="2"/>
    <x v="1"/>
    <x v="1"/>
    <n v="1441633993"/>
    <n v="1439560393"/>
    <b v="0"/>
    <n v="7"/>
    <b v="0"/>
    <x v="7"/>
    <n v="0"/>
    <n v="2"/>
    <x v="578"/>
    <x v="2"/>
  </r>
  <r>
    <n v="579"/>
    <x v="579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x v="7"/>
    <n v="1"/>
    <n v="35"/>
    <x v="579"/>
    <x v="1"/>
  </r>
  <r>
    <n v="580"/>
    <x v="580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x v="7"/>
    <n v="0"/>
    <n v="1"/>
    <x v="580"/>
    <x v="3"/>
  </r>
  <r>
    <n v="581"/>
    <x v="581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x v="7"/>
    <n v="0"/>
    <e v="#DIV/0!"/>
    <x v="581"/>
    <x v="3"/>
  </r>
  <r>
    <n v="582"/>
    <x v="582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x v="7"/>
    <n v="0"/>
    <e v="#DIV/0!"/>
    <x v="582"/>
    <x v="3"/>
  </r>
  <r>
    <n v="583"/>
    <x v="583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x v="7"/>
    <n v="0"/>
    <n v="1"/>
    <x v="583"/>
    <x v="3"/>
  </r>
  <r>
    <n v="584"/>
    <x v="584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x v="7"/>
    <n v="1"/>
    <n v="5"/>
    <x v="584"/>
    <x v="3"/>
  </r>
  <r>
    <n v="585"/>
    <x v="585"/>
    <s v="SAVE UP TO 40% WHEN YOU SPEND!_x000a__x000a_PRE-ORDER YOUR LINK CARD TODAY"/>
    <n v="9000"/>
    <n v="0"/>
    <x v="2"/>
    <x v="1"/>
    <x v="1"/>
    <n v="1448928000"/>
    <n v="1444123377"/>
    <b v="0"/>
    <n v="0"/>
    <b v="0"/>
    <x v="7"/>
    <n v="0"/>
    <e v="#DIV/0!"/>
    <x v="585"/>
    <x v="3"/>
  </r>
  <r>
    <n v="586"/>
    <x v="586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x v="7"/>
    <n v="1"/>
    <n v="14"/>
    <x v="586"/>
    <x v="3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x v="7"/>
    <n v="9"/>
    <n v="389.29"/>
    <x v="587"/>
    <x v="1"/>
  </r>
  <r>
    <n v="588"/>
    <x v="588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x v="7"/>
    <n v="3"/>
    <n v="150.5"/>
    <x v="588"/>
    <x v="3"/>
  </r>
  <r>
    <n v="589"/>
    <x v="589"/>
    <s v="Services closer than you think..."/>
    <n v="7500"/>
    <n v="1"/>
    <x v="2"/>
    <x v="0"/>
    <x v="0"/>
    <n v="1436366699"/>
    <n v="1435070699"/>
    <b v="0"/>
    <n v="1"/>
    <b v="0"/>
    <x v="7"/>
    <n v="0"/>
    <n v="1"/>
    <x v="589"/>
    <x v="1"/>
  </r>
  <r>
    <n v="590"/>
    <x v="590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x v="7"/>
    <n v="4"/>
    <n v="24.78"/>
    <x v="590"/>
    <x v="3"/>
  </r>
  <r>
    <n v="591"/>
    <x v="591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x v="7"/>
    <n v="0"/>
    <n v="30.5"/>
    <x v="591"/>
    <x v="2"/>
  </r>
  <r>
    <n v="592"/>
    <x v="592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x v="7"/>
    <n v="3"/>
    <n v="250"/>
    <x v="592"/>
    <x v="3"/>
  </r>
  <r>
    <n v="593"/>
    <x v="593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x v="7"/>
    <n v="23"/>
    <n v="16.43"/>
    <x v="593"/>
    <x v="1"/>
  </r>
  <r>
    <n v="594"/>
    <x v="594"/>
    <s v="Creating a fitness site that will change the fitness game forever!"/>
    <n v="25000"/>
    <n v="26"/>
    <x v="2"/>
    <x v="0"/>
    <x v="0"/>
    <n v="1460832206"/>
    <n v="1458240206"/>
    <b v="0"/>
    <n v="2"/>
    <b v="0"/>
    <x v="7"/>
    <n v="0"/>
    <n v="13"/>
    <x v="594"/>
    <x v="3"/>
  </r>
  <r>
    <n v="595"/>
    <x v="595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x v="7"/>
    <n v="0"/>
    <n v="53.25"/>
    <x v="595"/>
    <x v="1"/>
  </r>
  <r>
    <n v="596"/>
    <x v="596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x v="7"/>
    <n v="0"/>
    <n v="3"/>
    <x v="596"/>
    <x v="1"/>
  </r>
  <r>
    <n v="597"/>
    <x v="597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x v="7"/>
    <n v="0"/>
    <n v="10"/>
    <x v="597"/>
    <x v="2"/>
  </r>
  <r>
    <n v="598"/>
    <x v="598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x v="7"/>
    <n v="34"/>
    <n v="121.43"/>
    <x v="598"/>
    <x v="3"/>
  </r>
  <r>
    <n v="599"/>
    <x v="599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x v="7"/>
    <n v="0"/>
    <n v="15.5"/>
    <x v="599"/>
    <x v="3"/>
  </r>
  <r>
    <n v="600"/>
    <x v="600"/>
    <s v="Science Technology Engineering and Math + youth = a brighter tomorrow."/>
    <n v="5000"/>
    <n v="100"/>
    <x v="1"/>
    <x v="0"/>
    <x v="0"/>
    <n v="1431198562"/>
    <n v="1426014562"/>
    <b v="0"/>
    <n v="1"/>
    <b v="0"/>
    <x v="7"/>
    <n v="2"/>
    <n v="100"/>
    <x v="600"/>
    <x v="2"/>
  </r>
  <r>
    <n v="601"/>
    <x v="601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x v="7"/>
    <n v="1"/>
    <n v="23.33"/>
    <x v="601"/>
    <x v="3"/>
  </r>
  <r>
    <n v="602"/>
    <x v="602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x v="7"/>
    <n v="0"/>
    <e v="#DIV/0!"/>
    <x v="602"/>
    <x v="2"/>
  </r>
  <r>
    <n v="603"/>
    <x v="603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x v="7"/>
    <n v="4"/>
    <n v="45.39"/>
    <x v="603"/>
    <x v="2"/>
  </r>
  <r>
    <n v="604"/>
    <x v="604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x v="7"/>
    <n v="0"/>
    <e v="#DIV/0!"/>
    <x v="604"/>
    <x v="3"/>
  </r>
  <r>
    <n v="605"/>
    <x v="605"/>
    <s v="An iPad support care package for your parents / seniors."/>
    <n v="5000"/>
    <n v="131"/>
    <x v="1"/>
    <x v="0"/>
    <x v="0"/>
    <n v="1440318908"/>
    <n v="1436430908"/>
    <b v="0"/>
    <n v="8"/>
    <b v="0"/>
    <x v="7"/>
    <n v="3"/>
    <n v="16.38"/>
    <x v="605"/>
    <x v="3"/>
  </r>
  <r>
    <n v="606"/>
    <x v="606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x v="7"/>
    <n v="0"/>
    <n v="10"/>
    <x v="606"/>
    <x v="3"/>
  </r>
  <r>
    <n v="607"/>
    <x v="607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x v="7"/>
    <n v="0"/>
    <e v="#DIV/0!"/>
    <x v="607"/>
    <x v="3"/>
  </r>
  <r>
    <n v="608"/>
    <x v="608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x v="7"/>
    <n v="1"/>
    <n v="292.2"/>
    <x v="608"/>
    <x v="3"/>
  </r>
  <r>
    <n v="609"/>
    <x v="609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x v="7"/>
    <n v="1"/>
    <n v="5"/>
    <x v="609"/>
    <x v="3"/>
  </r>
  <r>
    <n v="610"/>
    <x v="610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x v="7"/>
    <n v="0"/>
    <e v="#DIV/0!"/>
    <x v="610"/>
    <x v="3"/>
  </r>
  <r>
    <n v="611"/>
    <x v="611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x v="7"/>
    <n v="0"/>
    <e v="#DIV/0!"/>
    <x v="611"/>
    <x v="1"/>
  </r>
  <r>
    <n v="612"/>
    <x v="612"/>
    <s v="A Fast and Reliable new Web platform to stream videos from Internet"/>
    <n v="10000"/>
    <n v="0"/>
    <x v="1"/>
    <x v="13"/>
    <x v="3"/>
    <n v="1472777146"/>
    <n v="1470185146"/>
    <b v="0"/>
    <n v="0"/>
    <b v="0"/>
    <x v="7"/>
    <n v="0"/>
    <e v="#DIV/0!"/>
    <x v="612"/>
    <x v="3"/>
  </r>
  <r>
    <n v="613"/>
    <x v="613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x v="7"/>
    <n v="21"/>
    <n v="105.93"/>
    <x v="613"/>
    <x v="1"/>
  </r>
  <r>
    <n v="614"/>
    <x v="614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x v="7"/>
    <n v="0"/>
    <e v="#DIV/0!"/>
    <x v="614"/>
    <x v="3"/>
  </r>
  <r>
    <n v="615"/>
    <x v="615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x v="7"/>
    <n v="0"/>
    <e v="#DIV/0!"/>
    <x v="615"/>
    <x v="0"/>
  </r>
  <r>
    <n v="616"/>
    <x v="616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x v="7"/>
    <n v="0"/>
    <e v="#DIV/0!"/>
    <x v="616"/>
    <x v="3"/>
  </r>
  <r>
    <n v="617"/>
    <x v="617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x v="7"/>
    <n v="3"/>
    <n v="20"/>
    <x v="617"/>
    <x v="3"/>
  </r>
  <r>
    <n v="618"/>
    <x v="618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x v="7"/>
    <n v="0"/>
    <e v="#DIV/0!"/>
    <x v="618"/>
    <x v="2"/>
  </r>
  <r>
    <n v="619"/>
    <x v="619"/>
    <s v="Big Data Sets for researchers interested in improving the quality of life."/>
    <n v="2500000"/>
    <n v="1"/>
    <x v="1"/>
    <x v="0"/>
    <x v="0"/>
    <n v="1416933390"/>
    <n v="1411745790"/>
    <b v="0"/>
    <n v="1"/>
    <b v="0"/>
    <x v="7"/>
    <n v="0"/>
    <n v="1"/>
    <x v="619"/>
    <x v="2"/>
  </r>
  <r>
    <n v="620"/>
    <x v="620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x v="7"/>
    <n v="1"/>
    <n v="300"/>
    <x v="620"/>
    <x v="1"/>
  </r>
  <r>
    <n v="621"/>
    <x v="621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x v="7"/>
    <n v="1"/>
    <n v="87"/>
    <x v="621"/>
    <x v="1"/>
  </r>
  <r>
    <n v="622"/>
    <x v="622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x v="7"/>
    <n v="6"/>
    <n v="37.89"/>
    <x v="622"/>
    <x v="3"/>
  </r>
  <r>
    <n v="623"/>
    <x v="623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x v="7"/>
    <n v="0"/>
    <e v="#DIV/0!"/>
    <x v="623"/>
    <x v="3"/>
  </r>
  <r>
    <n v="624"/>
    <x v="624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x v="7"/>
    <n v="0"/>
    <e v="#DIV/0!"/>
    <x v="624"/>
    <x v="0"/>
  </r>
  <r>
    <n v="625"/>
    <x v="625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x v="7"/>
    <n v="0"/>
    <e v="#DIV/0!"/>
    <x v="625"/>
    <x v="3"/>
  </r>
  <r>
    <n v="626"/>
    <x v="626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x v="7"/>
    <n v="17"/>
    <n v="111.41"/>
    <x v="626"/>
    <x v="1"/>
  </r>
  <r>
    <n v="627"/>
    <x v="627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x v="7"/>
    <n v="0"/>
    <n v="90"/>
    <x v="627"/>
    <x v="2"/>
  </r>
  <r>
    <n v="628"/>
    <x v="628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x v="7"/>
    <n v="0"/>
    <e v="#DIV/0!"/>
    <x v="628"/>
    <x v="1"/>
  </r>
  <r>
    <n v="629"/>
    <x v="629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x v="7"/>
    <n v="0"/>
    <n v="116.67"/>
    <x v="629"/>
    <x v="3"/>
  </r>
  <r>
    <n v="630"/>
    <x v="630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x v="7"/>
    <n v="0"/>
    <n v="10"/>
    <x v="630"/>
    <x v="1"/>
  </r>
  <r>
    <n v="631"/>
    <x v="631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x v="7"/>
    <n v="1"/>
    <n v="76.67"/>
    <x v="631"/>
    <x v="3"/>
  </r>
  <r>
    <n v="632"/>
    <x v="632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x v="7"/>
    <n v="0"/>
    <e v="#DIV/0!"/>
    <x v="632"/>
    <x v="1"/>
  </r>
  <r>
    <n v="633"/>
    <x v="633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x v="7"/>
    <n v="12"/>
    <n v="49.8"/>
    <x v="633"/>
    <x v="3"/>
  </r>
  <r>
    <n v="634"/>
    <x v="634"/>
    <s v="We help companies to explain what they do in simple, grandma-would-understand terms."/>
    <n v="5000"/>
    <n v="1"/>
    <x v="1"/>
    <x v="0"/>
    <x v="0"/>
    <n v="1424989029"/>
    <n v="1422397029"/>
    <b v="0"/>
    <n v="1"/>
    <b v="0"/>
    <x v="7"/>
    <n v="0"/>
    <n v="1"/>
    <x v="634"/>
    <x v="3"/>
  </r>
  <r>
    <n v="635"/>
    <x v="635"/>
    <s v="Network used for building technology development teams."/>
    <n v="25000"/>
    <n v="2"/>
    <x v="1"/>
    <x v="0"/>
    <x v="0"/>
    <n v="1428804762"/>
    <n v="1426212762"/>
    <b v="0"/>
    <n v="1"/>
    <b v="0"/>
    <x v="7"/>
    <n v="0"/>
    <n v="2"/>
    <x v="635"/>
    <x v="3"/>
  </r>
  <r>
    <n v="636"/>
    <x v="636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x v="7"/>
    <n v="0"/>
    <n v="4"/>
    <x v="636"/>
    <x v="0"/>
  </r>
  <r>
    <n v="637"/>
    <x v="637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x v="7"/>
    <n v="0"/>
    <e v="#DIV/0!"/>
    <x v="637"/>
    <x v="0"/>
  </r>
  <r>
    <n v="638"/>
    <x v="638"/>
    <s v="O0"/>
    <n v="200000"/>
    <n v="18"/>
    <x v="1"/>
    <x v="12"/>
    <x v="3"/>
    <n v="1490447662"/>
    <n v="1485267262"/>
    <b v="0"/>
    <n v="6"/>
    <b v="0"/>
    <x v="7"/>
    <n v="0"/>
    <n v="3"/>
    <x v="638"/>
    <x v="2"/>
  </r>
  <r>
    <n v="639"/>
    <x v="639"/>
    <s v="Development of a Safe and Educational Social Media site for kids."/>
    <n v="1000000"/>
    <n v="1"/>
    <x v="1"/>
    <x v="0"/>
    <x v="0"/>
    <n v="1413208795"/>
    <n v="1408024795"/>
    <b v="0"/>
    <n v="1"/>
    <b v="0"/>
    <x v="7"/>
    <n v="0"/>
    <n v="1"/>
    <x v="639"/>
    <x v="1"/>
  </r>
  <r>
    <n v="640"/>
    <x v="640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x v="8"/>
    <n v="144"/>
    <n v="50.5"/>
    <x v="640"/>
    <x v="3"/>
  </r>
  <r>
    <n v="641"/>
    <x v="641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x v="8"/>
    <n v="119"/>
    <n v="151.32"/>
    <x v="641"/>
    <x v="3"/>
  </r>
  <r>
    <n v="642"/>
    <x v="642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x v="8"/>
    <n v="1460"/>
    <n v="134.36000000000001"/>
    <x v="642"/>
    <x v="3"/>
  </r>
  <r>
    <n v="643"/>
    <x v="643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x v="8"/>
    <n v="106"/>
    <n v="174.03"/>
    <x v="643"/>
    <x v="2"/>
  </r>
  <r>
    <n v="644"/>
    <x v="644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x v="8"/>
    <n v="300"/>
    <n v="73.489999999999995"/>
    <x v="644"/>
    <x v="1"/>
  </r>
  <r>
    <n v="645"/>
    <x v="645"/>
    <s v="Ever wanted to own something made out of carbon fiber? Now you can!"/>
    <n v="2000"/>
    <n v="5574"/>
    <x v="0"/>
    <x v="0"/>
    <x v="0"/>
    <n v="1470962274"/>
    <n v="1468370274"/>
    <b v="0"/>
    <n v="237"/>
    <b v="1"/>
    <x v="8"/>
    <n v="279"/>
    <n v="23.52"/>
    <x v="645"/>
    <x v="2"/>
  </r>
  <r>
    <n v="646"/>
    <x v="646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x v="8"/>
    <n v="132"/>
    <n v="39.07"/>
    <x v="646"/>
    <x v="1"/>
  </r>
  <r>
    <n v="647"/>
    <x v="647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x v="8"/>
    <n v="107"/>
    <n v="125.94"/>
    <x v="647"/>
    <x v="2"/>
  </r>
  <r>
    <n v="648"/>
    <x v="648"/>
    <s v="Get ready for the next product that you canâ€™t live without"/>
    <n v="35000"/>
    <n v="44388"/>
    <x v="0"/>
    <x v="0"/>
    <x v="0"/>
    <n v="1413304708"/>
    <n v="1410280708"/>
    <b v="0"/>
    <n v="27"/>
    <b v="1"/>
    <x v="8"/>
    <n v="127"/>
    <n v="1644"/>
    <x v="648"/>
    <x v="2"/>
  </r>
  <r>
    <n v="649"/>
    <x v="649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x v="8"/>
    <n v="140"/>
    <n v="42.67"/>
    <x v="649"/>
    <x v="2"/>
  </r>
  <r>
    <n v="650"/>
    <x v="650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x v="8"/>
    <n v="112"/>
    <n v="35.130000000000003"/>
    <x v="650"/>
    <x v="2"/>
  </r>
  <r>
    <n v="651"/>
    <x v="651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x v="8"/>
    <n v="101"/>
    <n v="239.35"/>
    <x v="651"/>
    <x v="1"/>
  </r>
  <r>
    <n v="652"/>
    <x v="652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x v="8"/>
    <n v="100"/>
    <n v="107.64"/>
    <x v="652"/>
    <x v="3"/>
  </r>
  <r>
    <n v="653"/>
    <x v="653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x v="8"/>
    <n v="141"/>
    <n v="95.83"/>
    <x v="653"/>
    <x v="3"/>
  </r>
  <r>
    <n v="654"/>
    <x v="654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x v="8"/>
    <n v="267"/>
    <n v="31.66"/>
    <x v="654"/>
    <x v="3"/>
  </r>
  <r>
    <n v="655"/>
    <x v="655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x v="8"/>
    <n v="147"/>
    <n v="42.89"/>
    <x v="655"/>
    <x v="1"/>
  </r>
  <r>
    <n v="656"/>
    <x v="656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x v="8"/>
    <n v="214"/>
    <n v="122.74"/>
    <x v="656"/>
    <x v="3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x v="8"/>
    <n v="126"/>
    <n v="190.45"/>
    <x v="657"/>
    <x v="3"/>
  </r>
  <r>
    <n v="658"/>
    <x v="658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x v="8"/>
    <n v="104"/>
    <n v="109.34"/>
    <x v="658"/>
    <x v="3"/>
  </r>
  <r>
    <n v="659"/>
    <x v="659"/>
    <s v="Sync up your lifestyle"/>
    <n v="3000"/>
    <n v="3017"/>
    <x v="0"/>
    <x v="0"/>
    <x v="0"/>
    <n v="1440339295"/>
    <n v="1437747295"/>
    <b v="0"/>
    <n v="21"/>
    <b v="1"/>
    <x v="8"/>
    <n v="101"/>
    <n v="143.66999999999999"/>
    <x v="659"/>
    <x v="2"/>
  </r>
  <r>
    <n v="660"/>
    <x v="660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x v="8"/>
    <n v="3"/>
    <n v="84.94"/>
    <x v="660"/>
    <x v="1"/>
  </r>
  <r>
    <n v="661"/>
    <x v="661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x v="8"/>
    <n v="1"/>
    <n v="10.56"/>
    <x v="661"/>
    <x v="2"/>
  </r>
  <r>
    <n v="662"/>
    <x v="662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x v="8"/>
    <n v="0"/>
    <n v="39"/>
    <x v="662"/>
    <x v="3"/>
  </r>
  <r>
    <n v="663"/>
    <x v="663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x v="8"/>
    <n v="0"/>
    <n v="100"/>
    <x v="663"/>
    <x v="3"/>
  </r>
  <r>
    <n v="664"/>
    <x v="664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x v="8"/>
    <n v="8"/>
    <n v="31.17"/>
    <x v="664"/>
    <x v="1"/>
  </r>
  <r>
    <n v="665"/>
    <x v="665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x v="8"/>
    <n v="19"/>
    <n v="155.33000000000001"/>
    <x v="665"/>
    <x v="2"/>
  </r>
  <r>
    <n v="666"/>
    <x v="666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x v="8"/>
    <n v="0"/>
    <n v="2"/>
    <x v="666"/>
    <x v="1"/>
  </r>
  <r>
    <n v="667"/>
    <x v="667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x v="8"/>
    <n v="10"/>
    <n v="178.93"/>
    <x v="667"/>
    <x v="3"/>
  </r>
  <r>
    <n v="668"/>
    <x v="668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x v="8"/>
    <n v="5"/>
    <n v="27.36"/>
    <x v="668"/>
    <x v="1"/>
  </r>
  <r>
    <n v="669"/>
    <x v="669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x v="8"/>
    <n v="22"/>
    <n v="1536.25"/>
    <x v="669"/>
    <x v="1"/>
  </r>
  <r>
    <n v="670"/>
    <x v="670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x v="8"/>
    <n v="29"/>
    <n v="85"/>
    <x v="670"/>
    <x v="2"/>
  </r>
  <r>
    <n v="671"/>
    <x v="671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x v="8"/>
    <n v="39"/>
    <n v="788.53"/>
    <x v="671"/>
    <x v="2"/>
  </r>
  <r>
    <n v="672"/>
    <x v="672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x v="8"/>
    <n v="22"/>
    <n v="50.3"/>
    <x v="672"/>
    <x v="2"/>
  </r>
  <r>
    <n v="673"/>
    <x v="673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x v="8"/>
    <n v="0"/>
    <n v="68.33"/>
    <x v="673"/>
    <x v="2"/>
  </r>
  <r>
    <n v="674"/>
    <x v="674"/>
    <s v="Listen to sounds by feeling an array of vibrational patterns against your body."/>
    <n v="50000"/>
    <n v="15"/>
    <x v="2"/>
    <x v="0"/>
    <x v="0"/>
    <n v="1407811627"/>
    <n v="1402627627"/>
    <b v="0"/>
    <n v="2"/>
    <b v="0"/>
    <x v="8"/>
    <n v="0"/>
    <n v="7.5"/>
    <x v="674"/>
    <x v="2"/>
  </r>
  <r>
    <n v="675"/>
    <x v="675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x v="8"/>
    <n v="15"/>
    <n v="34.270000000000003"/>
    <x v="675"/>
    <x v="3"/>
  </r>
  <r>
    <n v="676"/>
    <x v="676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x v="8"/>
    <n v="1"/>
    <n v="61.29"/>
    <x v="676"/>
    <x v="1"/>
  </r>
  <r>
    <n v="677"/>
    <x v="677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x v="8"/>
    <n v="26"/>
    <n v="133.25"/>
    <x v="677"/>
    <x v="1"/>
  </r>
  <r>
    <n v="678"/>
    <x v="678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x v="8"/>
    <n v="4"/>
    <n v="65.180000000000007"/>
    <x v="678"/>
    <x v="1"/>
  </r>
  <r>
    <n v="679"/>
    <x v="679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x v="8"/>
    <n v="15"/>
    <n v="93.9"/>
    <x v="679"/>
    <x v="2"/>
  </r>
  <r>
    <n v="680"/>
    <x v="680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x v="8"/>
    <n v="26"/>
    <n v="150.65"/>
    <x v="680"/>
    <x v="1"/>
  </r>
  <r>
    <n v="681"/>
    <x v="681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x v="8"/>
    <n v="0"/>
    <n v="1"/>
    <x v="681"/>
    <x v="0"/>
  </r>
  <r>
    <n v="682"/>
    <x v="682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x v="8"/>
    <n v="0"/>
    <n v="13.25"/>
    <x v="682"/>
    <x v="1"/>
  </r>
  <r>
    <n v="683"/>
    <x v="683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x v="8"/>
    <n v="1"/>
    <n v="99.33"/>
    <x v="683"/>
    <x v="2"/>
  </r>
  <r>
    <n v="684"/>
    <x v="684"/>
    <s v="Arcus gives your fingers super powers."/>
    <n v="320000"/>
    <n v="23948"/>
    <x v="2"/>
    <x v="0"/>
    <x v="0"/>
    <n v="1406257200"/>
    <n v="1403176891"/>
    <b v="0"/>
    <n v="135"/>
    <b v="0"/>
    <x v="8"/>
    <n v="7"/>
    <n v="177.39"/>
    <x v="684"/>
    <x v="2"/>
  </r>
  <r>
    <n v="685"/>
    <x v="685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x v="8"/>
    <n v="28"/>
    <n v="55.3"/>
    <x v="685"/>
    <x v="3"/>
  </r>
  <r>
    <n v="686"/>
    <x v="686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x v="8"/>
    <n v="0"/>
    <e v="#DIV/0!"/>
    <x v="686"/>
    <x v="1"/>
  </r>
  <r>
    <n v="687"/>
    <x v="687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x v="8"/>
    <n v="4"/>
    <n v="591.66999999999996"/>
    <x v="687"/>
    <x v="3"/>
  </r>
  <r>
    <n v="688"/>
    <x v="688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x v="8"/>
    <n v="73"/>
    <n v="405.5"/>
    <x v="688"/>
    <x v="1"/>
  </r>
  <r>
    <n v="689"/>
    <x v="689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x v="8"/>
    <n v="58"/>
    <n v="343.15"/>
    <x v="689"/>
    <x v="1"/>
  </r>
  <r>
    <n v="690"/>
    <x v="690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x v="8"/>
    <n v="12"/>
    <n v="72.59"/>
    <x v="690"/>
    <x v="3"/>
  </r>
  <r>
    <n v="691"/>
    <x v="691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x v="8"/>
    <n v="1"/>
    <n v="26"/>
    <x v="691"/>
    <x v="1"/>
  </r>
  <r>
    <n v="692"/>
    <x v="692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x v="8"/>
    <n v="7"/>
    <n v="6.5"/>
    <x v="692"/>
    <x v="3"/>
  </r>
  <r>
    <n v="693"/>
    <x v="693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x v="8"/>
    <n v="35"/>
    <n v="119.39"/>
    <x v="693"/>
    <x v="0"/>
  </r>
  <r>
    <n v="694"/>
    <x v="694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x v="8"/>
    <n v="0"/>
    <n v="84.29"/>
    <x v="694"/>
    <x v="2"/>
  </r>
  <r>
    <n v="695"/>
    <x v="695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x v="8"/>
    <n v="1"/>
    <n v="90.86"/>
    <x v="695"/>
    <x v="2"/>
  </r>
  <r>
    <n v="696"/>
    <x v="696"/>
    <s v="Show your fidelity by wearing the Trustee rings! Show where you are (at)!"/>
    <n v="175000"/>
    <n v="1"/>
    <x v="2"/>
    <x v="9"/>
    <x v="3"/>
    <n v="1406326502"/>
    <n v="1403734502"/>
    <b v="0"/>
    <n v="1"/>
    <b v="0"/>
    <x v="8"/>
    <n v="0"/>
    <n v="1"/>
    <x v="696"/>
    <x v="1"/>
  </r>
  <r>
    <n v="697"/>
    <x v="697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x v="8"/>
    <n v="46"/>
    <n v="20.34"/>
    <x v="697"/>
    <x v="2"/>
  </r>
  <r>
    <n v="698"/>
    <x v="698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x v="8"/>
    <n v="15"/>
    <n v="530.69000000000005"/>
    <x v="698"/>
    <x v="4"/>
  </r>
  <r>
    <n v="699"/>
    <x v="699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x v="8"/>
    <n v="82"/>
    <n v="120.39"/>
    <x v="699"/>
    <x v="1"/>
  </r>
  <r>
    <n v="700"/>
    <x v="700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x v="8"/>
    <n v="3"/>
    <n v="13"/>
    <x v="700"/>
    <x v="2"/>
  </r>
  <r>
    <n v="701"/>
    <x v="701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x v="8"/>
    <n v="27"/>
    <n v="291.33"/>
    <x v="701"/>
    <x v="1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x v="8"/>
    <n v="31"/>
    <n v="124.92"/>
    <x v="702"/>
    <x v="1"/>
  </r>
  <r>
    <n v="703"/>
    <x v="703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x v="8"/>
    <n v="6"/>
    <n v="119.57"/>
    <x v="703"/>
    <x v="1"/>
  </r>
  <r>
    <n v="704"/>
    <x v="704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x v="8"/>
    <n v="1"/>
    <n v="120.25"/>
    <x v="704"/>
    <x v="1"/>
  </r>
  <r>
    <n v="705"/>
    <x v="705"/>
    <s v="The closest thing ever to the Holy Grail of wearables technology"/>
    <n v="100000"/>
    <n v="977"/>
    <x v="2"/>
    <x v="9"/>
    <x v="3"/>
    <n v="1484999278"/>
    <n v="1482407278"/>
    <b v="0"/>
    <n v="5"/>
    <b v="0"/>
    <x v="8"/>
    <n v="1"/>
    <n v="195.4"/>
    <x v="705"/>
    <x v="1"/>
  </r>
  <r>
    <n v="706"/>
    <x v="706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x v="8"/>
    <n v="0"/>
    <e v="#DIV/0!"/>
    <x v="706"/>
    <x v="1"/>
  </r>
  <r>
    <n v="707"/>
    <x v="707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x v="8"/>
    <n v="79"/>
    <n v="117.7"/>
    <x v="707"/>
    <x v="2"/>
  </r>
  <r>
    <n v="708"/>
    <x v="708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x v="8"/>
    <n v="22"/>
    <n v="23.95"/>
    <x v="708"/>
    <x v="2"/>
  </r>
  <r>
    <n v="709"/>
    <x v="709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x v="8"/>
    <n v="0"/>
    <n v="30.5"/>
    <x v="709"/>
    <x v="2"/>
  </r>
  <r>
    <n v="710"/>
    <x v="71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x v="8"/>
    <n v="0"/>
    <e v="#DIV/0!"/>
    <x v="710"/>
    <x v="1"/>
  </r>
  <r>
    <n v="711"/>
    <x v="711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x v="8"/>
    <n v="34"/>
    <n v="99.97"/>
    <x v="711"/>
    <x v="1"/>
  </r>
  <r>
    <n v="712"/>
    <x v="712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x v="8"/>
    <n v="0"/>
    <n v="26.25"/>
    <x v="712"/>
    <x v="1"/>
  </r>
  <r>
    <n v="713"/>
    <x v="713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x v="8"/>
    <n v="1"/>
    <n v="199"/>
    <x v="713"/>
    <x v="1"/>
  </r>
  <r>
    <n v="714"/>
    <x v="714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x v="8"/>
    <n v="15"/>
    <n v="80.319999999999993"/>
    <x v="714"/>
    <x v="3"/>
  </r>
  <r>
    <n v="715"/>
    <x v="715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x v="8"/>
    <n v="5"/>
    <n v="115.75"/>
    <x v="715"/>
    <x v="2"/>
  </r>
  <r>
    <n v="716"/>
    <x v="716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x v="8"/>
    <n v="10"/>
    <n v="44.69"/>
    <x v="716"/>
    <x v="2"/>
  </r>
  <r>
    <n v="717"/>
    <x v="717"/>
    <s v="Cool air flowing under clothing keeps you cool."/>
    <n v="100000"/>
    <n v="305"/>
    <x v="2"/>
    <x v="0"/>
    <x v="0"/>
    <n v="1409949002"/>
    <n v="1407357002"/>
    <b v="0"/>
    <n v="4"/>
    <b v="0"/>
    <x v="8"/>
    <n v="0"/>
    <n v="76.25"/>
    <x v="717"/>
    <x v="0"/>
  </r>
  <r>
    <n v="718"/>
    <x v="718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x v="8"/>
    <n v="1"/>
    <n v="22.5"/>
    <x v="718"/>
    <x v="1"/>
  </r>
  <r>
    <n v="719"/>
    <x v="719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x v="8"/>
    <n v="1"/>
    <n v="19.399999999999999"/>
    <x v="719"/>
    <x v="5"/>
  </r>
  <r>
    <n v="720"/>
    <x v="720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x v="9"/>
    <n v="144"/>
    <n v="66.709999999999994"/>
    <x v="720"/>
    <x v="2"/>
  </r>
  <r>
    <n v="721"/>
    <x v="721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x v="9"/>
    <n v="122"/>
    <n v="84.14"/>
    <x v="721"/>
    <x v="5"/>
  </r>
  <r>
    <n v="722"/>
    <x v="722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x v="9"/>
    <n v="132"/>
    <n v="215.73"/>
    <x v="722"/>
    <x v="3"/>
  </r>
  <r>
    <n v="723"/>
    <x v="723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x v="9"/>
    <n v="109"/>
    <n v="54.69"/>
    <x v="723"/>
    <x v="6"/>
  </r>
  <r>
    <n v="724"/>
    <x v="724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x v="9"/>
    <n v="105"/>
    <n v="51.63"/>
    <x v="724"/>
    <x v="3"/>
  </r>
  <r>
    <n v="725"/>
    <x v="725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x v="9"/>
    <n v="100"/>
    <n v="143.36000000000001"/>
    <x v="725"/>
    <x v="4"/>
  </r>
  <r>
    <n v="726"/>
    <x v="726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x v="9"/>
    <n v="101"/>
    <n v="72.430000000000007"/>
    <x v="726"/>
    <x v="5"/>
  </r>
  <r>
    <n v="727"/>
    <x v="727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x v="9"/>
    <n v="156"/>
    <n v="36.53"/>
    <x v="727"/>
    <x v="6"/>
  </r>
  <r>
    <n v="728"/>
    <x v="728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x v="9"/>
    <n v="106"/>
    <n v="60.9"/>
    <x v="728"/>
    <x v="5"/>
  </r>
  <r>
    <n v="729"/>
    <x v="729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x v="9"/>
    <n v="131"/>
    <n v="43.55"/>
    <x v="729"/>
    <x v="6"/>
  </r>
  <r>
    <n v="730"/>
    <x v="730"/>
    <s v="A Massive but Cheerful Online Digital Archive of Surfing"/>
    <n v="20000"/>
    <n v="26438"/>
    <x v="0"/>
    <x v="0"/>
    <x v="0"/>
    <n v="1323280391"/>
    <n v="1320688391"/>
    <b v="0"/>
    <n v="265"/>
    <b v="1"/>
    <x v="9"/>
    <n v="132"/>
    <n v="99.77"/>
    <x v="730"/>
    <x v="6"/>
  </r>
  <r>
    <n v="731"/>
    <x v="731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x v="9"/>
    <n v="126"/>
    <n v="88.73"/>
    <x v="731"/>
    <x v="4"/>
  </r>
  <r>
    <n v="732"/>
    <x v="732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x v="9"/>
    <n v="160"/>
    <n v="4.92"/>
    <x v="732"/>
    <x v="4"/>
  </r>
  <r>
    <n v="733"/>
    <x v="733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x v="9"/>
    <n v="120"/>
    <n v="17.82"/>
    <x v="733"/>
    <x v="3"/>
  </r>
  <r>
    <n v="734"/>
    <x v="734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x v="9"/>
    <n v="126"/>
    <n v="187.19"/>
    <x v="734"/>
    <x v="2"/>
  </r>
  <r>
    <n v="735"/>
    <x v="735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x v="9"/>
    <n v="114"/>
    <n v="234.81"/>
    <x v="735"/>
    <x v="4"/>
  </r>
  <r>
    <n v="736"/>
    <x v="736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x v="9"/>
    <n v="315"/>
    <n v="105.05"/>
    <x v="736"/>
    <x v="2"/>
  </r>
  <r>
    <n v="737"/>
    <x v="737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x v="9"/>
    <n v="122"/>
    <n v="56.67"/>
    <x v="737"/>
    <x v="2"/>
  </r>
  <r>
    <n v="738"/>
    <x v="738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x v="9"/>
    <n v="107"/>
    <n v="39.049999999999997"/>
    <x v="738"/>
    <x v="2"/>
  </r>
  <r>
    <n v="739"/>
    <x v="739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x v="9"/>
    <n v="158"/>
    <n v="68.349999999999994"/>
    <x v="739"/>
    <x v="3"/>
  </r>
  <r>
    <n v="740"/>
    <x v="740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x v="9"/>
    <n v="107"/>
    <n v="169.58"/>
    <x v="740"/>
    <x v="4"/>
  </r>
  <r>
    <n v="741"/>
    <x v="741"/>
    <s v="A revolutionary digital mapping project of the Vilna Ghetto"/>
    <n v="13000"/>
    <n v="13293.8"/>
    <x v="0"/>
    <x v="0"/>
    <x v="0"/>
    <n v="1370964806"/>
    <n v="1367940806"/>
    <b v="0"/>
    <n v="94"/>
    <b v="1"/>
    <x v="9"/>
    <n v="102"/>
    <n v="141.41999999999999"/>
    <x v="741"/>
    <x v="2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x v="9"/>
    <n v="111"/>
    <n v="67.39"/>
    <x v="742"/>
    <x v="5"/>
  </r>
  <r>
    <n v="743"/>
    <x v="743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x v="9"/>
    <n v="148"/>
    <n v="54.27"/>
    <x v="743"/>
    <x v="5"/>
  </r>
  <r>
    <n v="744"/>
    <x v="744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x v="9"/>
    <n v="102"/>
    <n v="82.52"/>
    <x v="744"/>
    <x v="4"/>
  </r>
  <r>
    <n v="745"/>
    <x v="745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x v="9"/>
    <n v="179"/>
    <n v="53.73"/>
    <x v="745"/>
    <x v="5"/>
  </r>
  <r>
    <n v="746"/>
    <x v="746"/>
    <s v="This is a book of letters. Letters to our body parts."/>
    <n v="2987"/>
    <n v="3318"/>
    <x v="0"/>
    <x v="0"/>
    <x v="0"/>
    <n v="1348372740"/>
    <n v="1346806909"/>
    <b v="0"/>
    <n v="97"/>
    <b v="1"/>
    <x v="9"/>
    <n v="111"/>
    <n v="34.21"/>
    <x v="746"/>
    <x v="2"/>
  </r>
  <r>
    <n v="747"/>
    <x v="747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x v="9"/>
    <n v="100"/>
    <n v="127.33"/>
    <x v="747"/>
    <x v="2"/>
  </r>
  <r>
    <n v="748"/>
    <x v="748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x v="9"/>
    <n v="100"/>
    <n v="45.57"/>
    <x v="748"/>
    <x v="1"/>
  </r>
  <r>
    <n v="749"/>
    <x v="749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x v="9"/>
    <n v="106"/>
    <n v="95.96"/>
    <x v="749"/>
    <x v="4"/>
  </r>
  <r>
    <n v="750"/>
    <x v="750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x v="9"/>
    <n v="103"/>
    <n v="77.27"/>
    <x v="750"/>
    <x v="6"/>
  </r>
  <r>
    <n v="751"/>
    <x v="751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x v="9"/>
    <n v="119"/>
    <n v="57.34"/>
    <x v="751"/>
    <x v="1"/>
  </r>
  <r>
    <n v="752"/>
    <x v="752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x v="9"/>
    <n v="112"/>
    <n v="53.19"/>
    <x v="752"/>
    <x v="3"/>
  </r>
  <r>
    <n v="753"/>
    <x v="753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x v="9"/>
    <n v="128"/>
    <n v="492.31"/>
    <x v="753"/>
    <x v="5"/>
  </r>
  <r>
    <n v="754"/>
    <x v="754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x v="9"/>
    <n v="104"/>
    <n v="42.35"/>
    <x v="754"/>
    <x v="4"/>
  </r>
  <r>
    <n v="755"/>
    <x v="755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x v="9"/>
    <n v="102"/>
    <n v="37.47"/>
    <x v="755"/>
    <x v="6"/>
  </r>
  <r>
    <n v="756"/>
    <x v="756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x v="9"/>
    <n v="118"/>
    <n v="37.450000000000003"/>
    <x v="756"/>
    <x v="5"/>
  </r>
  <r>
    <n v="757"/>
    <x v="757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x v="9"/>
    <n v="238"/>
    <n v="33.06"/>
    <x v="757"/>
    <x v="7"/>
  </r>
  <r>
    <n v="758"/>
    <x v="758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x v="9"/>
    <n v="102"/>
    <n v="134.21"/>
    <x v="758"/>
    <x v="2"/>
  </r>
  <r>
    <n v="759"/>
    <x v="759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x v="9"/>
    <n v="102"/>
    <n v="51.47"/>
    <x v="759"/>
    <x v="1"/>
  </r>
  <r>
    <n v="760"/>
    <x v="760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x v="10"/>
    <n v="0"/>
    <e v="#DIV/0!"/>
    <x v="760"/>
    <x v="2"/>
  </r>
  <r>
    <n v="761"/>
    <x v="761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x v="10"/>
    <n v="5"/>
    <n v="39.17"/>
    <x v="761"/>
    <x v="1"/>
  </r>
  <r>
    <n v="762"/>
    <x v="762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x v="10"/>
    <n v="0"/>
    <e v="#DIV/0!"/>
    <x v="762"/>
    <x v="4"/>
  </r>
  <r>
    <n v="763"/>
    <x v="763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x v="10"/>
    <n v="0"/>
    <n v="5"/>
    <x v="763"/>
    <x v="3"/>
  </r>
  <r>
    <n v="764"/>
    <x v="764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x v="10"/>
    <n v="0"/>
    <e v="#DIV/0!"/>
    <x v="764"/>
    <x v="2"/>
  </r>
  <r>
    <n v="765"/>
    <x v="765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x v="10"/>
    <n v="36"/>
    <n v="57.3"/>
    <x v="765"/>
    <x v="3"/>
  </r>
  <r>
    <n v="766"/>
    <x v="766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x v="10"/>
    <n v="0"/>
    <e v="#DIV/0!"/>
    <x v="766"/>
    <x v="3"/>
  </r>
  <r>
    <n v="767"/>
    <x v="767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x v="10"/>
    <n v="4"/>
    <n v="59"/>
    <x v="767"/>
    <x v="4"/>
  </r>
  <r>
    <n v="768"/>
    <x v="768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x v="10"/>
    <n v="0"/>
    <e v="#DIV/0!"/>
    <x v="768"/>
    <x v="4"/>
  </r>
  <r>
    <n v="769"/>
    <x v="769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x v="10"/>
    <n v="41"/>
    <n v="31.85"/>
    <x v="769"/>
    <x v="4"/>
  </r>
  <r>
    <n v="770"/>
    <x v="770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x v="10"/>
    <n v="0"/>
    <e v="#DIV/0!"/>
    <x v="770"/>
    <x v="3"/>
  </r>
  <r>
    <n v="771"/>
    <x v="771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x v="10"/>
    <n v="0"/>
    <n v="10"/>
    <x v="771"/>
    <x v="8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x v="10"/>
    <n v="3"/>
    <n v="50"/>
    <x v="772"/>
    <x v="3"/>
  </r>
  <r>
    <n v="773"/>
    <x v="773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x v="10"/>
    <n v="1"/>
    <n v="16"/>
    <x v="773"/>
    <x v="2"/>
  </r>
  <r>
    <n v="774"/>
    <x v="774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x v="10"/>
    <n v="70"/>
    <n v="39"/>
    <x v="774"/>
    <x v="6"/>
  </r>
  <r>
    <n v="775"/>
    <x v="775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x v="10"/>
    <n v="2"/>
    <n v="34"/>
    <x v="775"/>
    <x v="3"/>
  </r>
  <r>
    <n v="776"/>
    <x v="776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x v="10"/>
    <n v="51"/>
    <n v="63.12"/>
    <x v="776"/>
    <x v="4"/>
  </r>
  <r>
    <n v="777"/>
    <x v="777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x v="10"/>
    <n v="1"/>
    <n v="7"/>
    <x v="777"/>
    <x v="2"/>
  </r>
  <r>
    <n v="778"/>
    <x v="778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x v="10"/>
    <n v="0"/>
    <n v="2"/>
    <x v="778"/>
    <x v="7"/>
  </r>
  <r>
    <n v="779"/>
    <x v="779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x v="10"/>
    <n v="3"/>
    <n v="66.67"/>
    <x v="779"/>
    <x v="6"/>
  </r>
  <r>
    <n v="780"/>
    <x v="780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x v="11"/>
    <n v="104"/>
    <n v="38.520000000000003"/>
    <x v="780"/>
    <x v="4"/>
  </r>
  <r>
    <n v="781"/>
    <x v="781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x v="11"/>
    <n v="133"/>
    <n v="42.61"/>
    <x v="781"/>
    <x v="5"/>
  </r>
  <r>
    <n v="782"/>
    <x v="782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x v="11"/>
    <n v="100"/>
    <n v="50"/>
    <x v="782"/>
    <x v="5"/>
  </r>
  <r>
    <n v="783"/>
    <x v="783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x v="11"/>
    <n v="148"/>
    <n v="63.49"/>
    <x v="783"/>
    <x v="2"/>
  </r>
  <r>
    <n v="784"/>
    <x v="784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x v="11"/>
    <n v="103"/>
    <n v="102.5"/>
    <x v="784"/>
    <x v="4"/>
  </r>
  <r>
    <n v="785"/>
    <x v="785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x v="11"/>
    <n v="181"/>
    <n v="31.14"/>
    <x v="785"/>
    <x v="5"/>
  </r>
  <r>
    <n v="786"/>
    <x v="786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x v="11"/>
    <n v="143"/>
    <n v="162.27000000000001"/>
    <x v="786"/>
    <x v="4"/>
  </r>
  <r>
    <n v="787"/>
    <x v="787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x v="11"/>
    <n v="114"/>
    <n v="80.59"/>
    <x v="787"/>
    <x v="5"/>
  </r>
  <r>
    <n v="788"/>
    <x v="788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x v="11"/>
    <n v="204"/>
    <n v="59.85"/>
    <x v="788"/>
    <x v="4"/>
  </r>
  <r>
    <n v="789"/>
    <x v="789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x v="11"/>
    <n v="109"/>
    <n v="132.86000000000001"/>
    <x v="789"/>
    <x v="4"/>
  </r>
  <r>
    <n v="790"/>
    <x v="790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x v="11"/>
    <n v="144"/>
    <n v="92.55"/>
    <x v="790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x v="11"/>
    <n v="104"/>
    <n v="60.86"/>
    <x v="791"/>
    <x v="4"/>
  </r>
  <r>
    <n v="792"/>
    <x v="792"/>
    <s v="Rock n' Roll about the intersection of lies and belief: the Believable Lie."/>
    <n v="2500"/>
    <n v="2511.11"/>
    <x v="0"/>
    <x v="0"/>
    <x v="0"/>
    <n v="1383861483"/>
    <n v="1381265883"/>
    <b v="0"/>
    <n v="60"/>
    <b v="1"/>
    <x v="11"/>
    <n v="100"/>
    <n v="41.85"/>
    <x v="792"/>
    <x v="4"/>
  </r>
  <r>
    <n v="793"/>
    <x v="793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x v="11"/>
    <n v="103"/>
    <n v="88.33"/>
    <x v="793"/>
    <x v="6"/>
  </r>
  <r>
    <n v="794"/>
    <x v="794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x v="11"/>
    <n v="105"/>
    <n v="158.96"/>
    <x v="794"/>
    <x v="5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x v="11"/>
    <n v="112"/>
    <n v="85.05"/>
    <x v="795"/>
    <x v="4"/>
  </r>
  <r>
    <n v="796"/>
    <x v="796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x v="11"/>
    <n v="101"/>
    <n v="112.61"/>
    <x v="796"/>
    <x v="5"/>
  </r>
  <r>
    <n v="797"/>
    <x v="797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x v="11"/>
    <n v="108"/>
    <n v="45.44"/>
    <x v="797"/>
    <x v="2"/>
  </r>
  <r>
    <n v="798"/>
    <x v="798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x v="11"/>
    <n v="115"/>
    <n v="46.22"/>
    <x v="798"/>
    <x v="5"/>
  </r>
  <r>
    <n v="799"/>
    <x v="799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x v="11"/>
    <n v="100"/>
    <n v="178.61"/>
    <x v="799"/>
    <x v="2"/>
  </r>
  <r>
    <n v="800"/>
    <x v="800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x v="11"/>
    <n v="152"/>
    <n v="40.75"/>
    <x v="800"/>
    <x v="6"/>
  </r>
  <r>
    <n v="801"/>
    <x v="801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x v="11"/>
    <n v="112"/>
    <n v="43.73"/>
    <x v="801"/>
    <x v="5"/>
  </r>
  <r>
    <n v="802"/>
    <x v="802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x v="11"/>
    <n v="101"/>
    <n v="81.069999999999993"/>
    <x v="802"/>
    <x v="6"/>
  </r>
  <r>
    <n v="803"/>
    <x v="803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x v="11"/>
    <n v="123"/>
    <n v="74.61"/>
    <x v="803"/>
    <x v="6"/>
  </r>
  <r>
    <n v="804"/>
    <x v="804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x v="11"/>
    <n v="100"/>
    <n v="305.56"/>
    <x v="804"/>
    <x v="6"/>
  </r>
  <r>
    <n v="805"/>
    <x v="805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x v="11"/>
    <n v="105"/>
    <n v="58.33"/>
    <x v="805"/>
    <x v="6"/>
  </r>
  <r>
    <n v="806"/>
    <x v="806"/>
    <s v="Help Golden Animals finish their NEW Album!"/>
    <n v="8000"/>
    <n v="8355"/>
    <x v="0"/>
    <x v="0"/>
    <x v="0"/>
    <n v="1315413339"/>
    <n v="1312821339"/>
    <b v="0"/>
    <n v="71"/>
    <b v="1"/>
    <x v="11"/>
    <n v="104"/>
    <n v="117.68"/>
    <x v="806"/>
    <x v="0"/>
  </r>
  <r>
    <n v="807"/>
    <x v="807"/>
    <s v="Join the Sic Vita family and lend a hand as we create a new album!"/>
    <n v="4000"/>
    <n v="4205"/>
    <x v="0"/>
    <x v="0"/>
    <x v="0"/>
    <n v="1488333600"/>
    <n v="1485270311"/>
    <b v="0"/>
    <n v="57"/>
    <b v="1"/>
    <x v="11"/>
    <n v="105"/>
    <n v="73.77"/>
    <x v="807"/>
    <x v="2"/>
  </r>
  <r>
    <n v="808"/>
    <x v="808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x v="11"/>
    <n v="100"/>
    <n v="104.65"/>
    <x v="808"/>
    <x v="4"/>
  </r>
  <r>
    <n v="809"/>
    <x v="809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x v="11"/>
    <n v="104"/>
    <n v="79.83"/>
    <x v="809"/>
    <x v="5"/>
  </r>
  <r>
    <n v="810"/>
    <x v="810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x v="11"/>
    <n v="105"/>
    <n v="58.33"/>
    <x v="810"/>
    <x v="4"/>
  </r>
  <r>
    <n v="811"/>
    <x v="811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x v="11"/>
    <n v="104"/>
    <n v="86.67"/>
    <x v="811"/>
    <x v="4"/>
  </r>
  <r>
    <n v="812"/>
    <x v="812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x v="11"/>
    <n v="152"/>
    <n v="27.61"/>
    <x v="812"/>
    <x v="5"/>
  </r>
  <r>
    <n v="813"/>
    <x v="813"/>
    <s v="A pre order campaign to fund the pressing of our second full length vinyl LP"/>
    <n v="1500"/>
    <n v="2399.94"/>
    <x v="0"/>
    <x v="0"/>
    <x v="0"/>
    <n v="1342825365"/>
    <n v="1340233365"/>
    <b v="0"/>
    <n v="96"/>
    <b v="1"/>
    <x v="11"/>
    <n v="160"/>
    <n v="25"/>
    <x v="813"/>
    <x v="6"/>
  </r>
  <r>
    <n v="814"/>
    <x v="814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x v="11"/>
    <n v="127"/>
    <n v="45.46"/>
    <x v="814"/>
    <x v="2"/>
  </r>
  <r>
    <n v="815"/>
    <x v="815"/>
    <s v="Be a part of helping The Early Reset finish their new 7 song EP."/>
    <n v="4000"/>
    <n v="4280"/>
    <x v="0"/>
    <x v="0"/>
    <x v="0"/>
    <n v="1414879303"/>
    <n v="1412287303"/>
    <b v="0"/>
    <n v="43"/>
    <b v="1"/>
    <x v="11"/>
    <n v="107"/>
    <n v="99.53"/>
    <x v="815"/>
    <x v="4"/>
  </r>
  <r>
    <n v="816"/>
    <x v="816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x v="11"/>
    <n v="115"/>
    <n v="39.31"/>
    <x v="816"/>
    <x v="5"/>
  </r>
  <r>
    <n v="817"/>
    <x v="817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x v="11"/>
    <n v="137"/>
    <n v="89.42"/>
    <x v="817"/>
    <x v="5"/>
  </r>
  <r>
    <n v="818"/>
    <x v="818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x v="11"/>
    <n v="156"/>
    <n v="28.68"/>
    <x v="818"/>
    <x v="4"/>
  </r>
  <r>
    <n v="819"/>
    <x v="819"/>
    <s v="We are touring the Southeast in support of our new EP"/>
    <n v="400"/>
    <n v="435"/>
    <x v="0"/>
    <x v="0"/>
    <x v="0"/>
    <n v="1387601040"/>
    <n v="1386806254"/>
    <b v="0"/>
    <n v="14"/>
    <b v="1"/>
    <x v="11"/>
    <n v="109"/>
    <n v="31.07"/>
    <x v="819"/>
    <x v="2"/>
  </r>
  <r>
    <n v="820"/>
    <x v="820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x v="11"/>
    <n v="134"/>
    <n v="70.55"/>
    <x v="820"/>
    <x v="3"/>
  </r>
  <r>
    <n v="821"/>
    <x v="821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x v="11"/>
    <n v="100"/>
    <n v="224.13"/>
    <x v="821"/>
    <x v="5"/>
  </r>
  <r>
    <n v="822"/>
    <x v="822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x v="11"/>
    <n v="119"/>
    <n v="51.81"/>
    <x v="822"/>
    <x v="3"/>
  </r>
  <r>
    <n v="823"/>
    <x v="823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x v="11"/>
    <n v="180"/>
    <n v="43.52"/>
    <x v="823"/>
    <x v="7"/>
  </r>
  <r>
    <n v="824"/>
    <x v="824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x v="11"/>
    <n v="134"/>
    <n v="39.82"/>
    <x v="824"/>
    <x v="5"/>
  </r>
  <r>
    <n v="825"/>
    <x v="825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x v="11"/>
    <n v="100"/>
    <n v="126.81"/>
    <x v="825"/>
    <x v="5"/>
  </r>
  <r>
    <n v="826"/>
    <x v="826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x v="11"/>
    <n v="101"/>
    <n v="113.88"/>
    <x v="826"/>
    <x v="5"/>
  </r>
  <r>
    <n v="827"/>
    <x v="827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x v="11"/>
    <n v="103"/>
    <n v="28.18"/>
    <x v="827"/>
    <x v="5"/>
  </r>
  <r>
    <n v="828"/>
    <x v="828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x v="11"/>
    <n v="107"/>
    <n v="36.61"/>
    <x v="828"/>
    <x v="1"/>
  </r>
  <r>
    <n v="829"/>
    <x v="829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x v="11"/>
    <n v="104"/>
    <n v="32.5"/>
    <x v="829"/>
    <x v="4"/>
  </r>
  <r>
    <n v="830"/>
    <x v="830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x v="11"/>
    <n v="108"/>
    <n v="60.66"/>
    <x v="830"/>
    <x v="5"/>
  </r>
  <r>
    <n v="831"/>
    <x v="831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x v="11"/>
    <n v="233"/>
    <n v="175"/>
    <x v="831"/>
    <x v="6"/>
  </r>
  <r>
    <n v="832"/>
    <x v="832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x v="11"/>
    <n v="101"/>
    <n v="97.99"/>
    <x v="832"/>
    <x v="2"/>
  </r>
  <r>
    <n v="833"/>
    <x v="833"/>
    <s v="This is an American rock album."/>
    <n v="6000"/>
    <n v="6100"/>
    <x v="0"/>
    <x v="0"/>
    <x v="0"/>
    <n v="1397941475"/>
    <n v="1395349475"/>
    <b v="0"/>
    <n v="41"/>
    <b v="1"/>
    <x v="11"/>
    <n v="102"/>
    <n v="148.78"/>
    <x v="833"/>
    <x v="4"/>
  </r>
  <r>
    <n v="834"/>
    <x v="834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x v="11"/>
    <n v="131"/>
    <n v="96.08"/>
    <x v="834"/>
    <x v="5"/>
  </r>
  <r>
    <n v="835"/>
    <x v="835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x v="11"/>
    <n v="117"/>
    <n v="58.63"/>
    <x v="835"/>
    <x v="4"/>
  </r>
  <r>
    <n v="836"/>
    <x v="836"/>
    <s v="An album you can bring home to mom."/>
    <n v="5000"/>
    <n v="5046.5200000000004"/>
    <x v="0"/>
    <x v="0"/>
    <x v="0"/>
    <n v="1381108918"/>
    <n v="1378516918"/>
    <b v="0"/>
    <n v="46"/>
    <b v="1"/>
    <x v="11"/>
    <n v="101"/>
    <n v="109.71"/>
    <x v="836"/>
    <x v="2"/>
  </r>
  <r>
    <n v="837"/>
    <x v="837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x v="11"/>
    <n v="122"/>
    <n v="49.11"/>
    <x v="837"/>
    <x v="6"/>
  </r>
  <r>
    <n v="838"/>
    <x v="838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x v="11"/>
    <n v="145"/>
    <n v="47.67"/>
    <x v="838"/>
    <x v="5"/>
  </r>
  <r>
    <n v="839"/>
    <x v="839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x v="11"/>
    <n v="117"/>
    <n v="60.74"/>
    <x v="839"/>
    <x v="1"/>
  </r>
  <r>
    <n v="840"/>
    <x v="840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x v="12"/>
    <n v="120"/>
    <n v="63.38"/>
    <x v="840"/>
    <x v="2"/>
  </r>
  <r>
    <n v="841"/>
    <x v="841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x v="12"/>
    <n v="101"/>
    <n v="53.89"/>
    <x v="841"/>
    <x v="4"/>
  </r>
  <r>
    <n v="842"/>
    <x v="842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x v="12"/>
    <n v="104"/>
    <n v="66.87"/>
    <x v="842"/>
    <x v="1"/>
  </r>
  <r>
    <n v="843"/>
    <x v="843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x v="12"/>
    <n v="267"/>
    <n v="63.1"/>
    <x v="843"/>
    <x v="2"/>
  </r>
  <r>
    <n v="844"/>
    <x v="844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x v="12"/>
    <n v="194"/>
    <n v="36.630000000000003"/>
    <x v="844"/>
    <x v="1"/>
  </r>
  <r>
    <n v="845"/>
    <x v="845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x v="12"/>
    <n v="120"/>
    <n v="34.01"/>
    <x v="845"/>
    <x v="2"/>
  </r>
  <r>
    <n v="846"/>
    <x v="846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x v="12"/>
    <n v="122"/>
    <n v="28.55"/>
    <x v="846"/>
    <x v="3"/>
  </r>
  <r>
    <n v="847"/>
    <x v="847"/>
    <s v="MUSIC WITH MEANING!  MUSIC THAT MATTERS!!!"/>
    <n v="10"/>
    <n v="10"/>
    <x v="0"/>
    <x v="0"/>
    <x v="0"/>
    <n v="1436555376"/>
    <n v="1433963376"/>
    <b v="0"/>
    <n v="1"/>
    <b v="1"/>
    <x v="12"/>
    <n v="100"/>
    <n v="10"/>
    <x v="847"/>
    <x v="3"/>
  </r>
  <r>
    <n v="848"/>
    <x v="848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x v="12"/>
    <n v="100"/>
    <n v="18.75"/>
    <x v="848"/>
    <x v="3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x v="12"/>
    <n v="120"/>
    <n v="41.7"/>
    <x v="849"/>
    <x v="1"/>
  </r>
  <r>
    <n v="850"/>
    <x v="850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x v="12"/>
    <n v="155"/>
    <n v="46.67"/>
    <x v="850"/>
    <x v="1"/>
  </r>
  <r>
    <n v="851"/>
    <x v="851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x v="12"/>
    <n v="130"/>
    <n v="37.270000000000003"/>
    <x v="851"/>
    <x v="1"/>
  </r>
  <r>
    <n v="852"/>
    <x v="852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x v="12"/>
    <n v="105"/>
    <n v="59.26"/>
    <x v="852"/>
    <x v="3"/>
  </r>
  <r>
    <n v="853"/>
    <x v="853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x v="12"/>
    <n v="100"/>
    <n v="30"/>
    <x v="853"/>
    <x v="1"/>
  </r>
  <r>
    <n v="854"/>
    <x v="854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x v="12"/>
    <n v="118"/>
    <n v="65.86"/>
    <x v="854"/>
    <x v="1"/>
  </r>
  <r>
    <n v="855"/>
    <x v="855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x v="12"/>
    <n v="103"/>
    <n v="31.91"/>
    <x v="855"/>
    <x v="1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x v="12"/>
    <n v="218"/>
    <n v="19.46"/>
    <x v="856"/>
    <x v="3"/>
  </r>
  <r>
    <n v="857"/>
    <x v="857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x v="12"/>
    <n v="100"/>
    <n v="50"/>
    <x v="857"/>
    <x v="3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x v="12"/>
    <n v="144"/>
    <n v="22.74"/>
    <x v="858"/>
    <x v="3"/>
  </r>
  <r>
    <n v="859"/>
    <x v="859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x v="12"/>
    <n v="105"/>
    <n v="42.72"/>
    <x v="859"/>
    <x v="4"/>
  </r>
  <r>
    <n v="860"/>
    <x v="860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x v="13"/>
    <n v="18"/>
    <n v="52.92"/>
    <x v="860"/>
    <x v="1"/>
  </r>
  <r>
    <n v="861"/>
    <x v="861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x v="13"/>
    <n v="2"/>
    <n v="50.5"/>
    <x v="861"/>
    <x v="4"/>
  </r>
  <r>
    <n v="862"/>
    <x v="862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x v="13"/>
    <n v="0"/>
    <n v="42.5"/>
    <x v="862"/>
    <x v="5"/>
  </r>
  <r>
    <n v="863"/>
    <x v="863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x v="13"/>
    <n v="5"/>
    <n v="18"/>
    <x v="863"/>
    <x v="4"/>
  </r>
  <r>
    <n v="864"/>
    <x v="864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x v="13"/>
    <n v="42"/>
    <n v="34.18"/>
    <x v="864"/>
    <x v="5"/>
  </r>
  <r>
    <n v="865"/>
    <x v="865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x v="13"/>
    <n v="2"/>
    <n v="22.5"/>
    <x v="865"/>
    <x v="3"/>
  </r>
  <r>
    <n v="866"/>
    <x v="866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x v="13"/>
    <n v="18"/>
    <n v="58.18"/>
    <x v="866"/>
    <x v="8"/>
  </r>
  <r>
    <n v="867"/>
    <x v="867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x v="13"/>
    <n v="24"/>
    <n v="109.18"/>
    <x v="867"/>
    <x v="4"/>
  </r>
  <r>
    <n v="868"/>
    <x v="868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x v="13"/>
    <n v="0"/>
    <n v="50"/>
    <x v="868"/>
    <x v="4"/>
  </r>
  <r>
    <n v="869"/>
    <x v="869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x v="13"/>
    <n v="12"/>
    <n v="346.67"/>
    <x v="869"/>
    <x v="4"/>
  </r>
  <r>
    <n v="870"/>
    <x v="870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x v="13"/>
    <n v="0"/>
    <n v="12.4"/>
    <x v="870"/>
    <x v="4"/>
  </r>
  <r>
    <n v="871"/>
    <x v="871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x v="13"/>
    <n v="5"/>
    <n v="27.08"/>
    <x v="871"/>
    <x v="6"/>
  </r>
  <r>
    <n v="872"/>
    <x v="872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x v="13"/>
    <n v="1"/>
    <n v="32.5"/>
    <x v="872"/>
    <x v="5"/>
  </r>
  <r>
    <n v="873"/>
    <x v="873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x v="13"/>
    <n v="1"/>
    <n v="9"/>
    <x v="873"/>
    <x v="4"/>
  </r>
  <r>
    <n v="874"/>
    <x v="874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x v="13"/>
    <n v="24"/>
    <n v="34.76"/>
    <x v="874"/>
    <x v="3"/>
  </r>
  <r>
    <n v="875"/>
    <x v="875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x v="13"/>
    <n v="0"/>
    <e v="#DIV/0!"/>
    <x v="875"/>
    <x v="4"/>
  </r>
  <r>
    <n v="876"/>
    <x v="876"/>
    <s v="What was the greatest record shop ever?  DOBELLS!"/>
    <n v="3152"/>
    <n v="1286"/>
    <x v="2"/>
    <x v="1"/>
    <x v="1"/>
    <n v="1359978927"/>
    <n v="1357127727"/>
    <b v="0"/>
    <n v="45"/>
    <b v="0"/>
    <x v="13"/>
    <n v="41"/>
    <n v="28.58"/>
    <x v="876"/>
    <x v="4"/>
  </r>
  <r>
    <n v="877"/>
    <x v="877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x v="13"/>
    <n v="68"/>
    <n v="46.59"/>
    <x v="877"/>
    <x v="7"/>
  </r>
  <r>
    <n v="878"/>
    <x v="878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x v="13"/>
    <n v="1"/>
    <n v="32.5"/>
    <x v="878"/>
    <x v="5"/>
  </r>
  <r>
    <n v="879"/>
    <x v="879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x v="13"/>
    <n v="31"/>
    <n v="21.47"/>
    <x v="879"/>
    <x v="5"/>
  </r>
  <r>
    <n v="880"/>
    <x v="880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x v="14"/>
    <n v="3"/>
    <n v="14.13"/>
    <x v="880"/>
    <x v="6"/>
  </r>
  <r>
    <n v="881"/>
    <x v="881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x v="14"/>
    <n v="1"/>
    <n v="30"/>
    <x v="881"/>
    <x v="6"/>
  </r>
  <r>
    <n v="882"/>
    <x v="882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x v="14"/>
    <n v="20"/>
    <n v="21.57"/>
    <x v="882"/>
    <x v="1"/>
  </r>
  <r>
    <n v="883"/>
    <x v="883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x v="14"/>
    <n v="40"/>
    <n v="83.38"/>
    <x v="883"/>
    <x v="5"/>
  </r>
  <r>
    <n v="884"/>
    <x v="884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x v="14"/>
    <n v="1"/>
    <n v="10"/>
    <x v="884"/>
    <x v="1"/>
  </r>
  <r>
    <n v="885"/>
    <x v="885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x v="14"/>
    <n v="75"/>
    <n v="35.71"/>
    <x v="885"/>
    <x v="1"/>
  </r>
  <r>
    <n v="886"/>
    <x v="886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x v="14"/>
    <n v="41"/>
    <n v="29.29"/>
    <x v="886"/>
    <x v="5"/>
  </r>
  <r>
    <n v="887"/>
    <x v="887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x v="14"/>
    <n v="0"/>
    <e v="#DIV/0!"/>
    <x v="887"/>
    <x v="6"/>
  </r>
  <r>
    <n v="888"/>
    <x v="888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x v="14"/>
    <n v="7"/>
    <n v="18"/>
    <x v="888"/>
    <x v="2"/>
  </r>
  <r>
    <n v="889"/>
    <x v="889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x v="14"/>
    <n v="9"/>
    <n v="73.760000000000005"/>
    <x v="889"/>
    <x v="4"/>
  </r>
  <r>
    <n v="890"/>
    <x v="890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x v="14"/>
    <n v="4"/>
    <n v="31.25"/>
    <x v="890"/>
    <x v="2"/>
  </r>
  <r>
    <n v="891"/>
    <x v="891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x v="14"/>
    <n v="3"/>
    <n v="28.89"/>
    <x v="891"/>
    <x v="7"/>
  </r>
  <r>
    <n v="892"/>
    <x v="892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x v="14"/>
    <n v="41"/>
    <n v="143.82"/>
    <x v="892"/>
    <x v="3"/>
  </r>
  <r>
    <n v="893"/>
    <x v="893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x v="14"/>
    <n v="10"/>
    <n v="40"/>
    <x v="893"/>
    <x v="1"/>
  </r>
  <r>
    <n v="894"/>
    <x v="894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x v="14"/>
    <n v="39"/>
    <n v="147.81"/>
    <x v="894"/>
    <x v="7"/>
  </r>
  <r>
    <n v="895"/>
    <x v="895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x v="14"/>
    <n v="2"/>
    <n v="27.86"/>
    <x v="895"/>
    <x v="3"/>
  </r>
  <r>
    <n v="896"/>
    <x v="896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x v="14"/>
    <n v="40"/>
    <n v="44.44"/>
    <x v="896"/>
    <x v="5"/>
  </r>
  <r>
    <n v="897"/>
    <x v="897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x v="14"/>
    <n v="0"/>
    <e v="#DIV/0!"/>
    <x v="897"/>
    <x v="6"/>
  </r>
  <r>
    <n v="898"/>
    <x v="898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x v="14"/>
    <n v="3"/>
    <n v="35"/>
    <x v="898"/>
    <x v="6"/>
  </r>
  <r>
    <n v="899"/>
    <x v="899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x v="14"/>
    <n v="37"/>
    <n v="35"/>
    <x v="899"/>
    <x v="1"/>
  </r>
  <r>
    <n v="900"/>
    <x v="900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x v="13"/>
    <n v="0"/>
    <n v="10.5"/>
    <x v="900"/>
    <x v="7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x v="13"/>
    <n v="0"/>
    <e v="#DIV/0!"/>
    <x v="901"/>
    <x v="2"/>
  </r>
  <r>
    <n v="902"/>
    <x v="902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x v="13"/>
    <n v="0"/>
    <n v="30"/>
    <x v="902"/>
    <x v="5"/>
  </r>
  <r>
    <n v="903"/>
    <x v="903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x v="13"/>
    <n v="3"/>
    <n v="40"/>
    <x v="903"/>
    <x v="3"/>
  </r>
  <r>
    <n v="904"/>
    <x v="904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x v="13"/>
    <n v="0"/>
    <n v="50.33"/>
    <x v="904"/>
    <x v="7"/>
  </r>
  <r>
    <n v="905"/>
    <x v="905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x v="13"/>
    <n v="3"/>
    <n v="32.67"/>
    <x v="905"/>
    <x v="2"/>
  </r>
  <r>
    <n v="906"/>
    <x v="906"/>
    <s v="The DMV's most respected saxophonist pay tribute to Motown."/>
    <n v="15000"/>
    <n v="0"/>
    <x v="2"/>
    <x v="0"/>
    <x v="0"/>
    <n v="1394681590"/>
    <n v="1392093190"/>
    <b v="0"/>
    <n v="0"/>
    <b v="0"/>
    <x v="13"/>
    <n v="0"/>
    <e v="#DIV/0!"/>
    <x v="906"/>
    <x v="6"/>
  </r>
  <r>
    <n v="907"/>
    <x v="907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x v="13"/>
    <n v="0"/>
    <e v="#DIV/0!"/>
    <x v="907"/>
    <x v="7"/>
  </r>
  <r>
    <n v="908"/>
    <x v="908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x v="13"/>
    <n v="0"/>
    <e v="#DIV/0!"/>
    <x v="908"/>
    <x v="5"/>
  </r>
  <r>
    <n v="909"/>
    <x v="909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x v="13"/>
    <n v="3"/>
    <n v="65"/>
    <x v="909"/>
    <x v="0"/>
  </r>
  <r>
    <n v="910"/>
    <x v="910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x v="13"/>
    <n v="22"/>
    <n v="24.6"/>
    <x v="910"/>
    <x v="2"/>
  </r>
  <r>
    <n v="911"/>
    <x v="911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x v="13"/>
    <n v="0"/>
    <e v="#DIV/0!"/>
    <x v="911"/>
    <x v="5"/>
  </r>
  <r>
    <n v="912"/>
    <x v="912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x v="13"/>
    <n v="1"/>
    <n v="15"/>
    <x v="912"/>
    <x v="5"/>
  </r>
  <r>
    <n v="913"/>
    <x v="913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x v="13"/>
    <n v="7"/>
    <n v="82.58"/>
    <x v="913"/>
    <x v="5"/>
  </r>
  <r>
    <n v="914"/>
    <x v="914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x v="13"/>
    <n v="0"/>
    <e v="#DIV/0!"/>
    <x v="914"/>
    <x v="5"/>
  </r>
  <r>
    <n v="915"/>
    <x v="915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x v="13"/>
    <n v="6"/>
    <n v="41.67"/>
    <x v="915"/>
    <x v="7"/>
  </r>
  <r>
    <n v="916"/>
    <x v="916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x v="13"/>
    <n v="0"/>
    <e v="#DIV/0!"/>
    <x v="916"/>
    <x v="2"/>
  </r>
  <r>
    <n v="917"/>
    <x v="917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x v="13"/>
    <n v="1"/>
    <n v="30"/>
    <x v="917"/>
    <x v="2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x v="13"/>
    <n v="5"/>
    <n v="19.600000000000001"/>
    <x v="918"/>
    <x v="5"/>
  </r>
  <r>
    <n v="919"/>
    <x v="919"/>
    <s v="Cool jazz with a New Orleans flavor."/>
    <n v="20000"/>
    <n v="100"/>
    <x v="2"/>
    <x v="0"/>
    <x v="0"/>
    <n v="1355930645"/>
    <n v="1352906645"/>
    <b v="0"/>
    <n v="1"/>
    <b v="0"/>
    <x v="13"/>
    <n v="1"/>
    <n v="100"/>
    <x v="919"/>
    <x v="4"/>
  </r>
  <r>
    <n v="920"/>
    <x v="920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x v="13"/>
    <n v="0"/>
    <e v="#DIV/0!"/>
    <x v="920"/>
    <x v="6"/>
  </r>
  <r>
    <n v="921"/>
    <x v="921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x v="13"/>
    <n v="31"/>
    <n v="231.75"/>
    <x v="921"/>
    <x v="2"/>
  </r>
  <r>
    <n v="922"/>
    <x v="922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x v="13"/>
    <n v="21"/>
    <n v="189.33"/>
    <x v="922"/>
    <x v="2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x v="13"/>
    <n v="2"/>
    <n v="55"/>
    <x v="923"/>
    <x v="4"/>
  </r>
  <r>
    <n v="924"/>
    <x v="924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x v="13"/>
    <n v="11"/>
    <n v="21.8"/>
    <x v="924"/>
    <x v="4"/>
  </r>
  <r>
    <n v="925"/>
    <x v="925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x v="13"/>
    <n v="3"/>
    <n v="32"/>
    <x v="925"/>
    <x v="7"/>
  </r>
  <r>
    <n v="926"/>
    <x v="926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x v="13"/>
    <n v="0"/>
    <e v="#DIV/0!"/>
    <x v="926"/>
    <x v="5"/>
  </r>
  <r>
    <n v="927"/>
    <x v="927"/>
    <s v="Studio CD/DVD Solo project of Pianist &amp; Keyboardist Jetro da Silva"/>
    <n v="20000"/>
    <n v="0"/>
    <x v="2"/>
    <x v="0"/>
    <x v="0"/>
    <n v="1337024695"/>
    <n v="1334432695"/>
    <b v="0"/>
    <n v="0"/>
    <b v="0"/>
    <x v="13"/>
    <n v="0"/>
    <e v="#DIV/0!"/>
    <x v="927"/>
    <x v="5"/>
  </r>
  <r>
    <n v="928"/>
    <x v="928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x v="13"/>
    <n v="11"/>
    <n v="56.25"/>
    <x v="928"/>
    <x v="5"/>
  </r>
  <r>
    <n v="929"/>
    <x v="929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x v="13"/>
    <n v="0"/>
    <e v="#DIV/0!"/>
    <x v="929"/>
    <x v="7"/>
  </r>
  <r>
    <n v="930"/>
    <x v="930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x v="13"/>
    <n v="38"/>
    <n v="69"/>
    <x v="930"/>
    <x v="2"/>
  </r>
  <r>
    <n v="931"/>
    <x v="931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x v="13"/>
    <n v="7"/>
    <n v="18.71"/>
    <x v="931"/>
    <x v="4"/>
  </r>
  <r>
    <n v="932"/>
    <x v="932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x v="13"/>
    <n v="15"/>
    <n v="46.03"/>
    <x v="932"/>
    <x v="2"/>
  </r>
  <r>
    <n v="933"/>
    <x v="933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x v="13"/>
    <n v="6"/>
    <n v="60"/>
    <x v="933"/>
    <x v="2"/>
  </r>
  <r>
    <n v="934"/>
    <x v="934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x v="13"/>
    <n v="30"/>
    <n v="50.67"/>
    <x v="934"/>
    <x v="3"/>
  </r>
  <r>
    <n v="935"/>
    <x v="935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x v="13"/>
    <n v="1"/>
    <n v="25"/>
    <x v="935"/>
    <x v="6"/>
  </r>
  <r>
    <n v="936"/>
    <x v="936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x v="13"/>
    <n v="0"/>
    <e v="#DIV/0!"/>
    <x v="936"/>
    <x v="4"/>
  </r>
  <r>
    <n v="937"/>
    <x v="937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x v="13"/>
    <n v="1"/>
    <n v="20"/>
    <x v="937"/>
    <x v="5"/>
  </r>
  <r>
    <n v="938"/>
    <x v="938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x v="13"/>
    <n v="0"/>
    <n v="25"/>
    <x v="938"/>
    <x v="4"/>
  </r>
  <r>
    <n v="939"/>
    <x v="939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x v="13"/>
    <n v="1"/>
    <n v="20"/>
    <x v="939"/>
    <x v="3"/>
  </r>
  <r>
    <n v="940"/>
    <x v="940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x v="8"/>
    <n v="17"/>
    <n v="110.29"/>
    <x v="940"/>
    <x v="0"/>
  </r>
  <r>
    <n v="941"/>
    <x v="941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x v="8"/>
    <n v="2"/>
    <n v="37.450000000000003"/>
    <x v="941"/>
    <x v="1"/>
  </r>
  <r>
    <n v="942"/>
    <x v="942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x v="8"/>
    <n v="9"/>
    <n v="41.75"/>
    <x v="942"/>
    <x v="1"/>
  </r>
  <r>
    <n v="943"/>
    <x v="943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x v="8"/>
    <n v="10"/>
    <n v="24.08"/>
    <x v="943"/>
    <x v="1"/>
  </r>
  <r>
    <n v="944"/>
    <x v="944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x v="8"/>
    <n v="13"/>
    <n v="69.41"/>
    <x v="944"/>
    <x v="1"/>
  </r>
  <r>
    <n v="945"/>
    <x v="945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x v="8"/>
    <n v="2"/>
    <n v="155.25"/>
    <x v="945"/>
    <x v="1"/>
  </r>
  <r>
    <n v="946"/>
    <x v="946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x v="8"/>
    <n v="2"/>
    <n v="57.2"/>
    <x v="946"/>
    <x v="1"/>
  </r>
  <r>
    <n v="947"/>
    <x v="947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x v="8"/>
    <n v="0"/>
    <e v="#DIV/0!"/>
    <x v="947"/>
    <x v="1"/>
  </r>
  <r>
    <n v="948"/>
    <x v="948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x v="8"/>
    <n v="12"/>
    <n v="60"/>
    <x v="948"/>
    <x v="3"/>
  </r>
  <r>
    <n v="949"/>
    <x v="949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x v="8"/>
    <n v="1"/>
    <n v="39"/>
    <x v="949"/>
    <x v="3"/>
  </r>
  <r>
    <n v="950"/>
    <x v="950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x v="8"/>
    <n v="28"/>
    <n v="58.42"/>
    <x v="950"/>
    <x v="1"/>
  </r>
  <r>
    <n v="951"/>
    <x v="951"/>
    <s v="Revolutionizing the way we walk our dogs!"/>
    <n v="50000"/>
    <n v="19195"/>
    <x v="2"/>
    <x v="0"/>
    <x v="0"/>
    <n v="1465054872"/>
    <n v="1461166872"/>
    <b v="0"/>
    <n v="121"/>
    <b v="0"/>
    <x v="8"/>
    <n v="38"/>
    <n v="158.63999999999999"/>
    <x v="951"/>
    <x v="1"/>
  </r>
  <r>
    <n v="952"/>
    <x v="952"/>
    <s v="Audionoggin: Wireless personal surround sound for the athlete in everyone."/>
    <n v="49000"/>
    <n v="19572"/>
    <x v="2"/>
    <x v="0"/>
    <x v="0"/>
    <n v="1479483812"/>
    <n v="1476888212"/>
    <b v="0"/>
    <n v="196"/>
    <b v="0"/>
    <x v="8"/>
    <n v="40"/>
    <n v="99.86"/>
    <x v="952"/>
    <x v="2"/>
  </r>
  <r>
    <n v="953"/>
    <x v="953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x v="8"/>
    <n v="1"/>
    <n v="25.2"/>
    <x v="953"/>
    <x v="3"/>
  </r>
  <r>
    <n v="954"/>
    <x v="954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x v="8"/>
    <n v="43"/>
    <n v="89.19"/>
    <x v="954"/>
    <x v="1"/>
  </r>
  <r>
    <n v="955"/>
    <x v="955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x v="8"/>
    <n v="6"/>
    <n v="182.62"/>
    <x v="955"/>
    <x v="3"/>
  </r>
  <r>
    <n v="956"/>
    <x v="956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x v="8"/>
    <n v="2"/>
    <n v="50.65"/>
    <x v="956"/>
    <x v="1"/>
  </r>
  <r>
    <n v="957"/>
    <x v="957"/>
    <s v="A Leather Smart watch Band, that NEVER needs to be charged for only $37!"/>
    <n v="12000"/>
    <n v="233"/>
    <x v="2"/>
    <x v="0"/>
    <x v="0"/>
    <n v="1479392133"/>
    <n v="1476710133"/>
    <b v="0"/>
    <n v="7"/>
    <b v="0"/>
    <x v="8"/>
    <n v="2"/>
    <n v="33.29"/>
    <x v="957"/>
    <x v="3"/>
  </r>
  <r>
    <n v="958"/>
    <x v="958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x v="8"/>
    <n v="11"/>
    <n v="51.82"/>
    <x v="958"/>
    <x v="2"/>
  </r>
  <r>
    <n v="959"/>
    <x v="959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x v="8"/>
    <n v="39"/>
    <n v="113.63"/>
    <x v="959"/>
    <x v="0"/>
  </r>
  <r>
    <n v="960"/>
    <x v="960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x v="8"/>
    <n v="46"/>
    <n v="136.46"/>
    <x v="960"/>
    <x v="0"/>
  </r>
  <r>
    <n v="961"/>
    <x v="961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x v="8"/>
    <n v="42"/>
    <n v="364.35"/>
    <x v="961"/>
    <x v="1"/>
  </r>
  <r>
    <n v="962"/>
    <x v="962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x v="8"/>
    <n v="28"/>
    <n v="19.239999999999998"/>
    <x v="962"/>
    <x v="1"/>
  </r>
  <r>
    <n v="963"/>
    <x v="963"/>
    <s v="WE are molding an educated, motivated, non violent GENERATION!"/>
    <n v="35000"/>
    <n v="377"/>
    <x v="2"/>
    <x v="0"/>
    <x v="0"/>
    <n v="1476717319"/>
    <n v="1473693319"/>
    <b v="0"/>
    <n v="9"/>
    <b v="0"/>
    <x v="8"/>
    <n v="1"/>
    <n v="41.89"/>
    <x v="963"/>
    <x v="3"/>
  </r>
  <r>
    <n v="964"/>
    <x v="964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x v="8"/>
    <n v="1"/>
    <n v="30.31"/>
    <x v="964"/>
    <x v="1"/>
  </r>
  <r>
    <n v="965"/>
    <x v="965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x v="8"/>
    <n v="1"/>
    <n v="49.67"/>
    <x v="965"/>
    <x v="1"/>
  </r>
  <r>
    <n v="966"/>
    <x v="966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x v="8"/>
    <n v="15"/>
    <n v="59.2"/>
    <x v="966"/>
    <x v="1"/>
  </r>
  <r>
    <n v="967"/>
    <x v="967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x v="8"/>
    <n v="18"/>
    <n v="43.98"/>
    <x v="967"/>
    <x v="2"/>
  </r>
  <r>
    <n v="968"/>
    <x v="968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x v="8"/>
    <n v="1"/>
    <n v="26.5"/>
    <x v="968"/>
    <x v="0"/>
  </r>
  <r>
    <n v="969"/>
    <x v="969"/>
    <s v="Geek &amp; Chic Smart Jewelry Collection, Wearables Meet Style!"/>
    <n v="30000"/>
    <n v="14000"/>
    <x v="2"/>
    <x v="14"/>
    <x v="10"/>
    <n v="1486624607"/>
    <n v="1483773407"/>
    <b v="0"/>
    <n v="11"/>
    <b v="0"/>
    <x v="8"/>
    <n v="47"/>
    <n v="1272.73"/>
    <x v="969"/>
    <x v="1"/>
  </r>
  <r>
    <n v="970"/>
    <x v="970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x v="8"/>
    <n v="46"/>
    <n v="164"/>
    <x v="970"/>
    <x v="3"/>
  </r>
  <r>
    <n v="971"/>
    <x v="971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x v="8"/>
    <n v="0"/>
    <n v="45.2"/>
    <x v="971"/>
    <x v="2"/>
  </r>
  <r>
    <n v="972"/>
    <x v="972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x v="8"/>
    <n v="35"/>
    <n v="153.88999999999999"/>
    <x v="972"/>
    <x v="3"/>
  </r>
  <r>
    <n v="973"/>
    <x v="973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x v="8"/>
    <n v="2"/>
    <n v="51.38"/>
    <x v="973"/>
    <x v="1"/>
  </r>
  <r>
    <n v="974"/>
    <x v="974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x v="8"/>
    <n v="1"/>
    <n v="93.33"/>
    <x v="974"/>
    <x v="1"/>
  </r>
  <r>
    <n v="975"/>
    <x v="975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x v="8"/>
    <n v="3"/>
    <n v="108.63"/>
    <x v="975"/>
    <x v="3"/>
  </r>
  <r>
    <n v="976"/>
    <x v="976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x v="8"/>
    <n v="2"/>
    <n v="160.5"/>
    <x v="976"/>
    <x v="1"/>
  </r>
  <r>
    <n v="977"/>
    <x v="977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x v="8"/>
    <n v="34"/>
    <n v="75.75"/>
    <x v="977"/>
    <x v="1"/>
  </r>
  <r>
    <n v="978"/>
    <x v="978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x v="8"/>
    <n v="56"/>
    <n v="790.84"/>
    <x v="978"/>
    <x v="1"/>
  </r>
  <r>
    <n v="979"/>
    <x v="979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x v="8"/>
    <n v="83"/>
    <n v="301.94"/>
    <x v="979"/>
    <x v="2"/>
  </r>
  <r>
    <n v="980"/>
    <x v="980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x v="8"/>
    <n v="15"/>
    <n v="47.94"/>
    <x v="980"/>
    <x v="2"/>
  </r>
  <r>
    <n v="981"/>
    <x v="981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x v="8"/>
    <n v="0"/>
    <n v="2.75"/>
    <x v="981"/>
    <x v="1"/>
  </r>
  <r>
    <n v="982"/>
    <x v="982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x v="8"/>
    <n v="0"/>
    <n v="1"/>
    <x v="982"/>
    <x v="1"/>
  </r>
  <r>
    <n v="983"/>
    <x v="983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x v="8"/>
    <n v="30"/>
    <n v="171.79"/>
    <x v="983"/>
    <x v="3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x v="8"/>
    <n v="1"/>
    <n v="35.33"/>
    <x v="984"/>
    <x v="3"/>
  </r>
  <r>
    <n v="985"/>
    <x v="985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x v="8"/>
    <n v="6"/>
    <n v="82.09"/>
    <x v="985"/>
    <x v="3"/>
  </r>
  <r>
    <n v="986"/>
    <x v="986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x v="8"/>
    <n v="13"/>
    <n v="110.87"/>
    <x v="986"/>
    <x v="2"/>
  </r>
  <r>
    <n v="987"/>
    <x v="987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x v="8"/>
    <n v="13"/>
    <n v="161.22"/>
    <x v="987"/>
    <x v="1"/>
  </r>
  <r>
    <n v="988"/>
    <x v="988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x v="8"/>
    <n v="0"/>
    <e v="#DIV/0!"/>
    <x v="988"/>
    <x v="1"/>
  </r>
  <r>
    <n v="989"/>
    <x v="989"/>
    <s v="The most useful phone charger you will ever buy"/>
    <n v="10000"/>
    <n v="1677"/>
    <x v="2"/>
    <x v="0"/>
    <x v="0"/>
    <n v="1475101495"/>
    <n v="1472509495"/>
    <b v="0"/>
    <n v="32"/>
    <b v="0"/>
    <x v="8"/>
    <n v="17"/>
    <n v="52.41"/>
    <x v="989"/>
    <x v="2"/>
  </r>
  <r>
    <n v="990"/>
    <x v="990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x v="8"/>
    <n v="0"/>
    <n v="13"/>
    <x v="990"/>
    <x v="1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x v="8"/>
    <n v="4"/>
    <n v="30.29"/>
    <x v="991"/>
    <x v="1"/>
  </r>
  <r>
    <n v="992"/>
    <x v="992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x v="8"/>
    <n v="0"/>
    <n v="116.75"/>
    <x v="992"/>
    <x v="1"/>
  </r>
  <r>
    <n v="993"/>
    <x v="993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x v="8"/>
    <n v="25"/>
    <n v="89.6"/>
    <x v="993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x v="8"/>
    <n v="2"/>
    <n v="424.45"/>
    <x v="994"/>
    <x v="2"/>
  </r>
  <r>
    <n v="995"/>
    <x v="995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x v="8"/>
    <n v="7"/>
    <n v="80.67"/>
    <x v="995"/>
    <x v="2"/>
  </r>
  <r>
    <n v="996"/>
    <x v="996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x v="8"/>
    <n v="2"/>
    <n v="13"/>
    <x v="996"/>
    <x v="2"/>
  </r>
  <r>
    <n v="997"/>
    <x v="997"/>
    <s v="The iPhanny keeps your iPhone 6 safe from bending in those dangerous pants pockets."/>
    <n v="5000"/>
    <n v="65"/>
    <x v="2"/>
    <x v="0"/>
    <x v="0"/>
    <n v="1417145297"/>
    <n v="1414549697"/>
    <b v="0"/>
    <n v="8"/>
    <b v="0"/>
    <x v="8"/>
    <n v="1"/>
    <n v="8.1300000000000008"/>
    <x v="997"/>
    <x v="3"/>
  </r>
  <r>
    <n v="998"/>
    <x v="998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x v="8"/>
    <n v="59"/>
    <n v="153.43"/>
    <x v="998"/>
    <x v="2"/>
  </r>
  <r>
    <n v="999"/>
    <x v="999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x v="8"/>
    <n v="8"/>
    <n v="292.08"/>
    <x v="999"/>
    <x v="0"/>
  </r>
  <r>
    <n v="1000"/>
    <x v="1000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x v="8"/>
    <n v="2"/>
    <n v="3304"/>
    <x v="1000"/>
    <x v="1"/>
  </r>
  <r>
    <n v="1001"/>
    <x v="1001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x v="8"/>
    <n v="104"/>
    <n v="1300"/>
    <x v="1001"/>
    <x v="3"/>
  </r>
  <r>
    <n v="1002"/>
    <x v="1002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x v="8"/>
    <n v="30"/>
    <n v="134.55000000000001"/>
    <x v="1002"/>
    <x v="0"/>
  </r>
  <r>
    <n v="1003"/>
    <x v="1003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x v="8"/>
    <n v="16"/>
    <n v="214.07"/>
    <x v="1003"/>
    <x v="1"/>
  </r>
  <r>
    <n v="1004"/>
    <x v="1004"/>
    <s v="Harnessing wearable technology as a powerful defense for food-allergy children."/>
    <n v="25000"/>
    <n v="20552"/>
    <x v="1"/>
    <x v="0"/>
    <x v="0"/>
    <n v="1455814827"/>
    <n v="1453222827"/>
    <b v="0"/>
    <n v="95"/>
    <b v="0"/>
    <x v="8"/>
    <n v="82"/>
    <n v="216.34"/>
    <x v="1004"/>
    <x v="3"/>
  </r>
  <r>
    <n v="1005"/>
    <x v="1005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x v="8"/>
    <n v="75"/>
    <n v="932.31"/>
    <x v="1005"/>
    <x v="2"/>
  </r>
  <r>
    <n v="1006"/>
    <x v="1006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x v="8"/>
    <n v="6"/>
    <n v="29.25"/>
    <x v="1006"/>
    <x v="1"/>
  </r>
  <r>
    <n v="1007"/>
    <x v="1007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x v="8"/>
    <n v="44"/>
    <n v="174.95"/>
    <x v="1007"/>
    <x v="1"/>
  </r>
  <r>
    <n v="1008"/>
    <x v="1008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x v="8"/>
    <n v="0"/>
    <n v="250"/>
    <x v="1008"/>
    <x v="1"/>
  </r>
  <r>
    <n v="1009"/>
    <x v="1009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x v="8"/>
    <n v="13"/>
    <n v="65"/>
    <x v="1009"/>
    <x v="1"/>
  </r>
  <r>
    <n v="1010"/>
    <x v="1010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x v="8"/>
    <n v="0"/>
    <n v="55"/>
    <x v="1010"/>
    <x v="2"/>
  </r>
  <r>
    <n v="1011"/>
    <x v="1011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x v="8"/>
    <n v="0"/>
    <n v="75"/>
    <x v="1011"/>
    <x v="1"/>
  </r>
  <r>
    <n v="1012"/>
    <x v="1012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x v="8"/>
    <n v="21535"/>
    <n v="1389.36"/>
    <x v="1012"/>
    <x v="3"/>
  </r>
  <r>
    <n v="1013"/>
    <x v="1013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x v="8"/>
    <n v="35"/>
    <n v="95.91"/>
    <x v="1013"/>
    <x v="2"/>
  </r>
  <r>
    <n v="1014"/>
    <x v="1014"/>
    <s v="CHEMION is an eyewear device that lets you show your creativity to the world."/>
    <n v="10000"/>
    <n v="3060"/>
    <x v="1"/>
    <x v="0"/>
    <x v="0"/>
    <n v="1420070615"/>
    <n v="1415750615"/>
    <b v="0"/>
    <n v="16"/>
    <b v="0"/>
    <x v="8"/>
    <n v="31"/>
    <n v="191.25"/>
    <x v="1014"/>
    <x v="3"/>
  </r>
  <r>
    <n v="1015"/>
    <x v="1015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x v="8"/>
    <n v="3"/>
    <n v="40"/>
    <x v="1015"/>
    <x v="1"/>
  </r>
  <r>
    <n v="1016"/>
    <x v="1016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x v="8"/>
    <n v="3"/>
    <n v="74.790000000000006"/>
    <x v="1016"/>
    <x v="3"/>
  </r>
  <r>
    <n v="1017"/>
    <x v="1017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x v="8"/>
    <n v="23"/>
    <n v="161.12"/>
    <x v="1017"/>
    <x v="1"/>
  </r>
  <r>
    <n v="1018"/>
    <x v="1018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x v="8"/>
    <n v="3"/>
    <n v="88.71"/>
    <x v="1018"/>
    <x v="3"/>
  </r>
  <r>
    <n v="1019"/>
    <x v="1019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x v="8"/>
    <n v="47"/>
    <n v="53.25"/>
    <x v="1019"/>
    <x v="3"/>
  </r>
  <r>
    <n v="1020"/>
    <x v="1020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x v="15"/>
    <n v="206"/>
    <n v="106.2"/>
    <x v="1020"/>
    <x v="3"/>
  </r>
  <r>
    <n v="1021"/>
    <x v="1021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x v="15"/>
    <n v="352"/>
    <n v="22.08"/>
    <x v="1021"/>
    <x v="3"/>
  </r>
  <r>
    <n v="1022"/>
    <x v="1022"/>
    <s v="Help get four new bootlegs onto vinyl in the second installment of my series!"/>
    <n v="2000"/>
    <n v="2298"/>
    <x v="0"/>
    <x v="0"/>
    <x v="0"/>
    <n v="1431876677"/>
    <n v="1429284677"/>
    <b v="1"/>
    <n v="74"/>
    <b v="1"/>
    <x v="15"/>
    <n v="115"/>
    <n v="31.05"/>
    <x v="1022"/>
    <x v="3"/>
  </r>
  <r>
    <n v="1023"/>
    <x v="1023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x v="15"/>
    <n v="237"/>
    <n v="36.21"/>
    <x v="1023"/>
    <x v="1"/>
  </r>
  <r>
    <n v="1024"/>
    <x v="1024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x v="15"/>
    <n v="119"/>
    <n v="388.98"/>
    <x v="1024"/>
    <x v="3"/>
  </r>
  <r>
    <n v="1025"/>
    <x v="1025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x v="15"/>
    <n v="110"/>
    <n v="71.849999999999994"/>
    <x v="1025"/>
    <x v="1"/>
  </r>
  <r>
    <n v="1026"/>
    <x v="1026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x v="15"/>
    <n v="100"/>
    <n v="57.38"/>
    <x v="1026"/>
    <x v="2"/>
  </r>
  <r>
    <n v="1027"/>
    <x v="1027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x v="15"/>
    <n v="103"/>
    <n v="69.67"/>
    <x v="1027"/>
    <x v="0"/>
  </r>
  <r>
    <n v="1028"/>
    <x v="1028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x v="15"/>
    <n v="117"/>
    <n v="45.99"/>
    <x v="1028"/>
    <x v="3"/>
  </r>
  <r>
    <n v="1029"/>
    <x v="1029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x v="15"/>
    <n v="112"/>
    <n v="79.260000000000005"/>
    <x v="1029"/>
    <x v="1"/>
  </r>
  <r>
    <n v="1030"/>
    <x v="1030"/>
    <s v="Help fund the latest Gothsicles mega-album, I FEEL SICLE!"/>
    <n v="2000"/>
    <n v="6842"/>
    <x v="0"/>
    <x v="0"/>
    <x v="0"/>
    <n v="1473680149"/>
    <n v="1472470549"/>
    <b v="0"/>
    <n v="159"/>
    <b v="1"/>
    <x v="15"/>
    <n v="342"/>
    <n v="43.03"/>
    <x v="1030"/>
    <x v="3"/>
  </r>
  <r>
    <n v="1031"/>
    <x v="1031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x v="15"/>
    <n v="107"/>
    <n v="108.48"/>
    <x v="1031"/>
    <x v="1"/>
  </r>
  <r>
    <n v="1032"/>
    <x v="1032"/>
    <s v="Ideal for living rooms and open spaces."/>
    <n v="5400"/>
    <n v="5858.84"/>
    <x v="0"/>
    <x v="0"/>
    <x v="0"/>
    <n v="1466697625"/>
    <n v="1464105625"/>
    <b v="0"/>
    <n v="96"/>
    <b v="1"/>
    <x v="15"/>
    <n v="108"/>
    <n v="61.03"/>
    <x v="1032"/>
    <x v="1"/>
  </r>
  <r>
    <n v="1033"/>
    <x v="1033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x v="15"/>
    <n v="103"/>
    <n v="50.59"/>
    <x v="1033"/>
    <x v="1"/>
  </r>
  <r>
    <n v="1034"/>
    <x v="1034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x v="15"/>
    <n v="130"/>
    <n v="39.159999999999997"/>
    <x v="1034"/>
    <x v="3"/>
  </r>
  <r>
    <n v="1035"/>
    <x v="1035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x v="15"/>
    <n v="108"/>
    <n v="65.16"/>
    <x v="1035"/>
    <x v="5"/>
  </r>
  <r>
    <n v="1036"/>
    <x v="1036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x v="15"/>
    <n v="112"/>
    <n v="23.96"/>
    <x v="1036"/>
    <x v="3"/>
  </r>
  <r>
    <n v="1037"/>
    <x v="1037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x v="15"/>
    <n v="102"/>
    <n v="48.62"/>
    <x v="1037"/>
    <x v="1"/>
  </r>
  <r>
    <n v="1038"/>
    <x v="1038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x v="15"/>
    <n v="145"/>
    <n v="35.74"/>
    <x v="1038"/>
    <x v="1"/>
  </r>
  <r>
    <n v="1039"/>
    <x v="1039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x v="15"/>
    <n v="128"/>
    <n v="21.37"/>
    <x v="1039"/>
    <x v="1"/>
  </r>
  <r>
    <n v="1040"/>
    <x v="1040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x v="16"/>
    <n v="0"/>
    <n v="250"/>
    <x v="1040"/>
    <x v="2"/>
  </r>
  <r>
    <n v="1041"/>
    <x v="1041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x v="16"/>
    <n v="0"/>
    <e v="#DIV/0!"/>
    <x v="1041"/>
    <x v="2"/>
  </r>
  <r>
    <n v="1042"/>
    <x v="1042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x v="16"/>
    <n v="2"/>
    <n v="10"/>
    <x v="1042"/>
    <x v="3"/>
  </r>
  <r>
    <n v="1043"/>
    <x v="1043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x v="16"/>
    <n v="9"/>
    <n v="29.24"/>
    <x v="1043"/>
    <x v="3"/>
  </r>
  <r>
    <n v="1044"/>
    <x v="1044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x v="16"/>
    <n v="0"/>
    <n v="3"/>
    <x v="1044"/>
    <x v="2"/>
  </r>
  <r>
    <n v="1045"/>
    <x v="1045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x v="16"/>
    <n v="3"/>
    <n v="33.25"/>
    <x v="1045"/>
    <x v="3"/>
  </r>
  <r>
    <n v="1046"/>
    <x v="1046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x v="16"/>
    <n v="0"/>
    <e v="#DIV/0!"/>
    <x v="1046"/>
    <x v="2"/>
  </r>
  <r>
    <n v="1047"/>
    <x v="1047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x v="16"/>
    <n v="0"/>
    <n v="1"/>
    <x v="1047"/>
    <x v="1"/>
  </r>
  <r>
    <n v="1048"/>
    <x v="1048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x v="16"/>
    <n v="1"/>
    <n v="53"/>
    <x v="1048"/>
    <x v="1"/>
  </r>
  <r>
    <n v="1049"/>
    <x v="1049"/>
    <s v="------"/>
    <n v="12000"/>
    <n v="0"/>
    <x v="1"/>
    <x v="0"/>
    <x v="0"/>
    <n v="1455272445"/>
    <n v="1452680445"/>
    <b v="0"/>
    <n v="0"/>
    <b v="0"/>
    <x v="16"/>
    <n v="0"/>
    <e v="#DIV/0!"/>
    <x v="1049"/>
    <x v="3"/>
  </r>
  <r>
    <n v="1050"/>
    <x v="1050"/>
    <s v="Secularism is on the rise and I hear you.Talk to me."/>
    <n v="2500"/>
    <n v="0"/>
    <x v="1"/>
    <x v="0"/>
    <x v="0"/>
    <n v="1442257677"/>
    <n v="1439665677"/>
    <b v="0"/>
    <n v="0"/>
    <b v="0"/>
    <x v="16"/>
    <n v="0"/>
    <e v="#DIV/0!"/>
    <x v="1050"/>
    <x v="2"/>
  </r>
  <r>
    <n v="1051"/>
    <x v="1051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x v="16"/>
    <n v="0"/>
    <e v="#DIV/0!"/>
    <x v="1051"/>
    <x v="1"/>
  </r>
  <r>
    <n v="1052"/>
    <x v="1052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x v="16"/>
    <n v="0"/>
    <e v="#DIV/0!"/>
    <x v="1052"/>
    <x v="0"/>
  </r>
  <r>
    <n v="1053"/>
    <x v="1053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x v="16"/>
    <n v="1"/>
    <n v="15"/>
    <x v="1053"/>
    <x v="2"/>
  </r>
  <r>
    <n v="1054"/>
    <x v="1054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x v="16"/>
    <n v="0"/>
    <e v="#DIV/0!"/>
    <x v="1054"/>
    <x v="1"/>
  </r>
  <r>
    <n v="1055"/>
    <x v="1055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x v="16"/>
    <n v="0"/>
    <e v="#DIV/0!"/>
    <x v="1055"/>
    <x v="3"/>
  </r>
  <r>
    <n v="1056"/>
    <x v="1056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x v="16"/>
    <n v="0"/>
    <e v="#DIV/0!"/>
    <x v="1056"/>
    <x v="1"/>
  </r>
  <r>
    <n v="1057"/>
    <x v="1057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x v="16"/>
    <n v="0"/>
    <e v="#DIV/0!"/>
    <x v="1057"/>
    <x v="3"/>
  </r>
  <r>
    <n v="1058"/>
    <x v="1058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x v="16"/>
    <n v="0"/>
    <e v="#DIV/0!"/>
    <x v="1058"/>
    <x v="3"/>
  </r>
  <r>
    <n v="1059"/>
    <x v="1059"/>
    <s v="Turning myself into a vocal artist."/>
    <n v="1100"/>
    <n v="0"/>
    <x v="1"/>
    <x v="0"/>
    <x v="0"/>
    <n v="1426269456"/>
    <n v="1423681056"/>
    <b v="0"/>
    <n v="0"/>
    <b v="0"/>
    <x v="16"/>
    <n v="0"/>
    <e v="#DIV/0!"/>
    <x v="1059"/>
    <x v="3"/>
  </r>
  <r>
    <n v="1060"/>
    <x v="1060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x v="16"/>
    <n v="1"/>
    <n v="50"/>
    <x v="1060"/>
    <x v="1"/>
  </r>
  <r>
    <n v="1061"/>
    <x v="1061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x v="16"/>
    <n v="0"/>
    <e v="#DIV/0!"/>
    <x v="1061"/>
    <x v="1"/>
  </r>
  <r>
    <n v="1062"/>
    <x v="1062"/>
    <s v="SEE US ON PATREON www.badgirlartwork.com"/>
    <n v="199"/>
    <n v="190"/>
    <x v="1"/>
    <x v="0"/>
    <x v="0"/>
    <n v="1468351341"/>
    <n v="1467746541"/>
    <b v="0"/>
    <n v="4"/>
    <b v="0"/>
    <x v="16"/>
    <n v="95"/>
    <n v="47.5"/>
    <x v="1062"/>
    <x v="1"/>
  </r>
  <r>
    <n v="1063"/>
    <x v="1063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x v="16"/>
    <n v="0"/>
    <e v="#DIV/0!"/>
    <x v="1063"/>
    <x v="4"/>
  </r>
  <r>
    <n v="1064"/>
    <x v="1064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x v="17"/>
    <n v="9"/>
    <n v="65.67"/>
    <x v="1064"/>
    <x v="2"/>
  </r>
  <r>
    <n v="1065"/>
    <x v="1065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x v="17"/>
    <n v="3"/>
    <n v="16.2"/>
    <x v="1065"/>
    <x v="4"/>
  </r>
  <r>
    <n v="1066"/>
    <x v="1066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x v="17"/>
    <n v="3"/>
    <n v="34.130000000000003"/>
    <x v="1066"/>
    <x v="4"/>
  </r>
  <r>
    <n v="1067"/>
    <x v="1067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x v="17"/>
    <n v="26"/>
    <n v="13"/>
    <x v="1067"/>
    <x v="1"/>
  </r>
  <r>
    <n v="1068"/>
    <x v="1068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x v="17"/>
    <n v="0"/>
    <n v="11.25"/>
    <x v="1068"/>
    <x v="4"/>
  </r>
  <r>
    <n v="1069"/>
    <x v="1069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x v="17"/>
    <n v="39"/>
    <n v="40.479999999999997"/>
    <x v="1069"/>
    <x v="5"/>
  </r>
  <r>
    <n v="1070"/>
    <x v="1070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x v="17"/>
    <n v="1"/>
    <n v="35"/>
    <x v="1070"/>
    <x v="3"/>
  </r>
  <r>
    <n v="1071"/>
    <x v="1071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x v="17"/>
    <n v="0"/>
    <e v="#DIV/0!"/>
    <x v="1071"/>
    <x v="2"/>
  </r>
  <r>
    <n v="1072"/>
    <x v="1072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x v="17"/>
    <n v="0"/>
    <n v="12.75"/>
    <x v="1072"/>
    <x v="6"/>
  </r>
  <r>
    <n v="1073"/>
    <x v="1073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x v="17"/>
    <n v="1"/>
    <n v="10"/>
    <x v="1073"/>
    <x v="4"/>
  </r>
  <r>
    <n v="1074"/>
    <x v="1074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x v="17"/>
    <n v="6"/>
    <n v="113.57"/>
    <x v="1074"/>
    <x v="5"/>
  </r>
  <r>
    <n v="1075"/>
    <x v="1075"/>
    <s v="Fully 3D, post Apocalyptic themed tower defense video game. New take on the genre."/>
    <n v="1000"/>
    <n v="45"/>
    <x v="2"/>
    <x v="0"/>
    <x v="0"/>
    <n v="1336340516"/>
    <n v="1333748516"/>
    <b v="0"/>
    <n v="3"/>
    <b v="0"/>
    <x v="17"/>
    <n v="5"/>
    <n v="15"/>
    <x v="1075"/>
    <x v="2"/>
  </r>
  <r>
    <n v="1076"/>
    <x v="1076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x v="17"/>
    <n v="63"/>
    <n v="48.28"/>
    <x v="1076"/>
    <x v="3"/>
  </r>
  <r>
    <n v="1077"/>
    <x v="1077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x v="17"/>
    <n v="29"/>
    <n v="43.98"/>
    <x v="1077"/>
    <x v="6"/>
  </r>
  <r>
    <n v="1078"/>
    <x v="1078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x v="17"/>
    <n v="8"/>
    <n v="9"/>
    <x v="1078"/>
    <x v="1"/>
  </r>
  <r>
    <n v="1079"/>
    <x v="1079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x v="17"/>
    <n v="3"/>
    <n v="37.67"/>
    <x v="1079"/>
    <x v="2"/>
  </r>
  <r>
    <n v="1080"/>
    <x v="1080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x v="17"/>
    <n v="9"/>
    <n v="18.579999999999998"/>
    <x v="1080"/>
    <x v="2"/>
  </r>
  <r>
    <n v="1081"/>
    <x v="1081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x v="17"/>
    <n v="0"/>
    <n v="3"/>
    <x v="1081"/>
    <x v="5"/>
  </r>
  <r>
    <n v="1082"/>
    <x v="1082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x v="17"/>
    <n v="1"/>
    <n v="18.670000000000002"/>
    <x v="1082"/>
    <x v="2"/>
  </r>
  <r>
    <n v="1083"/>
    <x v="1083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x v="17"/>
    <n v="1"/>
    <n v="410"/>
    <x v="1083"/>
    <x v="2"/>
  </r>
  <r>
    <n v="1084"/>
    <x v="1084"/>
    <s v="I want to start my own channel for gaming"/>
    <n v="550"/>
    <n v="0"/>
    <x v="2"/>
    <x v="0"/>
    <x v="0"/>
    <n v="1407534804"/>
    <n v="1404942804"/>
    <b v="0"/>
    <n v="0"/>
    <b v="0"/>
    <x v="17"/>
    <n v="0"/>
    <e v="#DIV/0!"/>
    <x v="1084"/>
    <x v="1"/>
  </r>
  <r>
    <n v="1085"/>
    <x v="1085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x v="17"/>
    <n v="3"/>
    <n v="114"/>
    <x v="1085"/>
    <x v="2"/>
  </r>
  <r>
    <n v="1086"/>
    <x v="1086"/>
    <s v="Humanity's future in the Galaxy"/>
    <n v="18000"/>
    <n v="15"/>
    <x v="2"/>
    <x v="0"/>
    <x v="0"/>
    <n v="1408913291"/>
    <n v="1406321291"/>
    <b v="0"/>
    <n v="2"/>
    <b v="0"/>
    <x v="17"/>
    <n v="0"/>
    <n v="7.5"/>
    <x v="1086"/>
    <x v="2"/>
  </r>
  <r>
    <n v="1087"/>
    <x v="1087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x v="17"/>
    <n v="0"/>
    <e v="#DIV/0!"/>
    <x v="1087"/>
    <x v="2"/>
  </r>
  <r>
    <n v="1088"/>
    <x v="1088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x v="17"/>
    <n v="14"/>
    <n v="43.42"/>
    <x v="1088"/>
    <x v="3"/>
  </r>
  <r>
    <n v="1089"/>
    <x v="1089"/>
    <s v="Farabel is a single player turn-based fantasy strategy game for Mac/PC/Linux"/>
    <n v="15000"/>
    <n v="1174"/>
    <x v="2"/>
    <x v="6"/>
    <x v="3"/>
    <n v="1435293175"/>
    <n v="1432701175"/>
    <b v="0"/>
    <n v="49"/>
    <b v="0"/>
    <x v="17"/>
    <n v="8"/>
    <n v="23.96"/>
    <x v="1089"/>
    <x v="3"/>
  </r>
  <r>
    <n v="1090"/>
    <x v="1090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x v="17"/>
    <n v="0"/>
    <n v="5"/>
    <x v="1090"/>
    <x v="1"/>
  </r>
  <r>
    <n v="1091"/>
    <x v="1091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x v="17"/>
    <n v="13"/>
    <n v="12.5"/>
    <x v="1091"/>
    <x v="5"/>
  </r>
  <r>
    <n v="1092"/>
    <x v="1092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x v="17"/>
    <n v="1"/>
    <n v="3"/>
    <x v="1092"/>
    <x v="1"/>
  </r>
  <r>
    <n v="1093"/>
    <x v="1093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x v="17"/>
    <n v="14"/>
    <n v="10.56"/>
    <x v="1093"/>
    <x v="6"/>
  </r>
  <r>
    <n v="1094"/>
    <x v="1094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x v="17"/>
    <n v="18"/>
    <n v="122"/>
    <x v="1094"/>
    <x v="4"/>
  </r>
  <r>
    <n v="1095"/>
    <x v="1095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x v="17"/>
    <n v="5"/>
    <n v="267.81"/>
    <x v="1095"/>
    <x v="2"/>
  </r>
  <r>
    <n v="1096"/>
    <x v="1096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x v="17"/>
    <n v="18"/>
    <n v="74.209999999999994"/>
    <x v="1096"/>
    <x v="2"/>
  </r>
  <r>
    <n v="1097"/>
    <x v="1097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x v="17"/>
    <n v="0"/>
    <n v="6.71"/>
    <x v="1097"/>
    <x v="2"/>
  </r>
  <r>
    <n v="1098"/>
    <x v="1098"/>
    <s v="Kick, Punch... Fireball is an FPS type arena game set inside the fantasy world."/>
    <n v="25000"/>
    <n v="1803"/>
    <x v="2"/>
    <x v="0"/>
    <x v="0"/>
    <n v="1397413095"/>
    <n v="1394821095"/>
    <b v="0"/>
    <n v="22"/>
    <b v="0"/>
    <x v="17"/>
    <n v="7"/>
    <n v="81.95"/>
    <x v="1098"/>
    <x v="3"/>
  </r>
  <r>
    <n v="1099"/>
    <x v="1099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x v="17"/>
    <n v="1"/>
    <n v="25"/>
    <x v="1099"/>
    <x v="1"/>
  </r>
  <r>
    <n v="1100"/>
    <x v="1100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x v="17"/>
    <n v="3"/>
    <n v="10"/>
    <x v="1100"/>
    <x v="1"/>
  </r>
  <r>
    <n v="1101"/>
    <x v="1101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x v="17"/>
    <n v="0"/>
    <n v="6.83"/>
    <x v="1101"/>
    <x v="4"/>
  </r>
  <r>
    <n v="1102"/>
    <x v="1102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x v="17"/>
    <n v="5"/>
    <n v="17.71"/>
    <x v="1102"/>
    <x v="1"/>
  </r>
  <r>
    <n v="1103"/>
    <x v="1103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x v="17"/>
    <n v="2"/>
    <n v="16.2"/>
    <x v="1103"/>
    <x v="2"/>
  </r>
  <r>
    <n v="1104"/>
    <x v="1104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x v="17"/>
    <n v="5"/>
    <n v="80.3"/>
    <x v="1104"/>
    <x v="2"/>
  </r>
  <r>
    <n v="1105"/>
    <x v="1105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x v="17"/>
    <n v="0"/>
    <n v="71.55"/>
    <x v="1105"/>
    <x v="5"/>
  </r>
  <r>
    <n v="1106"/>
    <x v="1106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x v="17"/>
    <n v="41"/>
    <n v="23.57"/>
    <x v="1106"/>
    <x v="2"/>
  </r>
  <r>
    <n v="1107"/>
    <x v="1107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x v="17"/>
    <n v="0"/>
    <e v="#DIV/0!"/>
    <x v="1107"/>
    <x v="5"/>
  </r>
  <r>
    <n v="1108"/>
    <x v="1108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x v="17"/>
    <n v="3"/>
    <n v="34.880000000000003"/>
    <x v="1108"/>
    <x v="1"/>
  </r>
  <r>
    <n v="1109"/>
    <x v="1109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x v="17"/>
    <n v="0"/>
    <n v="15"/>
    <x v="1109"/>
    <x v="5"/>
  </r>
  <r>
    <n v="1110"/>
    <x v="1110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x v="17"/>
    <n v="1"/>
    <n v="23.18"/>
    <x v="1110"/>
    <x v="3"/>
  </r>
  <r>
    <n v="1111"/>
    <x v="1111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x v="17"/>
    <n v="0"/>
    <n v="1"/>
    <x v="1111"/>
    <x v="2"/>
  </r>
  <r>
    <n v="1112"/>
    <x v="1112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x v="17"/>
    <n v="36"/>
    <n v="100.23"/>
    <x v="1112"/>
    <x v="2"/>
  </r>
  <r>
    <n v="1113"/>
    <x v="1113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x v="17"/>
    <n v="1"/>
    <n v="5"/>
    <x v="1113"/>
    <x v="4"/>
  </r>
  <r>
    <n v="1114"/>
    <x v="1114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x v="17"/>
    <n v="0"/>
    <n v="3.33"/>
    <x v="1114"/>
    <x v="1"/>
  </r>
  <r>
    <n v="1115"/>
    <x v="1115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x v="17"/>
    <n v="0"/>
    <n v="13.25"/>
    <x v="1115"/>
    <x v="5"/>
  </r>
  <r>
    <n v="1116"/>
    <x v="1116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x v="17"/>
    <n v="0"/>
    <n v="17.850000000000001"/>
    <x v="1116"/>
    <x v="3"/>
  </r>
  <r>
    <n v="1117"/>
    <x v="1117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x v="17"/>
    <n v="8"/>
    <n v="10.38"/>
    <x v="1117"/>
    <x v="2"/>
  </r>
  <r>
    <n v="1118"/>
    <x v="1118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x v="17"/>
    <n v="2"/>
    <n v="36.33"/>
    <x v="1118"/>
    <x v="2"/>
  </r>
  <r>
    <n v="1119"/>
    <x v="1119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x v="17"/>
    <n v="0"/>
    <n v="5"/>
    <x v="1119"/>
    <x v="6"/>
  </r>
  <r>
    <n v="1120"/>
    <x v="1120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x v="17"/>
    <n v="0"/>
    <e v="#DIV/0!"/>
    <x v="1120"/>
    <x v="1"/>
  </r>
  <r>
    <n v="1121"/>
    <x v="1121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x v="17"/>
    <n v="0"/>
    <n v="5.8"/>
    <x v="1121"/>
    <x v="4"/>
  </r>
  <r>
    <n v="1122"/>
    <x v="1122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x v="17"/>
    <n v="0"/>
    <e v="#DIV/0!"/>
    <x v="1122"/>
    <x v="2"/>
  </r>
  <r>
    <n v="1123"/>
    <x v="1123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x v="17"/>
    <n v="0"/>
    <n v="3.67"/>
    <x v="1123"/>
    <x v="3"/>
  </r>
  <r>
    <n v="1124"/>
    <x v="1124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x v="18"/>
    <n v="0"/>
    <n v="60.71"/>
    <x v="1124"/>
    <x v="3"/>
  </r>
  <r>
    <n v="1125"/>
    <x v="1125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x v="18"/>
    <n v="0"/>
    <e v="#DIV/0!"/>
    <x v="1125"/>
    <x v="1"/>
  </r>
  <r>
    <n v="1126"/>
    <x v="1126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x v="18"/>
    <n v="1"/>
    <n v="5"/>
    <x v="1126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x v="18"/>
    <n v="2"/>
    <n v="25.43"/>
    <x v="1127"/>
    <x v="2"/>
  </r>
  <r>
    <n v="1128"/>
    <x v="1128"/>
    <s v="#havingfunFTW"/>
    <n v="1000"/>
    <n v="1"/>
    <x v="2"/>
    <x v="1"/>
    <x v="1"/>
    <n v="1407425717"/>
    <n v="1404833717"/>
    <b v="0"/>
    <n v="1"/>
    <b v="0"/>
    <x v="18"/>
    <n v="0"/>
    <n v="1"/>
    <x v="1128"/>
    <x v="1"/>
  </r>
  <r>
    <n v="1129"/>
    <x v="1129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x v="18"/>
    <n v="0"/>
    <n v="10.5"/>
    <x v="1129"/>
    <x v="2"/>
  </r>
  <r>
    <n v="1130"/>
    <x v="1130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x v="18"/>
    <n v="0"/>
    <n v="3.67"/>
    <x v="1130"/>
    <x v="3"/>
  </r>
  <r>
    <n v="1131"/>
    <x v="1131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x v="18"/>
    <n v="0"/>
    <e v="#DIV/0!"/>
    <x v="1131"/>
    <x v="1"/>
  </r>
  <r>
    <n v="1132"/>
    <x v="1132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x v="18"/>
    <n v="14"/>
    <n v="110.62"/>
    <x v="1132"/>
    <x v="2"/>
  </r>
  <r>
    <n v="1133"/>
    <x v="1133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x v="18"/>
    <n v="1"/>
    <n v="20"/>
    <x v="1133"/>
    <x v="2"/>
  </r>
  <r>
    <n v="1134"/>
    <x v="1134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x v="18"/>
    <n v="0"/>
    <n v="1"/>
    <x v="1134"/>
    <x v="1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x v="18"/>
    <n v="5"/>
    <n v="50"/>
    <x v="1135"/>
    <x v="3"/>
  </r>
  <r>
    <n v="1136"/>
    <x v="1136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x v="18"/>
    <n v="6"/>
    <n v="45"/>
    <x v="1136"/>
    <x v="1"/>
  </r>
  <r>
    <n v="1137"/>
    <x v="1137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x v="18"/>
    <n v="40"/>
    <n v="253.21"/>
    <x v="1137"/>
    <x v="0"/>
  </r>
  <r>
    <n v="1138"/>
    <x v="1138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x v="18"/>
    <n v="0"/>
    <n v="31.25"/>
    <x v="1138"/>
    <x v="2"/>
  </r>
  <r>
    <n v="1139"/>
    <x v="1139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x v="18"/>
    <n v="0"/>
    <n v="5"/>
    <x v="1139"/>
    <x v="3"/>
  </r>
  <r>
    <n v="1140"/>
    <x v="1140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x v="18"/>
    <n v="0"/>
    <e v="#DIV/0!"/>
    <x v="1140"/>
    <x v="3"/>
  </r>
  <r>
    <n v="1141"/>
    <x v="1141"/>
    <s v="I think this will be a great game!"/>
    <n v="500"/>
    <n v="0"/>
    <x v="2"/>
    <x v="12"/>
    <x v="3"/>
    <n v="1436460450"/>
    <n v="1433868450"/>
    <b v="0"/>
    <n v="0"/>
    <b v="0"/>
    <x v="18"/>
    <n v="0"/>
    <e v="#DIV/0!"/>
    <x v="1141"/>
    <x v="3"/>
  </r>
  <r>
    <n v="1142"/>
    <x v="1142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x v="18"/>
    <n v="0"/>
    <e v="#DIV/0!"/>
    <x v="1142"/>
    <x v="3"/>
  </r>
  <r>
    <n v="1143"/>
    <x v="1143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x v="18"/>
    <n v="0"/>
    <n v="23.25"/>
    <x v="1143"/>
    <x v="3"/>
  </r>
  <r>
    <n v="1144"/>
    <x v="1144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x v="19"/>
    <n v="0"/>
    <e v="#DIV/0!"/>
    <x v="1144"/>
    <x v="2"/>
  </r>
  <r>
    <n v="1145"/>
    <x v="1145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x v="19"/>
    <n v="0"/>
    <n v="100"/>
    <x v="1145"/>
    <x v="2"/>
  </r>
  <r>
    <n v="1146"/>
    <x v="1146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x v="19"/>
    <n v="9"/>
    <n v="44.17"/>
    <x v="1146"/>
    <x v="2"/>
  </r>
  <r>
    <n v="1147"/>
    <x v="1147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x v="19"/>
    <n v="0"/>
    <e v="#DIV/0!"/>
    <x v="1147"/>
    <x v="1"/>
  </r>
  <r>
    <n v="1148"/>
    <x v="1148"/>
    <s v="New local (Louisville, KY.) food truck with a refreshing spin on rolling kitchens."/>
    <n v="15000"/>
    <n v="73"/>
    <x v="2"/>
    <x v="0"/>
    <x v="0"/>
    <n v="1480568781"/>
    <n v="1477973181"/>
    <b v="0"/>
    <n v="3"/>
    <b v="0"/>
    <x v="19"/>
    <n v="0"/>
    <n v="24.33"/>
    <x v="1148"/>
    <x v="1"/>
  </r>
  <r>
    <n v="1149"/>
    <x v="1149"/>
    <s v="Bringing culturally diverse Floridian cuisine to the people!"/>
    <n v="50000"/>
    <n v="75"/>
    <x v="2"/>
    <x v="0"/>
    <x v="0"/>
    <n v="1466096566"/>
    <n v="1463504566"/>
    <b v="0"/>
    <n v="2"/>
    <b v="0"/>
    <x v="19"/>
    <n v="0"/>
    <n v="37.5"/>
    <x v="1149"/>
    <x v="3"/>
  </r>
  <r>
    <n v="1150"/>
    <x v="1150"/>
    <s v="Bringing delicious authentic and fusion Taiwanese Food to the West Coast."/>
    <n v="2500"/>
    <n v="252"/>
    <x v="2"/>
    <x v="0"/>
    <x v="0"/>
    <n v="1452293675"/>
    <n v="1447109675"/>
    <b v="0"/>
    <n v="6"/>
    <b v="0"/>
    <x v="19"/>
    <n v="10"/>
    <n v="42"/>
    <x v="1150"/>
    <x v="3"/>
  </r>
  <r>
    <n v="1151"/>
    <x v="1151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x v="19"/>
    <n v="0"/>
    <e v="#DIV/0!"/>
    <x v="1151"/>
    <x v="3"/>
  </r>
  <r>
    <n v="1152"/>
    <x v="1152"/>
    <s v="Peruvian food truck with an LA twist."/>
    <n v="16000"/>
    <n v="911"/>
    <x v="2"/>
    <x v="0"/>
    <x v="0"/>
    <n v="1431709312"/>
    <n v="1429117312"/>
    <b v="0"/>
    <n v="15"/>
    <b v="0"/>
    <x v="19"/>
    <n v="6"/>
    <n v="60.73"/>
    <x v="1152"/>
    <x v="3"/>
  </r>
  <r>
    <n v="1153"/>
    <x v="1153"/>
    <s v="A mobile concession trailer for snow cones, ice cream, smoothies and more"/>
    <n v="8000"/>
    <n v="50"/>
    <x v="2"/>
    <x v="0"/>
    <x v="0"/>
    <n v="1434647305"/>
    <n v="1432055305"/>
    <b v="0"/>
    <n v="1"/>
    <b v="0"/>
    <x v="19"/>
    <n v="1"/>
    <n v="50"/>
    <x v="1153"/>
    <x v="3"/>
  </r>
  <r>
    <n v="1154"/>
    <x v="1154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x v="19"/>
    <n v="7"/>
    <n v="108.33"/>
    <x v="1154"/>
    <x v="2"/>
  </r>
  <r>
    <n v="1155"/>
    <x v="1155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x v="19"/>
    <n v="1"/>
    <n v="23.5"/>
    <x v="1155"/>
    <x v="3"/>
  </r>
  <r>
    <n v="1156"/>
    <x v="1156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x v="19"/>
    <n v="0"/>
    <e v="#DIV/0!"/>
    <x v="1156"/>
    <x v="2"/>
  </r>
  <r>
    <n v="1157"/>
    <x v="1157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x v="19"/>
    <n v="2"/>
    <n v="50.33"/>
    <x v="1157"/>
    <x v="2"/>
  </r>
  <r>
    <n v="1158"/>
    <x v="1158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x v="19"/>
    <n v="0"/>
    <n v="11.67"/>
    <x v="1158"/>
    <x v="3"/>
  </r>
  <r>
    <n v="1159"/>
    <x v="1159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x v="19"/>
    <n v="0"/>
    <e v="#DIV/0!"/>
    <x v="1159"/>
    <x v="3"/>
  </r>
  <r>
    <n v="1160"/>
    <x v="1160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x v="19"/>
    <n v="4"/>
    <n v="60.79"/>
    <x v="1160"/>
    <x v="3"/>
  </r>
  <r>
    <n v="1161"/>
    <x v="1161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x v="19"/>
    <n v="0"/>
    <e v="#DIV/0!"/>
    <x v="1161"/>
    <x v="2"/>
  </r>
  <r>
    <n v="1162"/>
    <x v="1162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x v="19"/>
    <n v="0"/>
    <n v="17.5"/>
    <x v="1162"/>
    <x v="2"/>
  </r>
  <r>
    <n v="1163"/>
    <x v="1163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x v="19"/>
    <n v="0"/>
    <e v="#DIV/0!"/>
    <x v="1163"/>
    <x v="1"/>
  </r>
  <r>
    <n v="1164"/>
    <x v="1164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x v="19"/>
    <n v="0"/>
    <e v="#DIV/0!"/>
    <x v="1164"/>
    <x v="2"/>
  </r>
  <r>
    <n v="1165"/>
    <x v="1165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x v="19"/>
    <n v="21"/>
    <n v="82.82"/>
    <x v="1165"/>
    <x v="3"/>
  </r>
  <r>
    <n v="1166"/>
    <x v="1166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x v="19"/>
    <n v="19"/>
    <n v="358.88"/>
    <x v="1166"/>
    <x v="2"/>
  </r>
  <r>
    <n v="1167"/>
    <x v="1167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x v="19"/>
    <n v="2"/>
    <n v="61.19"/>
    <x v="1167"/>
    <x v="1"/>
  </r>
  <r>
    <n v="1168"/>
    <x v="1168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x v="19"/>
    <n v="6"/>
    <n v="340"/>
    <x v="1168"/>
    <x v="3"/>
  </r>
  <r>
    <n v="1169"/>
    <x v="1169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x v="19"/>
    <n v="0"/>
    <n v="5.67"/>
    <x v="1169"/>
    <x v="3"/>
  </r>
  <r>
    <n v="1170"/>
    <x v="1170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x v="19"/>
    <n v="0"/>
    <n v="50"/>
    <x v="1170"/>
    <x v="2"/>
  </r>
  <r>
    <n v="1171"/>
    <x v="1171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x v="19"/>
    <n v="0"/>
    <n v="25"/>
    <x v="1171"/>
    <x v="2"/>
  </r>
  <r>
    <n v="1172"/>
    <x v="1172"/>
    <s v="Bringing YOUR favorite dog recipes to the streets."/>
    <n v="9000"/>
    <n v="0"/>
    <x v="2"/>
    <x v="0"/>
    <x v="0"/>
    <n v="1408551752"/>
    <n v="1405959752"/>
    <b v="0"/>
    <n v="0"/>
    <b v="0"/>
    <x v="19"/>
    <n v="0"/>
    <e v="#DIV/0!"/>
    <x v="117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x v="19"/>
    <n v="0"/>
    <n v="30"/>
    <x v="1173"/>
    <x v="1"/>
  </r>
  <r>
    <n v="1174"/>
    <x v="1174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x v="19"/>
    <n v="6"/>
    <n v="46.63"/>
    <x v="1174"/>
    <x v="3"/>
  </r>
  <r>
    <n v="1175"/>
    <x v="1175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x v="19"/>
    <n v="3"/>
    <n v="65"/>
    <x v="1175"/>
    <x v="0"/>
  </r>
  <r>
    <n v="1176"/>
    <x v="1176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x v="19"/>
    <n v="0"/>
    <n v="10"/>
    <x v="1176"/>
    <x v="2"/>
  </r>
  <r>
    <n v="1177"/>
    <x v="1177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x v="19"/>
    <n v="0"/>
    <e v="#DIV/0!"/>
    <x v="1177"/>
    <x v="2"/>
  </r>
  <r>
    <n v="1178"/>
    <x v="1178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x v="19"/>
    <n v="0"/>
    <n v="5"/>
    <x v="1178"/>
    <x v="3"/>
  </r>
  <r>
    <n v="1179"/>
    <x v="1179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x v="19"/>
    <n v="5"/>
    <n v="640"/>
    <x v="1179"/>
    <x v="2"/>
  </r>
  <r>
    <n v="1180"/>
    <x v="1180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x v="19"/>
    <n v="12"/>
    <n v="69.12"/>
    <x v="1180"/>
    <x v="3"/>
  </r>
  <r>
    <n v="1181"/>
    <x v="1181"/>
    <s v="Bringing the best tacos to the streets of Chicago!"/>
    <n v="50000"/>
    <n v="4"/>
    <x v="2"/>
    <x v="0"/>
    <x v="0"/>
    <n v="1425197321"/>
    <n v="1422605321"/>
    <b v="0"/>
    <n v="3"/>
    <b v="0"/>
    <x v="19"/>
    <n v="0"/>
    <n v="1.33"/>
    <x v="1181"/>
    <x v="1"/>
  </r>
  <r>
    <n v="1182"/>
    <x v="1182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x v="19"/>
    <n v="4"/>
    <n v="10.5"/>
    <x v="1182"/>
    <x v="1"/>
  </r>
  <r>
    <n v="1183"/>
    <x v="1183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x v="19"/>
    <n v="4"/>
    <n v="33.33"/>
    <x v="1183"/>
    <x v="0"/>
  </r>
  <r>
    <n v="1184"/>
    <x v="1184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x v="20"/>
    <n v="105"/>
    <n v="61.56"/>
    <x v="1184"/>
    <x v="3"/>
  </r>
  <r>
    <n v="1185"/>
    <x v="1185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x v="20"/>
    <n v="105"/>
    <n v="118.74"/>
    <x v="1185"/>
    <x v="3"/>
  </r>
  <r>
    <n v="1186"/>
    <x v="1186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x v="20"/>
    <n v="107"/>
    <n v="65.08"/>
    <x v="1186"/>
    <x v="3"/>
  </r>
  <r>
    <n v="1187"/>
    <x v="1187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x v="20"/>
    <n v="104"/>
    <n v="130.16"/>
    <x v="1187"/>
    <x v="1"/>
  </r>
  <r>
    <n v="1188"/>
    <x v="1188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x v="20"/>
    <n v="161"/>
    <n v="37.78"/>
    <x v="1188"/>
    <x v="1"/>
  </r>
  <r>
    <n v="1189"/>
    <x v="1189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x v="20"/>
    <n v="108"/>
    <n v="112.79"/>
    <x v="1189"/>
    <x v="2"/>
  </r>
  <r>
    <n v="1190"/>
    <x v="1190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x v="20"/>
    <n v="135"/>
    <n v="51.92"/>
    <x v="1190"/>
    <x v="1"/>
  </r>
  <r>
    <n v="1191"/>
    <x v="1191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x v="20"/>
    <n v="109"/>
    <n v="89.24"/>
    <x v="1191"/>
    <x v="0"/>
  </r>
  <r>
    <n v="1192"/>
    <x v="1192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x v="20"/>
    <n v="290"/>
    <n v="19.329999999999998"/>
    <x v="1192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x v="20"/>
    <n v="104"/>
    <n v="79.97"/>
    <x v="1193"/>
    <x v="3"/>
  </r>
  <r>
    <n v="1194"/>
    <x v="1194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x v="20"/>
    <n v="322"/>
    <n v="56.41"/>
    <x v="1194"/>
    <x v="3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x v="20"/>
    <n v="135"/>
    <n v="79.41"/>
    <x v="1195"/>
    <x v="3"/>
  </r>
  <r>
    <n v="1196"/>
    <x v="1196"/>
    <s v="A book of male nudes photographed on location in Ibiza over the last 4 years."/>
    <n v="14500"/>
    <n v="39137"/>
    <x v="0"/>
    <x v="1"/>
    <x v="1"/>
    <n v="1450467539"/>
    <n v="1447875539"/>
    <b v="0"/>
    <n v="512"/>
    <b v="1"/>
    <x v="20"/>
    <n v="270"/>
    <n v="76.44"/>
    <x v="1196"/>
    <x v="1"/>
  </r>
  <r>
    <n v="1197"/>
    <x v="1197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x v="20"/>
    <n v="253"/>
    <n v="121"/>
    <x v="1197"/>
    <x v="3"/>
  </r>
  <r>
    <n v="1198"/>
    <x v="1198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x v="20"/>
    <n v="261"/>
    <n v="54.62"/>
    <x v="1198"/>
    <x v="3"/>
  </r>
  <r>
    <n v="1199"/>
    <x v="1199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x v="20"/>
    <n v="101"/>
    <n v="299.22000000000003"/>
    <x v="1199"/>
    <x v="3"/>
  </r>
  <r>
    <n v="1200"/>
    <x v="1200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x v="20"/>
    <n v="126"/>
    <n v="58.53"/>
    <x v="1200"/>
    <x v="1"/>
  </r>
  <r>
    <n v="1201"/>
    <x v="1201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x v="20"/>
    <n v="102"/>
    <n v="55.37"/>
    <x v="1201"/>
    <x v="3"/>
  </r>
  <r>
    <n v="1202"/>
    <x v="1202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x v="20"/>
    <n v="199"/>
    <n v="183.8"/>
    <x v="1202"/>
    <x v="3"/>
  </r>
  <r>
    <n v="1203"/>
    <x v="1203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x v="20"/>
    <n v="102"/>
    <n v="165.35"/>
    <x v="1203"/>
    <x v="3"/>
  </r>
  <r>
    <n v="1204"/>
    <x v="1204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x v="20"/>
    <n v="103"/>
    <n v="234.79"/>
    <x v="1204"/>
    <x v="3"/>
  </r>
  <r>
    <n v="1205"/>
    <x v="1205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x v="20"/>
    <n v="101"/>
    <n v="211.48"/>
    <x v="1205"/>
    <x v="0"/>
  </r>
  <r>
    <n v="1206"/>
    <x v="1206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x v="20"/>
    <n v="115"/>
    <n v="32.340000000000003"/>
    <x v="1206"/>
    <x v="1"/>
  </r>
  <r>
    <n v="1207"/>
    <x v="1207"/>
    <s v="A humanistic photo book about ancestral &amp; post-modern Italy."/>
    <n v="16700"/>
    <n v="17396"/>
    <x v="0"/>
    <x v="13"/>
    <x v="3"/>
    <n v="1459418400"/>
    <n v="1456827573"/>
    <b v="0"/>
    <n v="141"/>
    <b v="1"/>
    <x v="20"/>
    <n v="104"/>
    <n v="123.38"/>
    <x v="1207"/>
    <x v="1"/>
  </r>
  <r>
    <n v="1208"/>
    <x v="1208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x v="20"/>
    <n v="155"/>
    <n v="207.07"/>
    <x v="1208"/>
    <x v="0"/>
  </r>
  <r>
    <n v="1209"/>
    <x v="1209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x v="20"/>
    <n v="106"/>
    <n v="138.26"/>
    <x v="1209"/>
    <x v="3"/>
  </r>
  <r>
    <n v="1210"/>
    <x v="1210"/>
    <s v="En fotobok om livet i det enda andra GÃ¶teborg i vÃ¤rlden"/>
    <n v="20000"/>
    <n v="50863"/>
    <x v="0"/>
    <x v="11"/>
    <x v="9"/>
    <n v="1433106000"/>
    <n v="1431124572"/>
    <b v="0"/>
    <n v="103"/>
    <b v="1"/>
    <x v="20"/>
    <n v="254"/>
    <n v="493.82"/>
    <x v="1210"/>
    <x v="1"/>
  </r>
  <r>
    <n v="1211"/>
    <x v="1211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x v="20"/>
    <n v="101"/>
    <n v="168.5"/>
    <x v="1211"/>
    <x v="3"/>
  </r>
  <r>
    <n v="1212"/>
    <x v="1212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x v="20"/>
    <n v="129"/>
    <n v="38.869999999999997"/>
    <x v="1212"/>
    <x v="1"/>
  </r>
  <r>
    <n v="1213"/>
    <x v="1213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x v="20"/>
    <n v="102"/>
    <n v="61.53"/>
    <x v="1213"/>
    <x v="3"/>
  </r>
  <r>
    <n v="1214"/>
    <x v="1214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x v="20"/>
    <n v="132"/>
    <n v="105.44"/>
    <x v="1214"/>
    <x v="2"/>
  </r>
  <r>
    <n v="1215"/>
    <x v="1215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x v="20"/>
    <n v="786"/>
    <n v="71.59"/>
    <x v="1215"/>
    <x v="3"/>
  </r>
  <r>
    <n v="1216"/>
    <x v="1216"/>
    <s v="A fine art photography book taking a new look at the art of bonsai."/>
    <n v="14000"/>
    <n v="20398"/>
    <x v="0"/>
    <x v="0"/>
    <x v="0"/>
    <n v="1443826980"/>
    <n v="1441032457"/>
    <b v="0"/>
    <n v="222"/>
    <b v="1"/>
    <x v="20"/>
    <n v="146"/>
    <n v="91.88"/>
    <x v="1216"/>
    <x v="1"/>
  </r>
  <r>
    <n v="1217"/>
    <x v="1217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x v="20"/>
    <n v="103"/>
    <n v="148.57"/>
    <x v="1217"/>
    <x v="3"/>
  </r>
  <r>
    <n v="1218"/>
    <x v="1218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x v="20"/>
    <n v="172"/>
    <n v="174.21"/>
    <x v="1218"/>
    <x v="1"/>
  </r>
  <r>
    <n v="1219"/>
    <x v="1219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x v="20"/>
    <n v="159"/>
    <n v="102.86"/>
    <x v="1219"/>
    <x v="3"/>
  </r>
  <r>
    <n v="1220"/>
    <x v="1220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x v="20"/>
    <n v="104"/>
    <n v="111.18"/>
    <x v="1220"/>
    <x v="1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x v="20"/>
    <n v="111"/>
    <n v="23.8"/>
    <x v="1221"/>
    <x v="1"/>
  </r>
  <r>
    <n v="1222"/>
    <x v="1222"/>
    <s v="Project Pilgrim is my effort to work towards normalizing mental health."/>
    <n v="4000"/>
    <n v="11215"/>
    <x v="0"/>
    <x v="5"/>
    <x v="5"/>
    <n v="1459483200"/>
    <n v="1456852647"/>
    <b v="0"/>
    <n v="138"/>
    <b v="1"/>
    <x v="20"/>
    <n v="280"/>
    <n v="81.27"/>
    <x v="1222"/>
    <x v="1"/>
  </r>
  <r>
    <n v="1223"/>
    <x v="1223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x v="20"/>
    <n v="112"/>
    <n v="116.21"/>
    <x v="1223"/>
    <x v="2"/>
  </r>
  <r>
    <n v="1224"/>
    <x v="1224"/>
    <s v="Modern Celtic influenced CD.  Help me finish what I started before the stroke."/>
    <n v="15000"/>
    <n v="1060"/>
    <x v="1"/>
    <x v="0"/>
    <x v="0"/>
    <n v="1402060302"/>
    <n v="1396876302"/>
    <b v="0"/>
    <n v="18"/>
    <b v="0"/>
    <x v="21"/>
    <n v="7"/>
    <n v="58.89"/>
    <x v="1224"/>
    <x v="4"/>
  </r>
  <r>
    <n v="1225"/>
    <x v="1225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x v="21"/>
    <n v="4"/>
    <n v="44"/>
    <x v="1225"/>
    <x v="2"/>
  </r>
  <r>
    <n v="1226"/>
    <x v="1226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x v="21"/>
    <n v="4"/>
    <n v="48.43"/>
    <x v="1226"/>
    <x v="2"/>
  </r>
  <r>
    <n v="1227"/>
    <x v="1227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x v="21"/>
    <n v="0"/>
    <e v="#DIV/0!"/>
    <x v="1227"/>
    <x v="6"/>
  </r>
  <r>
    <n v="1228"/>
    <x v="1228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x v="21"/>
    <n v="29"/>
    <n v="61.04"/>
    <x v="1228"/>
    <x v="5"/>
  </r>
  <r>
    <n v="1229"/>
    <x v="1229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x v="21"/>
    <n v="1"/>
    <n v="25"/>
    <x v="1229"/>
    <x v="6"/>
  </r>
  <r>
    <n v="1230"/>
    <x v="1230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x v="21"/>
    <n v="0"/>
    <e v="#DIV/0!"/>
    <x v="1230"/>
    <x v="3"/>
  </r>
  <r>
    <n v="1231"/>
    <x v="1231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x v="21"/>
    <n v="0"/>
    <e v="#DIV/0!"/>
    <x v="1231"/>
    <x v="4"/>
  </r>
  <r>
    <n v="1232"/>
    <x v="1232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x v="21"/>
    <n v="1"/>
    <n v="40"/>
    <x v="1232"/>
    <x v="5"/>
  </r>
  <r>
    <n v="1233"/>
    <x v="1233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x v="21"/>
    <n v="12"/>
    <n v="19.329999999999998"/>
    <x v="1233"/>
    <x v="3"/>
  </r>
  <r>
    <n v="1234"/>
    <x v="1234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x v="21"/>
    <n v="0"/>
    <e v="#DIV/0!"/>
    <x v="1234"/>
    <x v="4"/>
  </r>
  <r>
    <n v="1235"/>
    <x v="1235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x v="21"/>
    <n v="3"/>
    <n v="35"/>
    <x v="1235"/>
    <x v="5"/>
  </r>
  <r>
    <n v="1236"/>
    <x v="1236"/>
    <s v="Raising money to give the musicians their due."/>
    <n v="2500"/>
    <n v="0"/>
    <x v="1"/>
    <x v="0"/>
    <x v="0"/>
    <n v="1343491200"/>
    <n v="1342801164"/>
    <b v="0"/>
    <n v="0"/>
    <b v="0"/>
    <x v="21"/>
    <n v="0"/>
    <e v="#DIV/0!"/>
    <x v="1236"/>
    <x v="5"/>
  </r>
  <r>
    <n v="1237"/>
    <x v="1237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x v="21"/>
    <n v="0"/>
    <e v="#DIV/0!"/>
    <x v="1237"/>
    <x v="6"/>
  </r>
  <r>
    <n v="1238"/>
    <x v="1238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x v="21"/>
    <n v="18"/>
    <n v="59.33"/>
    <x v="1238"/>
    <x v="6"/>
  </r>
  <r>
    <n v="1239"/>
    <x v="1239"/>
    <s v="Please consider helping us with our new CD and Riverdance Tour"/>
    <n v="2500"/>
    <n v="0"/>
    <x v="1"/>
    <x v="0"/>
    <x v="0"/>
    <n v="1325804767"/>
    <n v="1323212767"/>
    <b v="0"/>
    <n v="0"/>
    <b v="0"/>
    <x v="21"/>
    <n v="0"/>
    <e v="#DIV/0!"/>
    <x v="1239"/>
    <x v="4"/>
  </r>
  <r>
    <n v="1240"/>
    <x v="1240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x v="21"/>
    <n v="3"/>
    <n v="30.13"/>
    <x v="1240"/>
    <x v="2"/>
  </r>
  <r>
    <n v="1241"/>
    <x v="1241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x v="21"/>
    <n v="51"/>
    <n v="74.62"/>
    <x v="1241"/>
    <x v="6"/>
  </r>
  <r>
    <n v="1242"/>
    <x v="1242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x v="21"/>
    <n v="1"/>
    <n v="5"/>
    <x v="1242"/>
    <x v="6"/>
  </r>
  <r>
    <n v="1243"/>
    <x v="1243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x v="21"/>
    <n v="14"/>
    <n v="44.5"/>
    <x v="1243"/>
    <x v="4"/>
  </r>
  <r>
    <n v="1244"/>
    <x v="1244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x v="11"/>
    <n v="104"/>
    <n v="46.13"/>
    <x v="1244"/>
    <x v="2"/>
  </r>
  <r>
    <n v="1245"/>
    <x v="1245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x v="11"/>
    <n v="120"/>
    <n v="141.47"/>
    <x v="1245"/>
    <x v="6"/>
  </r>
  <r>
    <n v="1246"/>
    <x v="1246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x v="11"/>
    <n v="117"/>
    <n v="75.48"/>
    <x v="1246"/>
    <x v="4"/>
  </r>
  <r>
    <n v="1247"/>
    <x v="1247"/>
    <s v="BRAIN DEAD is going to record their debut EP and they need your help, Bozos!"/>
    <n v="3500"/>
    <n v="4275"/>
    <x v="0"/>
    <x v="0"/>
    <x v="0"/>
    <n v="1367823655"/>
    <n v="1365231655"/>
    <b v="1"/>
    <n v="50"/>
    <b v="1"/>
    <x v="11"/>
    <n v="122"/>
    <n v="85.5"/>
    <x v="1247"/>
    <x v="2"/>
  </r>
  <r>
    <n v="1248"/>
    <x v="1248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x v="11"/>
    <n v="152"/>
    <n v="64.25"/>
    <x v="1248"/>
    <x v="5"/>
  </r>
  <r>
    <n v="1249"/>
    <x v="1249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x v="11"/>
    <n v="104"/>
    <n v="64.47"/>
    <x v="1249"/>
    <x v="2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x v="11"/>
    <n v="200"/>
    <n v="118.2"/>
    <x v="1250"/>
    <x v="6"/>
  </r>
  <r>
    <n v="1251"/>
    <x v="1251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x v="11"/>
    <n v="102"/>
    <n v="82.54"/>
    <x v="1251"/>
    <x v="4"/>
  </r>
  <r>
    <n v="1252"/>
    <x v="1252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x v="11"/>
    <n v="138"/>
    <n v="34.17"/>
    <x v="1252"/>
    <x v="2"/>
  </r>
  <r>
    <n v="1253"/>
    <x v="1253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x v="11"/>
    <n v="303833"/>
    <n v="42.73"/>
    <x v="1253"/>
    <x v="7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x v="11"/>
    <n v="199"/>
    <n v="94.49"/>
    <x v="1254"/>
    <x v="4"/>
  </r>
  <r>
    <n v="1255"/>
    <x v="1255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x v="11"/>
    <n v="202"/>
    <n v="55.7"/>
    <x v="1255"/>
    <x v="5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x v="11"/>
    <n v="118"/>
    <n v="98.03"/>
    <x v="1256"/>
    <x v="6"/>
  </r>
  <r>
    <n v="1257"/>
    <x v="1257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x v="11"/>
    <n v="295"/>
    <n v="92.1"/>
    <x v="1257"/>
    <x v="4"/>
  </r>
  <r>
    <n v="1258"/>
    <x v="1258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x v="11"/>
    <n v="213"/>
    <n v="38.18"/>
    <x v="1258"/>
    <x v="2"/>
  </r>
  <r>
    <n v="1259"/>
    <x v="1259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x v="11"/>
    <n v="104"/>
    <n v="27.15"/>
    <x v="1259"/>
    <x v="2"/>
  </r>
  <r>
    <n v="1260"/>
    <x v="1260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x v="11"/>
    <n v="114"/>
    <n v="50.69"/>
    <x v="1260"/>
    <x v="4"/>
  </r>
  <r>
    <n v="1261"/>
    <x v="1261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x v="11"/>
    <n v="101"/>
    <n v="38.94"/>
    <x v="1261"/>
    <x v="2"/>
  </r>
  <r>
    <n v="1262"/>
    <x v="1262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x v="11"/>
    <n v="125"/>
    <n v="77.64"/>
    <x v="1262"/>
    <x v="2"/>
  </r>
  <r>
    <n v="1263"/>
    <x v="1263"/>
    <s v="A fresh batch of chaos from Toledo, Ohio's reggae-rockers, Tropic Bombs!"/>
    <n v="1500"/>
    <n v="1785"/>
    <x v="0"/>
    <x v="0"/>
    <x v="0"/>
    <n v="1396054800"/>
    <n v="1393034470"/>
    <b v="1"/>
    <n v="41"/>
    <b v="1"/>
    <x v="11"/>
    <n v="119"/>
    <n v="43.54"/>
    <x v="1263"/>
    <x v="4"/>
  </r>
  <r>
    <n v="1264"/>
    <x v="1264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x v="11"/>
    <n v="166"/>
    <n v="31.82"/>
    <x v="1264"/>
    <x v="7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x v="11"/>
    <n v="119"/>
    <n v="63.18"/>
    <x v="1265"/>
    <x v="4"/>
  </r>
  <r>
    <n v="1266"/>
    <x v="1266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x v="11"/>
    <n v="100"/>
    <n v="190.9"/>
    <x v="1266"/>
    <x v="4"/>
  </r>
  <r>
    <n v="1267"/>
    <x v="1267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x v="11"/>
    <n v="102"/>
    <n v="140.86000000000001"/>
    <x v="1267"/>
    <x v="4"/>
  </r>
  <r>
    <n v="1268"/>
    <x v="1268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x v="11"/>
    <n v="117"/>
    <n v="76.92"/>
    <x v="1268"/>
    <x v="1"/>
  </r>
  <r>
    <n v="1269"/>
    <x v="1269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x v="11"/>
    <n v="109"/>
    <n v="99.16"/>
    <x v="1269"/>
    <x v="5"/>
  </r>
  <r>
    <n v="1270"/>
    <x v="1270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x v="11"/>
    <n v="115"/>
    <n v="67.88"/>
    <x v="1270"/>
    <x v="4"/>
  </r>
  <r>
    <n v="1271"/>
    <x v="1271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x v="11"/>
    <n v="102"/>
    <n v="246.29"/>
    <x v="1271"/>
    <x v="7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x v="11"/>
    <n v="106"/>
    <n v="189.29"/>
    <x v="1272"/>
    <x v="2"/>
  </r>
  <r>
    <n v="1273"/>
    <x v="1273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x v="11"/>
    <n v="104"/>
    <n v="76.67"/>
    <x v="1273"/>
    <x v="5"/>
  </r>
  <r>
    <n v="1274"/>
    <x v="1274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x v="11"/>
    <n v="155"/>
    <n v="82.96"/>
    <x v="1274"/>
    <x v="4"/>
  </r>
  <r>
    <n v="1275"/>
    <x v="1275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x v="11"/>
    <n v="162"/>
    <n v="62.52"/>
    <x v="1275"/>
    <x v="8"/>
  </r>
  <r>
    <n v="1276"/>
    <x v="1276"/>
    <s v="Sponsor this Brooklyn punk band's debut seven-inch, MR. DREAM GOES TO JAIL."/>
    <n v="3000"/>
    <n v="3132.63"/>
    <x v="0"/>
    <x v="0"/>
    <x v="0"/>
    <n v="1251777600"/>
    <n v="1247504047"/>
    <b v="1"/>
    <n v="68"/>
    <b v="1"/>
    <x v="11"/>
    <n v="104"/>
    <n v="46.07"/>
    <x v="1276"/>
    <x v="5"/>
  </r>
  <r>
    <n v="1277"/>
    <x v="1277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x v="11"/>
    <n v="106"/>
    <n v="38.54"/>
    <x v="1277"/>
    <x v="2"/>
  </r>
  <r>
    <n v="1278"/>
    <x v="1278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x v="11"/>
    <n v="155"/>
    <n v="53.01"/>
    <x v="1278"/>
    <x v="2"/>
  </r>
  <r>
    <n v="1279"/>
    <x v="1279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x v="11"/>
    <n v="111"/>
    <n v="73.36"/>
    <x v="1279"/>
    <x v="7"/>
  </r>
  <r>
    <n v="1280"/>
    <x v="1280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x v="11"/>
    <n v="111"/>
    <n v="127.98"/>
    <x v="1280"/>
    <x v="4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x v="11"/>
    <n v="111"/>
    <n v="104.73"/>
    <x v="1281"/>
    <x v="4"/>
  </r>
  <r>
    <n v="1282"/>
    <x v="1282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x v="11"/>
    <n v="124"/>
    <n v="67.67"/>
    <x v="1282"/>
    <x v="4"/>
  </r>
  <r>
    <n v="1283"/>
    <x v="1283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x v="11"/>
    <n v="211"/>
    <n v="95.93"/>
    <x v="1283"/>
    <x v="1"/>
  </r>
  <r>
    <n v="1284"/>
    <x v="1284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x v="6"/>
    <n v="101"/>
    <n v="65.16"/>
    <x v="1284"/>
    <x v="3"/>
  </r>
  <r>
    <n v="1285"/>
    <x v="1285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x v="6"/>
    <n v="102"/>
    <n v="32.270000000000003"/>
    <x v="1285"/>
    <x v="3"/>
  </r>
  <r>
    <n v="1286"/>
    <x v="1286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x v="6"/>
    <n v="108"/>
    <n v="81.25"/>
    <x v="1286"/>
    <x v="3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x v="6"/>
    <n v="242"/>
    <n v="24.2"/>
    <x v="1287"/>
    <x v="1"/>
  </r>
  <r>
    <n v="1288"/>
    <x v="1288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x v="6"/>
    <n v="100"/>
    <n v="65.87"/>
    <x v="1288"/>
    <x v="1"/>
  </r>
  <r>
    <n v="1289"/>
    <x v="1289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x v="6"/>
    <n v="125"/>
    <n v="36.08"/>
    <x v="1289"/>
    <x v="3"/>
  </r>
  <r>
    <n v="1290"/>
    <x v="1290"/>
    <s v="Sometimes your Heart has to STOP for your Life to START."/>
    <n v="3500"/>
    <n v="3800"/>
    <x v="0"/>
    <x v="0"/>
    <x v="0"/>
    <n v="1429772340"/>
    <n v="1427121931"/>
    <b v="0"/>
    <n v="86"/>
    <b v="1"/>
    <x v="6"/>
    <n v="109"/>
    <n v="44.19"/>
    <x v="1290"/>
    <x v="3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x v="6"/>
    <n v="146"/>
    <n v="104.07"/>
    <x v="1291"/>
    <x v="3"/>
  </r>
  <r>
    <n v="1292"/>
    <x v="1292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x v="6"/>
    <n v="110"/>
    <n v="35.96"/>
    <x v="1292"/>
    <x v="3"/>
  </r>
  <r>
    <n v="1293"/>
    <x v="1293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x v="6"/>
    <n v="102"/>
    <n v="127.79"/>
    <x v="1293"/>
    <x v="3"/>
  </r>
  <r>
    <n v="1294"/>
    <x v="1294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x v="6"/>
    <n v="122"/>
    <n v="27.73"/>
    <x v="1294"/>
    <x v="3"/>
  </r>
  <r>
    <n v="1295"/>
    <x v="1295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x v="6"/>
    <n v="102"/>
    <n v="39.83"/>
    <x v="1295"/>
    <x v="1"/>
  </r>
  <r>
    <n v="1296"/>
    <x v="1296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x v="6"/>
    <n v="141"/>
    <n v="52.17"/>
    <x v="1296"/>
    <x v="1"/>
  </r>
  <r>
    <n v="1297"/>
    <x v="1297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x v="6"/>
    <n v="110"/>
    <n v="92.04"/>
    <x v="1297"/>
    <x v="1"/>
  </r>
  <r>
    <n v="1298"/>
    <x v="1298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x v="6"/>
    <n v="105"/>
    <n v="63.42"/>
    <x v="1298"/>
    <x v="3"/>
  </r>
  <r>
    <n v="1299"/>
    <x v="1299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x v="6"/>
    <n v="124"/>
    <n v="135.63"/>
    <x v="1299"/>
    <x v="1"/>
  </r>
  <r>
    <n v="1300"/>
    <x v="1300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x v="6"/>
    <n v="135"/>
    <n v="168.75"/>
    <x v="1300"/>
    <x v="3"/>
  </r>
  <r>
    <n v="1301"/>
    <x v="1301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x v="6"/>
    <n v="103"/>
    <n v="70.86"/>
    <x v="1301"/>
    <x v="1"/>
  </r>
  <r>
    <n v="1302"/>
    <x v="1302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x v="6"/>
    <n v="100"/>
    <n v="50"/>
    <x v="1302"/>
    <x v="1"/>
  </r>
  <r>
    <n v="1303"/>
    <x v="1303"/>
    <s v="Groundbreaking queer theatre."/>
    <n v="3500"/>
    <n v="4559.13"/>
    <x v="0"/>
    <x v="1"/>
    <x v="1"/>
    <n v="1469962800"/>
    <n v="1468578920"/>
    <b v="0"/>
    <n v="108"/>
    <b v="1"/>
    <x v="6"/>
    <n v="130"/>
    <n v="42.21"/>
    <x v="1303"/>
    <x v="0"/>
  </r>
  <r>
    <n v="1304"/>
    <x v="1304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x v="8"/>
    <n v="40"/>
    <n v="152.41"/>
    <x v="1304"/>
    <x v="1"/>
  </r>
  <r>
    <n v="1305"/>
    <x v="1305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x v="8"/>
    <n v="26"/>
    <n v="90.62"/>
    <x v="1305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x v="8"/>
    <n v="65"/>
    <n v="201.6"/>
    <x v="1306"/>
    <x v="1"/>
  </r>
  <r>
    <n v="1307"/>
    <x v="1307"/>
    <s v="Get VR to Everyone with Mailable, Ready to Use Viewers"/>
    <n v="50000"/>
    <n v="5757"/>
    <x v="1"/>
    <x v="0"/>
    <x v="0"/>
    <n v="1455710679"/>
    <n v="1453118679"/>
    <b v="0"/>
    <n v="45"/>
    <b v="0"/>
    <x v="8"/>
    <n v="12"/>
    <n v="127.93"/>
    <x v="1307"/>
    <x v="1"/>
  </r>
  <r>
    <n v="1308"/>
    <x v="1308"/>
    <s v="Boost Band, a wristband that charges any device"/>
    <n v="10000"/>
    <n v="1136"/>
    <x v="1"/>
    <x v="0"/>
    <x v="0"/>
    <n v="1475937812"/>
    <n v="1472481812"/>
    <b v="0"/>
    <n v="38"/>
    <b v="0"/>
    <x v="8"/>
    <n v="11"/>
    <n v="29.89"/>
    <x v="1308"/>
    <x v="3"/>
  </r>
  <r>
    <n v="1309"/>
    <x v="1309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x v="8"/>
    <n v="112"/>
    <n v="367.97"/>
    <x v="1309"/>
    <x v="1"/>
  </r>
  <r>
    <n v="1310"/>
    <x v="1310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x v="8"/>
    <n v="16"/>
    <n v="129.16999999999999"/>
    <x v="1310"/>
    <x v="1"/>
  </r>
  <r>
    <n v="1311"/>
    <x v="1311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x v="8"/>
    <n v="32"/>
    <n v="800.7"/>
    <x v="1311"/>
    <x v="3"/>
  </r>
  <r>
    <n v="1312"/>
    <x v="1312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x v="8"/>
    <n v="1"/>
    <n v="28"/>
    <x v="1312"/>
    <x v="1"/>
  </r>
  <r>
    <n v="1313"/>
    <x v="1313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x v="8"/>
    <n v="31"/>
    <n v="102.02"/>
    <x v="1313"/>
    <x v="1"/>
  </r>
  <r>
    <n v="1314"/>
    <x v="1314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x v="8"/>
    <n v="1"/>
    <n v="184.36"/>
    <x v="1314"/>
    <x v="3"/>
  </r>
  <r>
    <n v="1315"/>
    <x v="1315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x v="8"/>
    <n v="40"/>
    <n v="162.91999999999999"/>
    <x v="1315"/>
    <x v="1"/>
  </r>
  <r>
    <n v="1316"/>
    <x v="1316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x v="8"/>
    <n v="0"/>
    <n v="1"/>
    <x v="1316"/>
    <x v="1"/>
  </r>
  <r>
    <n v="1317"/>
    <x v="1317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x v="8"/>
    <n v="6"/>
    <n v="603.53"/>
    <x v="1317"/>
    <x v="2"/>
  </r>
  <r>
    <n v="1318"/>
    <x v="1318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x v="8"/>
    <n v="15"/>
    <n v="45.41"/>
    <x v="1318"/>
    <x v="2"/>
  </r>
  <r>
    <n v="1319"/>
    <x v="1319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x v="8"/>
    <n v="15"/>
    <n v="97.33"/>
    <x v="1319"/>
    <x v="1"/>
  </r>
  <r>
    <n v="1320"/>
    <x v="1320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x v="8"/>
    <n v="1"/>
    <n v="167.67"/>
    <x v="1320"/>
    <x v="1"/>
  </r>
  <r>
    <n v="1321"/>
    <x v="1321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x v="8"/>
    <n v="1"/>
    <n v="859.86"/>
    <x v="1321"/>
    <x v="3"/>
  </r>
  <r>
    <n v="1322"/>
    <x v="1322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x v="8"/>
    <n v="0"/>
    <n v="26.5"/>
    <x v="1322"/>
    <x v="1"/>
  </r>
  <r>
    <n v="1323"/>
    <x v="1323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x v="8"/>
    <n v="9"/>
    <n v="30.27"/>
    <x v="1323"/>
    <x v="1"/>
  </r>
  <r>
    <n v="1324"/>
    <x v="1324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x v="8"/>
    <n v="10"/>
    <n v="54.67"/>
    <x v="1324"/>
    <x v="1"/>
  </r>
  <r>
    <n v="1325"/>
    <x v="1325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x v="8"/>
    <n v="2"/>
    <n v="60.75"/>
    <x v="1325"/>
    <x v="2"/>
  </r>
  <r>
    <n v="1326"/>
    <x v="1326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x v="8"/>
    <n v="1"/>
    <n v="102.73"/>
    <x v="1326"/>
    <x v="3"/>
  </r>
  <r>
    <n v="1327"/>
    <x v="1327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x v="8"/>
    <n v="4"/>
    <n v="41.59"/>
    <x v="1327"/>
    <x v="1"/>
  </r>
  <r>
    <n v="1328"/>
    <x v="1328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x v="8"/>
    <n v="2"/>
    <n v="116.53"/>
    <x v="1328"/>
    <x v="2"/>
  </r>
  <r>
    <n v="1329"/>
    <x v="1329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x v="8"/>
    <n v="1"/>
    <n v="45.33"/>
    <x v="1329"/>
    <x v="1"/>
  </r>
  <r>
    <n v="1330"/>
    <x v="1330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x v="8"/>
    <n v="22"/>
    <n v="157.46"/>
    <x v="1330"/>
    <x v="1"/>
  </r>
  <r>
    <n v="1331"/>
    <x v="1331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x v="8"/>
    <n v="1"/>
    <n v="100.5"/>
    <x v="1331"/>
    <x v="1"/>
  </r>
  <r>
    <n v="1332"/>
    <x v="1332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x v="8"/>
    <n v="0"/>
    <e v="#DIV/0!"/>
    <x v="1332"/>
    <x v="2"/>
  </r>
  <r>
    <n v="1333"/>
    <x v="1333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x v="8"/>
    <n v="0"/>
    <e v="#DIV/0!"/>
    <x v="1333"/>
    <x v="1"/>
  </r>
  <r>
    <n v="1334"/>
    <x v="1334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x v="8"/>
    <n v="11"/>
    <n v="51.82"/>
    <x v="1334"/>
    <x v="3"/>
  </r>
  <r>
    <n v="1335"/>
    <x v="1335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x v="8"/>
    <n v="20"/>
    <n v="308.75"/>
    <x v="1335"/>
    <x v="2"/>
  </r>
  <r>
    <n v="1336"/>
    <x v="1336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x v="8"/>
    <n v="85"/>
    <n v="379.23"/>
    <x v="1336"/>
    <x v="0"/>
  </r>
  <r>
    <n v="1337"/>
    <x v="1337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x v="8"/>
    <n v="49"/>
    <n v="176.36"/>
    <x v="1337"/>
    <x v="3"/>
  </r>
  <r>
    <n v="1338"/>
    <x v="1338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x v="8"/>
    <n v="3"/>
    <n v="66.069999999999993"/>
    <x v="1338"/>
    <x v="2"/>
  </r>
  <r>
    <n v="1339"/>
    <x v="1339"/>
    <s v="World's Smallest customizable Phone &amp; GPS Watch for kids !"/>
    <n v="50000"/>
    <n v="3317"/>
    <x v="1"/>
    <x v="0"/>
    <x v="0"/>
    <n v="1418056315"/>
    <n v="1414164715"/>
    <b v="0"/>
    <n v="37"/>
    <b v="0"/>
    <x v="8"/>
    <n v="7"/>
    <n v="89.65"/>
    <x v="1339"/>
    <x v="2"/>
  </r>
  <r>
    <n v="1340"/>
    <x v="1340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x v="8"/>
    <n v="0"/>
    <e v="#DIV/0!"/>
    <x v="1340"/>
    <x v="1"/>
  </r>
  <r>
    <n v="1341"/>
    <x v="1341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x v="8"/>
    <n v="70"/>
    <n v="382.39"/>
    <x v="1341"/>
    <x v="3"/>
  </r>
  <r>
    <n v="1342"/>
    <x v="1342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x v="8"/>
    <n v="0"/>
    <n v="100"/>
    <x v="1342"/>
    <x v="1"/>
  </r>
  <r>
    <n v="1343"/>
    <x v="1343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x v="8"/>
    <n v="102"/>
    <n v="158.36000000000001"/>
    <x v="1343"/>
    <x v="1"/>
  </r>
  <r>
    <n v="1344"/>
    <x v="1344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x v="9"/>
    <n v="378"/>
    <n v="40.76"/>
    <x v="1344"/>
    <x v="2"/>
  </r>
  <r>
    <n v="1345"/>
    <x v="1345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x v="9"/>
    <n v="125"/>
    <n v="53.57"/>
    <x v="1345"/>
    <x v="4"/>
  </r>
  <r>
    <n v="1346"/>
    <x v="1346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x v="9"/>
    <n v="147"/>
    <n v="48.45"/>
    <x v="1346"/>
    <x v="3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x v="9"/>
    <n v="102"/>
    <n v="82.42"/>
    <x v="1347"/>
    <x v="2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x v="9"/>
    <n v="102"/>
    <n v="230.19"/>
    <x v="1348"/>
    <x v="3"/>
  </r>
  <r>
    <n v="1349"/>
    <x v="1349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x v="9"/>
    <n v="204"/>
    <n v="59.36"/>
    <x v="1349"/>
    <x v="3"/>
  </r>
  <r>
    <n v="1350"/>
    <x v="1350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x v="9"/>
    <n v="104"/>
    <n v="66.7"/>
    <x v="1350"/>
    <x v="1"/>
  </r>
  <r>
    <n v="1351"/>
    <x v="1351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x v="9"/>
    <n v="101"/>
    <n v="168.78"/>
    <x v="1351"/>
    <x v="3"/>
  </r>
  <r>
    <n v="1352"/>
    <x v="1352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x v="9"/>
    <n v="136"/>
    <n v="59.97"/>
    <x v="1352"/>
    <x v="4"/>
  </r>
  <r>
    <n v="1353"/>
    <x v="1353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x v="9"/>
    <n v="134"/>
    <n v="31.81"/>
    <x v="1353"/>
    <x v="1"/>
  </r>
  <r>
    <n v="1354"/>
    <x v="1354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x v="9"/>
    <n v="130"/>
    <n v="24.42"/>
    <x v="1354"/>
    <x v="5"/>
  </r>
  <r>
    <n v="1355"/>
    <x v="1355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x v="9"/>
    <n v="123"/>
    <n v="25.35"/>
    <x v="1355"/>
    <x v="4"/>
  </r>
  <r>
    <n v="1356"/>
    <x v="1356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x v="9"/>
    <n v="183"/>
    <n v="71.44"/>
    <x v="1356"/>
    <x v="4"/>
  </r>
  <r>
    <n v="1357"/>
    <x v="1357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x v="9"/>
    <n v="125"/>
    <n v="38.549999999999997"/>
    <x v="1357"/>
    <x v="6"/>
  </r>
  <r>
    <n v="1358"/>
    <x v="1358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x v="9"/>
    <n v="112"/>
    <n v="68.37"/>
    <x v="1358"/>
    <x v="6"/>
  </r>
  <r>
    <n v="1359"/>
    <x v="1359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x v="9"/>
    <n v="116"/>
    <n v="40.21"/>
    <x v="1359"/>
    <x v="5"/>
  </r>
  <r>
    <n v="1360"/>
    <x v="1360"/>
    <s v="So Bad, It's Good! is a guide to finding the best films for your bad movie night."/>
    <n v="1500"/>
    <n v="2598"/>
    <x v="0"/>
    <x v="0"/>
    <x v="0"/>
    <n v="1343943420"/>
    <n v="1341524220"/>
    <b v="0"/>
    <n v="81"/>
    <b v="1"/>
    <x v="9"/>
    <n v="173"/>
    <n v="32.07"/>
    <x v="1360"/>
    <x v="2"/>
  </r>
  <r>
    <n v="1361"/>
    <x v="1361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x v="9"/>
    <n v="126"/>
    <n v="28.63"/>
    <x v="1361"/>
    <x v="4"/>
  </r>
  <r>
    <n v="1362"/>
    <x v="1362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x v="9"/>
    <n v="109"/>
    <n v="43.64"/>
    <x v="1362"/>
    <x v="1"/>
  </r>
  <r>
    <n v="1363"/>
    <x v="1363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x v="9"/>
    <n v="100"/>
    <n v="40"/>
    <x v="1363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x v="11"/>
    <n v="119"/>
    <n v="346.04"/>
    <x v="1364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x v="11"/>
    <n v="100"/>
    <n v="81.739999999999995"/>
    <x v="1365"/>
    <x v="2"/>
  </r>
  <r>
    <n v="1366"/>
    <x v="1366"/>
    <s v="A musical memorial for Alexi Petersen."/>
    <n v="7500"/>
    <n v="9486.69"/>
    <x v="0"/>
    <x v="0"/>
    <x v="0"/>
    <n v="1417049663"/>
    <n v="1413158063"/>
    <b v="0"/>
    <n v="147"/>
    <b v="1"/>
    <x v="11"/>
    <n v="126"/>
    <n v="64.540000000000006"/>
    <x v="1366"/>
    <x v="3"/>
  </r>
  <r>
    <n v="1367"/>
    <x v="1367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x v="11"/>
    <n v="114"/>
    <n v="63.48"/>
    <x v="1367"/>
    <x v="3"/>
  </r>
  <r>
    <n v="1368"/>
    <x v="1368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x v="11"/>
    <n v="111"/>
    <n v="63.62"/>
    <x v="1368"/>
    <x v="2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x v="11"/>
    <n v="105"/>
    <n v="83.97"/>
    <x v="1369"/>
    <x v="4"/>
  </r>
  <r>
    <n v="1370"/>
    <x v="1370"/>
    <s v="Songs about the first year of parenthood, often inappropriate for children"/>
    <n v="1500"/>
    <n v="1555"/>
    <x v="0"/>
    <x v="0"/>
    <x v="0"/>
    <n v="1381881890"/>
    <n v="1380585890"/>
    <b v="0"/>
    <n v="20"/>
    <b v="1"/>
    <x v="11"/>
    <n v="104"/>
    <n v="77.75"/>
    <x v="1370"/>
    <x v="3"/>
  </r>
  <r>
    <n v="1371"/>
    <x v="1371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x v="11"/>
    <n v="107"/>
    <n v="107.07"/>
    <x v="1371"/>
    <x v="5"/>
  </r>
  <r>
    <n v="1372"/>
    <x v="1372"/>
    <s v="Please help us raise funds to press our new CD!"/>
    <n v="500"/>
    <n v="620"/>
    <x v="0"/>
    <x v="0"/>
    <x v="0"/>
    <n v="1342115132"/>
    <n v="1339523132"/>
    <b v="0"/>
    <n v="16"/>
    <b v="1"/>
    <x v="11"/>
    <n v="124"/>
    <n v="38.75"/>
    <x v="1372"/>
    <x v="1"/>
  </r>
  <r>
    <n v="1373"/>
    <x v="1373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x v="11"/>
    <n v="105"/>
    <n v="201.94"/>
    <x v="1373"/>
    <x v="1"/>
  </r>
  <r>
    <n v="1374"/>
    <x v="1374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x v="11"/>
    <n v="189"/>
    <n v="43.06"/>
    <x v="1374"/>
    <x v="1"/>
  </r>
  <r>
    <n v="1375"/>
    <x v="1375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x v="11"/>
    <n v="171"/>
    <n v="62.87"/>
    <x v="1375"/>
    <x v="1"/>
  </r>
  <r>
    <n v="1376"/>
    <x v="1376"/>
    <s v="Dead Pirates are planning a second pressing of HIGHMARE LP, who wants one ?"/>
    <n v="3700"/>
    <n v="9342"/>
    <x v="0"/>
    <x v="1"/>
    <x v="1"/>
    <n v="1480784606"/>
    <n v="1478189006"/>
    <b v="0"/>
    <n v="168"/>
    <b v="1"/>
    <x v="11"/>
    <n v="252"/>
    <n v="55.61"/>
    <x v="1376"/>
    <x v="0"/>
  </r>
  <r>
    <n v="1377"/>
    <x v="1377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x v="11"/>
    <n v="116"/>
    <n v="48.71"/>
    <x v="1377"/>
    <x v="1"/>
  </r>
  <r>
    <n v="1378"/>
    <x v="1378"/>
    <s v="A psychedelic post rock masterpiece!"/>
    <n v="2000"/>
    <n v="4067"/>
    <x v="0"/>
    <x v="1"/>
    <x v="1"/>
    <n v="1470075210"/>
    <n v="1468779210"/>
    <b v="0"/>
    <n v="133"/>
    <b v="1"/>
    <x v="11"/>
    <n v="203"/>
    <n v="30.58"/>
    <x v="1378"/>
    <x v="3"/>
  </r>
  <r>
    <n v="1379"/>
    <x v="1379"/>
    <s v="---------The long-awaited debut full-length from Justin Ruddy--------"/>
    <n v="10000"/>
    <n v="11160"/>
    <x v="0"/>
    <x v="0"/>
    <x v="0"/>
    <n v="1433504876"/>
    <n v="1430912876"/>
    <b v="0"/>
    <n v="151"/>
    <b v="1"/>
    <x v="11"/>
    <n v="112"/>
    <n v="73.91"/>
    <x v="1379"/>
    <x v="3"/>
  </r>
  <r>
    <n v="1380"/>
    <x v="1380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x v="11"/>
    <n v="424"/>
    <n v="21.2"/>
    <x v="1380"/>
    <x v="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x v="11"/>
    <n v="107"/>
    <n v="73.36"/>
    <x v="1381"/>
    <x v="4"/>
  </r>
  <r>
    <n v="1382"/>
    <x v="1382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x v="11"/>
    <n v="104"/>
    <n v="56.41"/>
    <x v="1382"/>
    <x v="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x v="11"/>
    <n v="212"/>
    <n v="50.25"/>
    <x v="1383"/>
    <x v="3"/>
  </r>
  <r>
    <n v="1384"/>
    <x v="1384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x v="11"/>
    <n v="124"/>
    <n v="68.94"/>
    <x v="1384"/>
    <x v="1"/>
  </r>
  <r>
    <n v="1385"/>
    <x v="1385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x v="11"/>
    <n v="110"/>
    <n v="65.91"/>
    <x v="1385"/>
    <x v="3"/>
  </r>
  <r>
    <n v="1386"/>
    <x v="1386"/>
    <s v="We are a classic hard rock/heavy metal band just trying to keep rock alive!"/>
    <n v="400"/>
    <n v="875"/>
    <x v="0"/>
    <x v="0"/>
    <x v="0"/>
    <n v="1438183889"/>
    <n v="1435591889"/>
    <b v="0"/>
    <n v="14"/>
    <b v="1"/>
    <x v="11"/>
    <n v="219"/>
    <n v="62.5"/>
    <x v="1386"/>
    <x v="3"/>
  </r>
  <r>
    <n v="1387"/>
    <x v="1387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x v="11"/>
    <n v="137"/>
    <n v="70.06"/>
    <x v="1387"/>
    <x v="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x v="11"/>
    <n v="135"/>
    <n v="60.18"/>
    <x v="1388"/>
    <x v="1"/>
  </r>
  <r>
    <n v="1389"/>
    <x v="1389"/>
    <s v="Help fund the pressing of DANCEHALL's first record by pre-ordering it in advance!!!"/>
    <n v="500"/>
    <n v="727"/>
    <x v="0"/>
    <x v="1"/>
    <x v="1"/>
    <n v="1471087957"/>
    <n v="1468495957"/>
    <b v="0"/>
    <n v="34"/>
    <b v="1"/>
    <x v="11"/>
    <n v="145"/>
    <n v="21.38"/>
    <x v="1389"/>
    <x v="3"/>
  </r>
  <r>
    <n v="1390"/>
    <x v="1390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x v="11"/>
    <n v="109"/>
    <n v="160.79"/>
    <x v="1390"/>
    <x v="3"/>
  </r>
  <r>
    <n v="1391"/>
    <x v="1391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x v="11"/>
    <n v="110"/>
    <n v="42.38"/>
    <x v="1391"/>
    <x v="1"/>
  </r>
  <r>
    <n v="1392"/>
    <x v="1392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x v="11"/>
    <n v="114"/>
    <n v="27.32"/>
    <x v="1392"/>
    <x v="1"/>
  </r>
  <r>
    <n v="1393"/>
    <x v="1393"/>
    <s v="Rock n' Roll tales of our times"/>
    <n v="10000"/>
    <n v="10235"/>
    <x v="0"/>
    <x v="0"/>
    <x v="0"/>
    <n v="1470068523"/>
    <n v="1467476523"/>
    <b v="0"/>
    <n v="52"/>
    <b v="1"/>
    <x v="11"/>
    <n v="102"/>
    <n v="196.83"/>
    <x v="1393"/>
    <x v="0"/>
  </r>
  <r>
    <n v="1394"/>
    <x v="1394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x v="11"/>
    <n v="122"/>
    <n v="53.88"/>
    <x v="1394"/>
    <x v="1"/>
  </r>
  <r>
    <n v="1395"/>
    <x v="1395"/>
    <s v="Help Quiet Oaks record their debut album!!!"/>
    <n v="3500"/>
    <n v="3916"/>
    <x v="0"/>
    <x v="0"/>
    <x v="0"/>
    <n v="1484430481"/>
    <n v="1481838481"/>
    <b v="0"/>
    <n v="82"/>
    <b v="1"/>
    <x v="11"/>
    <n v="112"/>
    <n v="47.76"/>
    <x v="1395"/>
    <x v="3"/>
  </r>
  <r>
    <n v="1396"/>
    <x v="1396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x v="11"/>
    <n v="107"/>
    <n v="88.19"/>
    <x v="1396"/>
    <x v="1"/>
  </r>
  <r>
    <n v="1397"/>
    <x v="1397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x v="11"/>
    <n v="114"/>
    <n v="72.06"/>
    <x v="1397"/>
    <x v="1"/>
  </r>
  <r>
    <n v="1398"/>
    <x v="1398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x v="11"/>
    <n v="110"/>
    <n v="74.25"/>
    <x v="1398"/>
    <x v="2"/>
  </r>
  <r>
    <n v="1399"/>
    <x v="1399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x v="11"/>
    <n v="126"/>
    <n v="61.7"/>
    <x v="1399"/>
    <x v="1"/>
  </r>
  <r>
    <n v="1400"/>
    <x v="1400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x v="11"/>
    <n v="167"/>
    <n v="17.239999999999998"/>
    <x v="1400"/>
    <x v="4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x v="11"/>
    <n v="497"/>
    <n v="51.72"/>
    <x v="1401"/>
    <x v="3"/>
  </r>
  <r>
    <n v="1402"/>
    <x v="1402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x v="11"/>
    <n v="109"/>
    <n v="24.15"/>
    <x v="1402"/>
    <x v="4"/>
  </r>
  <r>
    <n v="1403"/>
    <x v="1403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x v="11"/>
    <n v="103"/>
    <n v="62.17"/>
    <x v="1403"/>
    <x v="3"/>
  </r>
  <r>
    <n v="1404"/>
    <x v="1404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x v="22"/>
    <n v="2"/>
    <n v="48.2"/>
    <x v="1404"/>
    <x v="2"/>
  </r>
  <r>
    <n v="1405"/>
    <x v="1405"/>
    <s v="Will more people read the Bible if it were translated into Emoticons?"/>
    <n v="25000"/>
    <n v="105"/>
    <x v="2"/>
    <x v="0"/>
    <x v="0"/>
    <n v="1417195201"/>
    <n v="1414599601"/>
    <b v="1"/>
    <n v="17"/>
    <b v="0"/>
    <x v="22"/>
    <n v="0"/>
    <n v="6.18"/>
    <x v="1405"/>
    <x v="3"/>
  </r>
  <r>
    <n v="1406"/>
    <x v="1406"/>
    <s v="The White coat and the battle dress uniform"/>
    <n v="12000"/>
    <n v="15"/>
    <x v="2"/>
    <x v="13"/>
    <x v="3"/>
    <n v="1449914400"/>
    <n v="1445336607"/>
    <b v="0"/>
    <n v="3"/>
    <b v="0"/>
    <x v="22"/>
    <n v="0"/>
    <n v="5"/>
    <x v="1406"/>
    <x v="2"/>
  </r>
  <r>
    <n v="1407"/>
    <x v="1407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x v="22"/>
    <n v="1"/>
    <n v="7.5"/>
    <x v="1407"/>
    <x v="3"/>
  </r>
  <r>
    <n v="1408"/>
    <x v="1408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x v="22"/>
    <n v="7"/>
    <n v="12"/>
    <x v="1408"/>
    <x v="2"/>
  </r>
  <r>
    <n v="1409"/>
    <x v="1409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x v="22"/>
    <n v="0"/>
    <e v="#DIV/0!"/>
    <x v="1409"/>
    <x v="1"/>
  </r>
  <r>
    <n v="1410"/>
    <x v="1410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x v="22"/>
    <n v="0"/>
    <n v="1"/>
    <x v="1410"/>
    <x v="3"/>
  </r>
  <r>
    <n v="1411"/>
    <x v="1411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x v="22"/>
    <n v="0"/>
    <n v="2.33"/>
    <x v="1411"/>
    <x v="2"/>
  </r>
  <r>
    <n v="1412"/>
    <x v="1412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x v="22"/>
    <n v="5"/>
    <n v="24.62"/>
    <x v="1412"/>
    <x v="3"/>
  </r>
  <r>
    <n v="1413"/>
    <x v="1413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x v="22"/>
    <n v="5"/>
    <n v="100"/>
    <x v="1413"/>
    <x v="1"/>
  </r>
  <r>
    <n v="1414"/>
    <x v="1414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x v="22"/>
    <n v="0"/>
    <n v="1"/>
    <x v="1414"/>
    <x v="3"/>
  </r>
  <r>
    <n v="1415"/>
    <x v="1415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x v="22"/>
    <n v="18"/>
    <n v="88.89"/>
    <x v="1415"/>
    <x v="3"/>
  </r>
  <r>
    <n v="1416"/>
    <x v="1416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x v="22"/>
    <n v="0"/>
    <e v="#DIV/0!"/>
    <x v="1416"/>
    <x v="3"/>
  </r>
  <r>
    <n v="1417"/>
    <x v="1417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x v="22"/>
    <n v="1"/>
    <n v="27.5"/>
    <x v="1417"/>
    <x v="1"/>
  </r>
  <r>
    <n v="1418"/>
    <x v="1418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x v="22"/>
    <n v="0"/>
    <n v="6"/>
    <x v="1418"/>
    <x v="1"/>
  </r>
  <r>
    <n v="1419"/>
    <x v="1419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x v="22"/>
    <n v="7"/>
    <n v="44.5"/>
    <x v="1419"/>
    <x v="1"/>
  </r>
  <r>
    <n v="1420"/>
    <x v="1420"/>
    <s v="Help me butcher Shakespeare in a satirical fashion."/>
    <n v="110"/>
    <n v="3"/>
    <x v="2"/>
    <x v="0"/>
    <x v="0"/>
    <n v="1467129686"/>
    <n v="1464969686"/>
    <b v="0"/>
    <n v="3"/>
    <b v="0"/>
    <x v="22"/>
    <n v="3"/>
    <n v="1"/>
    <x v="1420"/>
    <x v="3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x v="22"/>
    <n v="0"/>
    <n v="100"/>
    <x v="1421"/>
    <x v="1"/>
  </r>
  <r>
    <n v="1422"/>
    <x v="1422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x v="22"/>
    <n v="0"/>
    <n v="13"/>
    <x v="1422"/>
    <x v="3"/>
  </r>
  <r>
    <n v="1423"/>
    <x v="1423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x v="22"/>
    <n v="0"/>
    <n v="100"/>
    <x v="1423"/>
    <x v="1"/>
  </r>
  <r>
    <n v="1424"/>
    <x v="1424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x v="22"/>
    <n v="20"/>
    <n v="109.07"/>
    <x v="1424"/>
    <x v="3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x v="22"/>
    <n v="0"/>
    <e v="#DIV/0!"/>
    <x v="1425"/>
    <x v="3"/>
  </r>
  <r>
    <n v="1426"/>
    <x v="1426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x v="22"/>
    <n v="0"/>
    <e v="#DIV/0!"/>
    <x v="1426"/>
    <x v="1"/>
  </r>
  <r>
    <n v="1427"/>
    <x v="1427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x v="22"/>
    <n v="8"/>
    <n v="104.75"/>
    <x v="1427"/>
    <x v="1"/>
  </r>
  <r>
    <n v="1428"/>
    <x v="1428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x v="22"/>
    <n v="5"/>
    <n v="15"/>
    <x v="1428"/>
    <x v="3"/>
  </r>
  <r>
    <n v="1429"/>
    <x v="1429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x v="22"/>
    <n v="0"/>
    <e v="#DIV/0!"/>
    <x v="1429"/>
    <x v="2"/>
  </r>
  <r>
    <n v="1430"/>
    <x v="1430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x v="22"/>
    <n v="8"/>
    <n v="80.599999999999994"/>
    <x v="1430"/>
    <x v="3"/>
  </r>
  <r>
    <n v="1431"/>
    <x v="1431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x v="22"/>
    <n v="32"/>
    <n v="115.55"/>
    <x v="1431"/>
    <x v="3"/>
  </r>
  <r>
    <n v="1432"/>
    <x v="1432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x v="22"/>
    <n v="0"/>
    <e v="#DIV/0!"/>
    <x v="1432"/>
    <x v="1"/>
  </r>
  <r>
    <n v="1433"/>
    <x v="1433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x v="22"/>
    <n v="7"/>
    <n v="80.5"/>
    <x v="1433"/>
    <x v="3"/>
  </r>
  <r>
    <n v="1434"/>
    <x v="1434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x v="22"/>
    <n v="10"/>
    <n v="744.55"/>
    <x v="1434"/>
    <x v="3"/>
  </r>
  <r>
    <n v="1435"/>
    <x v="1435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x v="22"/>
    <n v="0"/>
    <n v="7.5"/>
    <x v="1435"/>
    <x v="1"/>
  </r>
  <r>
    <n v="1436"/>
    <x v="1436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x v="22"/>
    <n v="1"/>
    <n v="38.5"/>
    <x v="1436"/>
    <x v="2"/>
  </r>
  <r>
    <n v="1437"/>
    <x v="1437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x v="22"/>
    <n v="27"/>
    <n v="36.68"/>
    <x v="1437"/>
    <x v="1"/>
  </r>
  <r>
    <n v="1438"/>
    <x v="1438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x v="22"/>
    <n v="3"/>
    <n v="75"/>
    <x v="1438"/>
    <x v="3"/>
  </r>
  <r>
    <n v="1439"/>
    <x v="1439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x v="22"/>
    <n v="7"/>
    <n v="30"/>
    <x v="1439"/>
    <x v="1"/>
  </r>
  <r>
    <n v="1440"/>
    <x v="1440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x v="22"/>
    <n v="0"/>
    <n v="1"/>
    <x v="1440"/>
    <x v="3"/>
  </r>
  <r>
    <n v="1441"/>
    <x v="1441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x v="22"/>
    <n v="1"/>
    <n v="673.33"/>
    <x v="1441"/>
    <x v="1"/>
  </r>
  <r>
    <n v="1442"/>
    <x v="1442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x v="22"/>
    <n v="0"/>
    <e v="#DIV/0!"/>
    <x v="1442"/>
    <x v="1"/>
  </r>
  <r>
    <n v="1443"/>
    <x v="1443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x v="22"/>
    <n v="0"/>
    <e v="#DIV/0!"/>
    <x v="1443"/>
    <x v="3"/>
  </r>
  <r>
    <n v="1444"/>
    <x v="1444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x v="22"/>
    <n v="0"/>
    <e v="#DIV/0!"/>
    <x v="1444"/>
    <x v="3"/>
  </r>
  <r>
    <n v="1445"/>
    <x v="1445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x v="22"/>
    <n v="0"/>
    <e v="#DIV/0!"/>
    <x v="1445"/>
    <x v="1"/>
  </r>
  <r>
    <n v="1446"/>
    <x v="1446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x v="22"/>
    <n v="0"/>
    <e v="#DIV/0!"/>
    <x v="1446"/>
    <x v="1"/>
  </r>
  <r>
    <n v="1447"/>
    <x v="1447"/>
    <s v="I'm creating a dictionary of multiple Indian languages."/>
    <n v="500000"/>
    <n v="75"/>
    <x v="2"/>
    <x v="0"/>
    <x v="0"/>
    <n v="1467999134"/>
    <n v="1465407134"/>
    <b v="0"/>
    <n v="3"/>
    <b v="0"/>
    <x v="22"/>
    <n v="0"/>
    <n v="25"/>
    <x v="1447"/>
    <x v="3"/>
  </r>
  <r>
    <n v="1448"/>
    <x v="1448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x v="22"/>
    <n v="0"/>
    <e v="#DIV/0!"/>
    <x v="1448"/>
    <x v="3"/>
  </r>
  <r>
    <n v="1449"/>
    <x v="1449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x v="22"/>
    <n v="0"/>
    <e v="#DIV/0!"/>
    <x v="1449"/>
    <x v="1"/>
  </r>
  <r>
    <n v="1450"/>
    <x v="1450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x v="22"/>
    <n v="0"/>
    <n v="1"/>
    <x v="1450"/>
    <x v="2"/>
  </r>
  <r>
    <n v="1451"/>
    <x v="1451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x v="22"/>
    <n v="0"/>
    <n v="1"/>
    <x v="1451"/>
    <x v="2"/>
  </r>
  <r>
    <n v="1452"/>
    <x v="1452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x v="22"/>
    <n v="0"/>
    <e v="#DIV/0!"/>
    <x v="1452"/>
    <x v="0"/>
  </r>
  <r>
    <n v="1453"/>
    <x v="1453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x v="22"/>
    <n v="0"/>
    <e v="#DIV/0!"/>
    <x v="1453"/>
    <x v="1"/>
  </r>
  <r>
    <n v="1454"/>
    <x v="1454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x v="22"/>
    <n v="1"/>
    <n v="15"/>
    <x v="1454"/>
    <x v="2"/>
  </r>
  <r>
    <n v="1455"/>
    <x v="1455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x v="22"/>
    <n v="11"/>
    <n v="225"/>
    <x v="1455"/>
    <x v="1"/>
  </r>
  <r>
    <n v="1456"/>
    <x v="1456"/>
    <s v="English Version of my auto-published novel"/>
    <n v="5000"/>
    <n v="145"/>
    <x v="1"/>
    <x v="13"/>
    <x v="3"/>
    <n v="1483459365"/>
    <n v="1480867365"/>
    <b v="0"/>
    <n v="3"/>
    <b v="0"/>
    <x v="22"/>
    <n v="3"/>
    <n v="48.33"/>
    <x v="1456"/>
    <x v="3"/>
  </r>
  <r>
    <n v="1457"/>
    <x v="1457"/>
    <s v="Age is more than just a number, I hope your younger than you feel."/>
    <n v="6000"/>
    <n v="0"/>
    <x v="1"/>
    <x v="0"/>
    <x v="0"/>
    <n v="1447281044"/>
    <n v="1444685444"/>
    <b v="0"/>
    <n v="0"/>
    <b v="0"/>
    <x v="22"/>
    <n v="0"/>
    <e v="#DIV/0!"/>
    <x v="1457"/>
    <x v="2"/>
  </r>
  <r>
    <n v="1458"/>
    <x v="1458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x v="22"/>
    <n v="0"/>
    <e v="#DIV/0!"/>
    <x v="1458"/>
    <x v="3"/>
  </r>
  <r>
    <n v="1459"/>
    <x v="1459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x v="22"/>
    <n v="0"/>
    <e v="#DIV/0!"/>
    <x v="1459"/>
    <x v="2"/>
  </r>
  <r>
    <n v="1460"/>
    <x v="1460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x v="22"/>
    <n v="0"/>
    <e v="#DIV/0!"/>
    <x v="1460"/>
    <x v="2"/>
  </r>
  <r>
    <n v="1461"/>
    <x v="1461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x v="23"/>
    <n v="101"/>
    <n v="44.67"/>
    <x v="1461"/>
    <x v="4"/>
  </r>
  <r>
    <n v="1462"/>
    <x v="1462"/>
    <s v="A new radio show focused on short fiction produced by Louisville Public Media"/>
    <n v="4000"/>
    <n v="4340.7"/>
    <x v="0"/>
    <x v="0"/>
    <x v="0"/>
    <n v="1365609271"/>
    <n v="1363017271"/>
    <b v="1"/>
    <n v="150"/>
    <b v="1"/>
    <x v="23"/>
    <n v="109"/>
    <n v="28.94"/>
    <x v="1462"/>
    <x v="4"/>
  </r>
  <r>
    <n v="1463"/>
    <x v="1463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x v="23"/>
    <n v="148"/>
    <n v="35.44"/>
    <x v="1463"/>
    <x v="4"/>
  </r>
  <r>
    <n v="1464"/>
    <x v="1464"/>
    <s v="The Best Science Media on the Web"/>
    <n v="5000"/>
    <n v="8160"/>
    <x v="0"/>
    <x v="0"/>
    <x v="0"/>
    <n v="1361029958"/>
    <n v="1358437958"/>
    <b v="1"/>
    <n v="234"/>
    <b v="1"/>
    <x v="23"/>
    <n v="163"/>
    <n v="34.869999999999997"/>
    <x v="1464"/>
    <x v="5"/>
  </r>
  <r>
    <n v="1465"/>
    <x v="1465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x v="23"/>
    <n v="456"/>
    <n v="52.62"/>
    <x v="1465"/>
    <x v="3"/>
  </r>
  <r>
    <n v="1466"/>
    <x v="1466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x v="23"/>
    <n v="108"/>
    <n v="69.599999999999994"/>
    <x v="1466"/>
    <x v="5"/>
  </r>
  <r>
    <n v="1467"/>
    <x v="1467"/>
    <s v="We are a new Spanish language podcast telling uniquely Latin American stories."/>
    <n v="40000"/>
    <n v="46032"/>
    <x v="0"/>
    <x v="0"/>
    <x v="0"/>
    <n v="1332699285"/>
    <n v="1327518885"/>
    <b v="1"/>
    <n v="600"/>
    <b v="1"/>
    <x v="23"/>
    <n v="115"/>
    <n v="76.72"/>
    <x v="1467"/>
    <x v="6"/>
  </r>
  <r>
    <n v="1468"/>
    <x v="1468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x v="23"/>
    <n v="102"/>
    <n v="33.19"/>
    <x v="1468"/>
    <x v="4"/>
  </r>
  <r>
    <n v="1469"/>
    <x v="1469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x v="23"/>
    <n v="108"/>
    <n v="149.46"/>
    <x v="1469"/>
    <x v="5"/>
  </r>
  <r>
    <n v="1470"/>
    <x v="1470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x v="23"/>
    <n v="125"/>
    <n v="23.17"/>
    <x v="1470"/>
    <x v="3"/>
  </r>
  <r>
    <n v="1471"/>
    <x v="1471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x v="23"/>
    <n v="104"/>
    <n v="96.88"/>
    <x v="1471"/>
    <x v="4"/>
  </r>
  <r>
    <n v="1472"/>
    <x v="147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x v="23"/>
    <n v="139"/>
    <n v="103.2"/>
    <x v="1472"/>
    <x v="5"/>
  </r>
  <r>
    <n v="1473"/>
    <x v="1473"/>
    <s v="Public Radio Project"/>
    <n v="1500"/>
    <n v="1807.74"/>
    <x v="0"/>
    <x v="0"/>
    <x v="0"/>
    <n v="1330644639"/>
    <n v="1328052639"/>
    <b v="1"/>
    <n v="47"/>
    <b v="1"/>
    <x v="23"/>
    <n v="121"/>
    <n v="38.46"/>
    <x v="1473"/>
    <x v="4"/>
  </r>
  <r>
    <n v="1474"/>
    <x v="1474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x v="23"/>
    <n v="112"/>
    <n v="44.32"/>
    <x v="1474"/>
    <x v="2"/>
  </r>
  <r>
    <n v="1475"/>
    <x v="1475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x v="23"/>
    <n v="189"/>
    <n v="64.17"/>
    <x v="1475"/>
    <x v="6"/>
  </r>
  <r>
    <n v="1476"/>
    <x v="1476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x v="23"/>
    <n v="662"/>
    <n v="43.33"/>
    <x v="1476"/>
    <x v="6"/>
  </r>
  <r>
    <n v="1477"/>
    <x v="1477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x v="23"/>
    <n v="111"/>
    <n v="90.5"/>
    <x v="1477"/>
    <x v="4"/>
  </r>
  <r>
    <n v="1478"/>
    <x v="1478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x v="23"/>
    <n v="1182"/>
    <n v="29.19"/>
    <x v="1478"/>
    <x v="2"/>
  </r>
  <r>
    <n v="1479"/>
    <x v="1479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x v="23"/>
    <n v="137"/>
    <n v="30.96"/>
    <x v="1479"/>
    <x v="4"/>
  </r>
  <r>
    <n v="1480"/>
    <x v="1480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x v="23"/>
    <n v="117"/>
    <n v="92.16"/>
    <x v="1480"/>
    <x v="4"/>
  </r>
  <r>
    <n v="1481"/>
    <x v="1481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x v="10"/>
    <n v="2"/>
    <n v="17.5"/>
    <x v="1481"/>
    <x v="5"/>
  </r>
  <r>
    <n v="1482"/>
    <x v="1482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x v="10"/>
    <n v="0"/>
    <n v="5"/>
    <x v="1482"/>
    <x v="1"/>
  </r>
  <r>
    <n v="1483"/>
    <x v="1483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x v="10"/>
    <n v="1"/>
    <n v="25"/>
    <x v="1483"/>
    <x v="5"/>
  </r>
  <r>
    <n v="1484"/>
    <x v="1484"/>
    <s v="The mussings of an old wizard"/>
    <n v="2000"/>
    <n v="0"/>
    <x v="2"/>
    <x v="0"/>
    <x v="0"/>
    <n v="1342882260"/>
    <n v="1337834963"/>
    <b v="0"/>
    <n v="0"/>
    <b v="0"/>
    <x v="10"/>
    <n v="0"/>
    <e v="#DIV/0!"/>
    <x v="1484"/>
    <x v="3"/>
  </r>
  <r>
    <n v="1485"/>
    <x v="1485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x v="10"/>
    <n v="2"/>
    <n v="50"/>
    <x v="1485"/>
    <x v="3"/>
  </r>
  <r>
    <n v="1486"/>
    <x v="1486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x v="10"/>
    <n v="0"/>
    <n v="16"/>
    <x v="1486"/>
    <x v="1"/>
  </r>
  <r>
    <n v="1487"/>
    <x v="1487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x v="10"/>
    <n v="0"/>
    <e v="#DIV/0!"/>
    <x v="1487"/>
    <x v="4"/>
  </r>
  <r>
    <n v="1488"/>
    <x v="1488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x v="10"/>
    <n v="2"/>
    <n v="60"/>
    <x v="1488"/>
    <x v="5"/>
  </r>
  <r>
    <n v="1489"/>
    <x v="1489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x v="10"/>
    <n v="0"/>
    <e v="#DIV/0!"/>
    <x v="1489"/>
    <x v="4"/>
  </r>
  <r>
    <n v="1490"/>
    <x v="1490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x v="10"/>
    <n v="31"/>
    <n v="47.11"/>
    <x v="1490"/>
    <x v="2"/>
  </r>
  <r>
    <n v="1491"/>
    <x v="1491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x v="10"/>
    <n v="8"/>
    <n v="100"/>
    <x v="1491"/>
    <x v="6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x v="10"/>
    <n v="1"/>
    <n v="15"/>
    <x v="1492"/>
    <x v="4"/>
  </r>
  <r>
    <n v="1493"/>
    <x v="1493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x v="10"/>
    <n v="0"/>
    <e v="#DIV/0!"/>
    <x v="1493"/>
    <x v="3"/>
  </r>
  <r>
    <n v="1494"/>
    <x v="1494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x v="10"/>
    <n v="9"/>
    <n v="40.450000000000003"/>
    <x v="1494"/>
    <x v="6"/>
  </r>
  <r>
    <n v="1495"/>
    <x v="1495"/>
    <s v="The Adventures of Penelope Hawthorne. Part One: The Spellbook of Dracone."/>
    <n v="2000"/>
    <n v="0"/>
    <x v="2"/>
    <x v="0"/>
    <x v="0"/>
    <n v="1314471431"/>
    <n v="1311879431"/>
    <b v="0"/>
    <n v="0"/>
    <b v="0"/>
    <x v="10"/>
    <n v="0"/>
    <e v="#DIV/0!"/>
    <x v="1495"/>
    <x v="2"/>
  </r>
  <r>
    <n v="1496"/>
    <x v="1496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x v="10"/>
    <n v="0"/>
    <e v="#DIV/0!"/>
    <x v="1496"/>
    <x v="4"/>
  </r>
  <r>
    <n v="1497"/>
    <x v="1497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x v="10"/>
    <n v="0"/>
    <n v="1"/>
    <x v="1497"/>
    <x v="2"/>
  </r>
  <r>
    <n v="1498"/>
    <x v="1498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x v="10"/>
    <n v="2"/>
    <n v="19"/>
    <x v="1498"/>
    <x v="1"/>
  </r>
  <r>
    <n v="1499"/>
    <x v="1499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x v="10"/>
    <n v="0"/>
    <n v="5"/>
    <x v="1499"/>
    <x v="4"/>
  </r>
  <r>
    <n v="1500"/>
    <x v="1500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x v="10"/>
    <n v="25"/>
    <n v="46.73"/>
    <x v="1500"/>
    <x v="3"/>
  </r>
  <r>
    <n v="1501"/>
    <x v="1501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x v="20"/>
    <n v="166"/>
    <n v="97.73"/>
    <x v="1501"/>
    <x v="1"/>
  </r>
  <r>
    <n v="1502"/>
    <x v="1502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x v="20"/>
    <n v="101"/>
    <n v="67.84"/>
    <x v="1502"/>
    <x v="1"/>
  </r>
  <r>
    <n v="1503"/>
    <x v="1503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x v="20"/>
    <n v="108"/>
    <n v="56.98"/>
    <x v="1503"/>
    <x v="2"/>
  </r>
  <r>
    <n v="1504"/>
    <x v="1504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x v="20"/>
    <n v="278"/>
    <n v="67.16"/>
    <x v="1504"/>
    <x v="1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x v="20"/>
    <n v="104"/>
    <n v="48.04"/>
    <x v="1505"/>
    <x v="2"/>
  </r>
  <r>
    <n v="1506"/>
    <x v="1506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x v="20"/>
    <n v="111"/>
    <n v="38.86"/>
    <x v="1506"/>
    <x v="7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x v="20"/>
    <n v="215"/>
    <n v="78.180000000000007"/>
    <x v="1507"/>
    <x v="2"/>
  </r>
  <r>
    <n v="1508"/>
    <x v="1508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x v="20"/>
    <n v="111"/>
    <n v="97.11"/>
    <x v="1508"/>
    <x v="0"/>
  </r>
  <r>
    <n v="1509"/>
    <x v="1509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x v="20"/>
    <n v="124"/>
    <n v="110.39"/>
    <x v="1509"/>
    <x v="2"/>
  </r>
  <r>
    <n v="1510"/>
    <x v="1510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x v="20"/>
    <n v="101"/>
    <n v="39.92"/>
    <x v="1510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x v="20"/>
    <n v="112"/>
    <n v="75.98"/>
    <x v="1511"/>
    <x v="0"/>
  </r>
  <r>
    <n v="1512"/>
    <x v="1512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x v="20"/>
    <n v="559"/>
    <n v="58.38"/>
    <x v="1512"/>
    <x v="2"/>
  </r>
  <r>
    <n v="1513"/>
    <x v="1513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x v="20"/>
    <n v="150"/>
    <n v="55.82"/>
    <x v="1513"/>
    <x v="3"/>
  </r>
  <r>
    <n v="1514"/>
    <x v="1514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x v="20"/>
    <n v="106"/>
    <n v="151.24"/>
    <x v="1514"/>
    <x v="1"/>
  </r>
  <r>
    <n v="1515"/>
    <x v="1515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x v="20"/>
    <n v="157"/>
    <n v="849.67"/>
    <x v="1515"/>
    <x v="1"/>
  </r>
  <r>
    <n v="1516"/>
    <x v="1516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x v="20"/>
    <n v="109"/>
    <n v="159.24"/>
    <x v="1516"/>
    <x v="2"/>
  </r>
  <r>
    <n v="1517"/>
    <x v="1517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x v="20"/>
    <n v="162"/>
    <n v="39.51"/>
    <x v="1517"/>
    <x v="2"/>
  </r>
  <r>
    <n v="1518"/>
    <x v="1518"/>
    <s v="A photobook of Robin Schwartz's ongoing series with her daughter Amelia."/>
    <n v="15000"/>
    <n v="30805"/>
    <x v="0"/>
    <x v="0"/>
    <x v="0"/>
    <n v="1401565252"/>
    <n v="1398973252"/>
    <b v="1"/>
    <n v="236"/>
    <b v="1"/>
    <x v="20"/>
    <n v="205"/>
    <n v="130.53"/>
    <x v="1518"/>
    <x v="2"/>
  </r>
  <r>
    <n v="1519"/>
    <x v="1519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x v="20"/>
    <n v="103"/>
    <n v="64.16"/>
    <x v="1519"/>
    <x v="2"/>
  </r>
  <r>
    <n v="1520"/>
    <x v="1520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x v="20"/>
    <n v="103"/>
    <n v="111.53"/>
    <x v="1520"/>
    <x v="1"/>
  </r>
  <r>
    <n v="1521"/>
    <x v="1521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x v="20"/>
    <n v="107"/>
    <n v="170.45"/>
    <x v="152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x v="20"/>
    <n v="139"/>
    <n v="133.74"/>
    <x v="1522"/>
    <x v="2"/>
  </r>
  <r>
    <n v="1523"/>
    <x v="1523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x v="20"/>
    <n v="125"/>
    <n v="95.83"/>
    <x v="1523"/>
    <x v="0"/>
  </r>
  <r>
    <n v="1524"/>
    <x v="1524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x v="20"/>
    <n v="207"/>
    <n v="221.79"/>
    <x v="1524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x v="20"/>
    <n v="174"/>
    <n v="32.32"/>
    <x v="1525"/>
    <x v="3"/>
  </r>
  <r>
    <n v="1526"/>
    <x v="1526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x v="20"/>
    <n v="120"/>
    <n v="98.84"/>
    <x v="1526"/>
    <x v="0"/>
  </r>
  <r>
    <n v="1527"/>
    <x v="1527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x v="20"/>
    <n v="110"/>
    <n v="55.22"/>
    <x v="1527"/>
    <x v="0"/>
  </r>
  <r>
    <n v="1528"/>
    <x v="1528"/>
    <s v="A book of street photos from around Shibuya that I've made between 2011-2016."/>
    <n v="3000"/>
    <n v="8447"/>
    <x v="0"/>
    <x v="0"/>
    <x v="0"/>
    <n v="1485907200"/>
    <n v="1483292122"/>
    <b v="1"/>
    <n v="160"/>
    <b v="1"/>
    <x v="20"/>
    <n v="282"/>
    <n v="52.79"/>
    <x v="1528"/>
    <x v="3"/>
  </r>
  <r>
    <n v="1529"/>
    <x v="1529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x v="20"/>
    <n v="101"/>
    <n v="135.66999999999999"/>
    <x v="1529"/>
    <x v="3"/>
  </r>
  <r>
    <n v="1530"/>
    <x v="1530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x v="20"/>
    <n v="135"/>
    <n v="53.99"/>
    <x v="1530"/>
    <x v="2"/>
  </r>
  <r>
    <n v="1531"/>
    <x v="1531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x v="20"/>
    <n v="176"/>
    <n v="56.64"/>
    <x v="1531"/>
    <x v="1"/>
  </r>
  <r>
    <n v="1532"/>
    <x v="1532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x v="20"/>
    <n v="484"/>
    <n v="82.32"/>
    <x v="1532"/>
    <x v="1"/>
  </r>
  <r>
    <n v="1533"/>
    <x v="1533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x v="20"/>
    <n v="145"/>
    <n v="88.26"/>
    <x v="1533"/>
    <x v="3"/>
  </r>
  <r>
    <n v="1534"/>
    <x v="1534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x v="20"/>
    <n v="418"/>
    <n v="84.91"/>
    <x v="1534"/>
    <x v="1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x v="20"/>
    <n v="132"/>
    <n v="48.15"/>
    <x v="1535"/>
    <x v="3"/>
  </r>
  <r>
    <n v="1536"/>
    <x v="1536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x v="20"/>
    <n v="250"/>
    <n v="66.02"/>
    <x v="1536"/>
    <x v="1"/>
  </r>
  <r>
    <n v="1537"/>
    <x v="1537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x v="20"/>
    <n v="180"/>
    <n v="96.38"/>
    <x v="1537"/>
    <x v="2"/>
  </r>
  <r>
    <n v="1538"/>
    <x v="1538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x v="20"/>
    <n v="103"/>
    <n v="156.16999999999999"/>
    <x v="1538"/>
    <x v="1"/>
  </r>
  <r>
    <n v="1539"/>
    <x v="1539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x v="20"/>
    <n v="136"/>
    <n v="95.76"/>
    <x v="15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x v="20"/>
    <n v="118"/>
    <n v="180.41"/>
    <x v="1540"/>
    <x v="2"/>
  </r>
  <r>
    <n v="1541"/>
    <x v="1541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x v="24"/>
    <n v="0"/>
    <n v="3"/>
    <x v="1541"/>
    <x v="3"/>
  </r>
  <r>
    <n v="1542"/>
    <x v="1542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x v="24"/>
    <n v="4"/>
    <n v="20"/>
    <x v="1542"/>
    <x v="2"/>
  </r>
  <r>
    <n v="1543"/>
    <x v="1543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x v="24"/>
    <n v="0"/>
    <n v="10"/>
    <x v="1543"/>
    <x v="3"/>
  </r>
  <r>
    <n v="1544"/>
    <x v="1544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x v="24"/>
    <n v="0"/>
    <e v="#DIV/0!"/>
    <x v="1544"/>
    <x v="3"/>
  </r>
  <r>
    <n v="1545"/>
    <x v="1545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x v="24"/>
    <n v="0"/>
    <n v="1"/>
    <x v="1545"/>
    <x v="2"/>
  </r>
  <r>
    <n v="1546"/>
    <x v="1546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x v="24"/>
    <n v="29"/>
    <n v="26.27"/>
    <x v="1546"/>
    <x v="0"/>
  </r>
  <r>
    <n v="1547"/>
    <x v="1547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x v="24"/>
    <n v="0"/>
    <e v="#DIV/0!"/>
    <x v="1547"/>
    <x v="3"/>
  </r>
  <r>
    <n v="1548"/>
    <x v="1548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x v="24"/>
    <n v="9"/>
    <n v="60"/>
    <x v="1548"/>
    <x v="3"/>
  </r>
  <r>
    <n v="1549"/>
    <x v="1549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x v="24"/>
    <n v="34"/>
    <n v="28.33"/>
    <x v="1549"/>
    <x v="1"/>
  </r>
  <r>
    <n v="1550"/>
    <x v="1550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x v="24"/>
    <n v="13"/>
    <n v="14.43"/>
    <x v="1550"/>
    <x v="3"/>
  </r>
  <r>
    <n v="1551"/>
    <x v="1551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x v="24"/>
    <n v="0"/>
    <e v="#DIV/0!"/>
    <x v="1551"/>
    <x v="2"/>
  </r>
  <r>
    <n v="1552"/>
    <x v="1552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x v="24"/>
    <n v="49"/>
    <n v="132.19"/>
    <x v="1552"/>
    <x v="3"/>
  </r>
  <r>
    <n v="1553"/>
    <x v="1553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x v="24"/>
    <n v="0"/>
    <e v="#DIV/0!"/>
    <x v="1553"/>
    <x v="3"/>
  </r>
  <r>
    <n v="1554"/>
    <x v="1554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x v="24"/>
    <n v="0"/>
    <e v="#DIV/0!"/>
    <x v="1554"/>
    <x v="3"/>
  </r>
  <r>
    <n v="1555"/>
    <x v="1555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x v="24"/>
    <n v="0"/>
    <e v="#DIV/0!"/>
    <x v="1555"/>
    <x v="1"/>
  </r>
  <r>
    <n v="1556"/>
    <x v="1556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x v="24"/>
    <n v="45"/>
    <n v="56.42"/>
    <x v="1556"/>
    <x v="2"/>
  </r>
  <r>
    <n v="1557"/>
    <x v="1557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x v="24"/>
    <n v="4"/>
    <n v="100"/>
    <x v="1557"/>
    <x v="3"/>
  </r>
  <r>
    <n v="1558"/>
    <x v="1558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x v="24"/>
    <n v="5"/>
    <n v="11.67"/>
    <x v="1558"/>
    <x v="3"/>
  </r>
  <r>
    <n v="1559"/>
    <x v="1559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x v="24"/>
    <n v="0"/>
    <n v="50"/>
    <x v="1559"/>
    <x v="2"/>
  </r>
  <r>
    <n v="1560"/>
    <x v="1560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x v="24"/>
    <n v="4"/>
    <n v="23.5"/>
    <x v="1560"/>
    <x v="4"/>
  </r>
  <r>
    <n v="1561"/>
    <x v="1561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x v="25"/>
    <n v="1"/>
    <n v="67"/>
    <x v="1561"/>
    <x v="8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x v="25"/>
    <n v="0"/>
    <e v="#DIV/0!"/>
    <x v="1562"/>
    <x v="2"/>
  </r>
  <r>
    <n v="1563"/>
    <x v="1563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x v="25"/>
    <n v="1"/>
    <n v="42.5"/>
    <x v="1563"/>
    <x v="3"/>
  </r>
  <r>
    <n v="1564"/>
    <x v="1564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x v="25"/>
    <n v="0"/>
    <n v="10"/>
    <x v="1564"/>
    <x v="6"/>
  </r>
  <r>
    <n v="1565"/>
    <x v="1565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x v="25"/>
    <n v="3"/>
    <n v="100"/>
    <x v="1565"/>
    <x v="1"/>
  </r>
  <r>
    <n v="1566"/>
    <x v="1566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x v="25"/>
    <n v="21"/>
    <n v="108.05"/>
    <x v="1566"/>
    <x v="2"/>
  </r>
  <r>
    <n v="1567"/>
    <x v="1567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x v="25"/>
    <n v="4"/>
    <n v="26.92"/>
    <x v="1567"/>
    <x v="2"/>
  </r>
  <r>
    <n v="1568"/>
    <x v="1568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x v="25"/>
    <n v="14"/>
    <n v="155"/>
    <x v="1568"/>
    <x v="4"/>
  </r>
  <r>
    <n v="1569"/>
    <x v="1569"/>
    <s v="to be removed"/>
    <n v="30000"/>
    <n v="0"/>
    <x v="1"/>
    <x v="0"/>
    <x v="0"/>
    <n v="1369498714"/>
    <n v="1366906714"/>
    <b v="0"/>
    <n v="0"/>
    <b v="0"/>
    <x v="25"/>
    <n v="0"/>
    <e v="#DIV/0!"/>
    <x v="1569"/>
    <x v="1"/>
  </r>
  <r>
    <n v="1570"/>
    <x v="1570"/>
    <s v="A Coloring Book of Breathtaking Beauties_x000a_To Calm the Heart and Soul"/>
    <n v="6000"/>
    <n v="2484"/>
    <x v="1"/>
    <x v="0"/>
    <x v="0"/>
    <n v="1460140282"/>
    <n v="1457551882"/>
    <b v="0"/>
    <n v="52"/>
    <b v="0"/>
    <x v="25"/>
    <n v="41"/>
    <n v="47.77"/>
    <x v="1570"/>
    <x v="3"/>
  </r>
  <r>
    <n v="1571"/>
    <x v="1571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x v="25"/>
    <n v="1"/>
    <n v="20"/>
    <x v="1571"/>
    <x v="1"/>
  </r>
  <r>
    <n v="1572"/>
    <x v="1572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x v="25"/>
    <n v="5"/>
    <n v="41.67"/>
    <x v="1572"/>
    <x v="0"/>
  </r>
  <r>
    <n v="1573"/>
    <x v="1573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x v="25"/>
    <n v="2"/>
    <n v="74.33"/>
    <x v="1573"/>
    <x v="3"/>
  </r>
  <r>
    <n v="1574"/>
    <x v="1574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x v="25"/>
    <n v="5"/>
    <n v="84.33"/>
    <x v="1574"/>
    <x v="2"/>
  </r>
  <r>
    <n v="1575"/>
    <x v="1575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x v="25"/>
    <n v="23"/>
    <n v="65.459999999999994"/>
    <x v="1575"/>
    <x v="3"/>
  </r>
  <r>
    <n v="1576"/>
    <x v="1576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x v="25"/>
    <n v="13"/>
    <n v="65"/>
    <x v="1576"/>
    <x v="5"/>
  </r>
  <r>
    <n v="1577"/>
    <x v="1577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x v="25"/>
    <n v="1"/>
    <n v="27.5"/>
    <x v="1577"/>
    <x v="7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x v="25"/>
    <n v="11"/>
    <n v="51.25"/>
    <x v="1578"/>
    <x v="4"/>
  </r>
  <r>
    <n v="1579"/>
    <x v="1579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x v="25"/>
    <n v="1"/>
    <n v="14"/>
    <x v="1579"/>
    <x v="5"/>
  </r>
  <r>
    <n v="1580"/>
    <x v="1580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x v="25"/>
    <n v="0"/>
    <e v="#DIV/0!"/>
    <x v="1580"/>
    <x v="3"/>
  </r>
  <r>
    <n v="1581"/>
    <x v="1581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x v="26"/>
    <n v="1"/>
    <n v="5"/>
    <x v="1581"/>
    <x v="3"/>
  </r>
  <r>
    <n v="1582"/>
    <x v="1582"/>
    <s v="I create canvas prints of images from in and around New Orleans"/>
    <n v="1000"/>
    <n v="93"/>
    <x v="2"/>
    <x v="0"/>
    <x v="0"/>
    <n v="1445894400"/>
    <n v="1440961053"/>
    <b v="0"/>
    <n v="3"/>
    <b v="0"/>
    <x v="26"/>
    <n v="9"/>
    <n v="31"/>
    <x v="1582"/>
    <x v="2"/>
  </r>
  <r>
    <n v="1583"/>
    <x v="1583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x v="26"/>
    <n v="0"/>
    <n v="15"/>
    <x v="1583"/>
    <x v="2"/>
  </r>
  <r>
    <n v="1584"/>
    <x v="1584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x v="26"/>
    <n v="0"/>
    <e v="#DIV/0!"/>
    <x v="1584"/>
    <x v="1"/>
  </r>
  <r>
    <n v="1585"/>
    <x v="1585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x v="26"/>
    <n v="79"/>
    <n v="131.66999999999999"/>
    <x v="1585"/>
    <x v="3"/>
  </r>
  <r>
    <n v="1586"/>
    <x v="1586"/>
    <s v="Show the world the beauty that is in all of our back yards!"/>
    <n v="1500"/>
    <n v="0"/>
    <x v="2"/>
    <x v="0"/>
    <x v="0"/>
    <n v="1428197422"/>
    <n v="1425609022"/>
    <b v="0"/>
    <n v="0"/>
    <b v="0"/>
    <x v="26"/>
    <n v="0"/>
    <e v="#DIV/0!"/>
    <x v="1586"/>
    <x v="2"/>
  </r>
  <r>
    <n v="1587"/>
    <x v="1587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x v="26"/>
    <n v="0"/>
    <n v="1"/>
    <x v="1587"/>
    <x v="3"/>
  </r>
  <r>
    <n v="1588"/>
    <x v="1588"/>
    <s v="Southeast Texas as seen through the lens of a cell phone camera"/>
    <n v="516"/>
    <n v="0"/>
    <x v="2"/>
    <x v="0"/>
    <x v="0"/>
    <n v="1422735120"/>
    <n v="1420091999"/>
    <b v="0"/>
    <n v="0"/>
    <b v="0"/>
    <x v="26"/>
    <n v="0"/>
    <e v="#DIV/0!"/>
    <x v="1588"/>
    <x v="3"/>
  </r>
  <r>
    <n v="1589"/>
    <x v="1589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x v="26"/>
    <n v="0"/>
    <e v="#DIV/0!"/>
    <x v="1589"/>
    <x v="3"/>
  </r>
  <r>
    <n v="1590"/>
    <x v="1590"/>
    <s v="Discover Italy through photography."/>
    <n v="60000"/>
    <n v="1020"/>
    <x v="2"/>
    <x v="13"/>
    <x v="3"/>
    <n v="1443040464"/>
    <n v="1440448464"/>
    <b v="0"/>
    <n v="2"/>
    <b v="0"/>
    <x v="26"/>
    <n v="2"/>
    <n v="510"/>
    <x v="1590"/>
    <x v="1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x v="26"/>
    <n v="29"/>
    <n v="44.48"/>
    <x v="1591"/>
    <x v="3"/>
  </r>
  <r>
    <n v="1592"/>
    <x v="1592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x v="26"/>
    <n v="0"/>
    <e v="#DIV/0!"/>
    <x v="1592"/>
    <x v="3"/>
  </r>
  <r>
    <n v="1593"/>
    <x v="1593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x v="26"/>
    <n v="0"/>
    <n v="1"/>
    <x v="1593"/>
    <x v="1"/>
  </r>
  <r>
    <n v="1594"/>
    <x v="1594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x v="26"/>
    <n v="21"/>
    <n v="20.5"/>
    <x v="1594"/>
    <x v="2"/>
  </r>
  <r>
    <n v="1595"/>
    <x v="1595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x v="26"/>
    <n v="0"/>
    <n v="40"/>
    <x v="1595"/>
    <x v="2"/>
  </r>
  <r>
    <n v="1596"/>
    <x v="1596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x v="26"/>
    <n v="2"/>
    <n v="25"/>
    <x v="1596"/>
    <x v="1"/>
  </r>
  <r>
    <n v="1597"/>
    <x v="1597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x v="26"/>
    <n v="0"/>
    <e v="#DIV/0!"/>
    <x v="1597"/>
    <x v="3"/>
  </r>
  <r>
    <n v="1598"/>
    <x v="1598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x v="26"/>
    <n v="0"/>
    <n v="1"/>
    <x v="1598"/>
    <x v="1"/>
  </r>
  <r>
    <n v="1599"/>
    <x v="1599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x v="26"/>
    <n v="0"/>
    <e v="#DIV/0!"/>
    <x v="1599"/>
    <x v="2"/>
  </r>
  <r>
    <n v="1600"/>
    <x v="1600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x v="26"/>
    <n v="7"/>
    <n v="40.78"/>
    <x v="1600"/>
    <x v="6"/>
  </r>
  <r>
    <n v="1601"/>
    <x v="1601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x v="11"/>
    <n v="108"/>
    <n v="48.33"/>
    <x v="1601"/>
    <x v="6"/>
  </r>
  <r>
    <n v="1602"/>
    <x v="1602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x v="11"/>
    <n v="100"/>
    <n v="46.95"/>
    <x v="1602"/>
    <x v="6"/>
  </r>
  <r>
    <n v="1603"/>
    <x v="1603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x v="11"/>
    <n v="100"/>
    <n v="66.69"/>
    <x v="1603"/>
    <x v="5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x v="11"/>
    <n v="122"/>
    <n v="48.84"/>
    <x v="1604"/>
    <x v="6"/>
  </r>
  <r>
    <n v="1605"/>
    <x v="1605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x v="11"/>
    <n v="101"/>
    <n v="137.31"/>
    <x v="1605"/>
    <x v="7"/>
  </r>
  <r>
    <n v="1606"/>
    <x v="1606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x v="11"/>
    <n v="101"/>
    <n v="87.83"/>
    <x v="1606"/>
    <x v="5"/>
  </r>
  <r>
    <n v="1607"/>
    <x v="1607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x v="11"/>
    <n v="145"/>
    <n v="70.790000000000006"/>
    <x v="1607"/>
    <x v="4"/>
  </r>
  <r>
    <n v="1608"/>
    <x v="1608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x v="11"/>
    <n v="101"/>
    <n v="52.83"/>
    <x v="1608"/>
    <x v="6"/>
  </r>
  <r>
    <n v="1609"/>
    <x v="1609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x v="11"/>
    <n v="118"/>
    <n v="443.75"/>
    <x v="1609"/>
    <x v="5"/>
  </r>
  <r>
    <n v="1610"/>
    <x v="1610"/>
    <s v="So The Story Goes is the upcoming album from &quot;Just Joe&quot; Altier."/>
    <n v="2000"/>
    <n v="5437"/>
    <x v="0"/>
    <x v="0"/>
    <x v="0"/>
    <n v="1355609510"/>
    <n v="1353017510"/>
    <b v="0"/>
    <n v="112"/>
    <b v="1"/>
    <x v="11"/>
    <n v="272"/>
    <n v="48.54"/>
    <x v="1610"/>
    <x v="4"/>
  </r>
  <r>
    <n v="1611"/>
    <x v="1611"/>
    <s v="Skelton-Luns CD/7&quot; No Big Deal."/>
    <n v="800"/>
    <n v="1001"/>
    <x v="0"/>
    <x v="0"/>
    <x v="0"/>
    <n v="1370390432"/>
    <n v="1368576032"/>
    <b v="0"/>
    <n v="27"/>
    <b v="1"/>
    <x v="11"/>
    <n v="125"/>
    <n v="37.07"/>
    <x v="1611"/>
    <x v="5"/>
  </r>
  <r>
    <n v="1612"/>
    <x v="1612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x v="11"/>
    <n v="110"/>
    <n v="50"/>
    <x v="1612"/>
    <x v="5"/>
  </r>
  <r>
    <n v="1613"/>
    <x v="1613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x v="11"/>
    <n v="102"/>
    <n v="39.04"/>
    <x v="1613"/>
    <x v="2"/>
  </r>
  <r>
    <n v="1614"/>
    <x v="1614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x v="11"/>
    <n v="103"/>
    <n v="66.69"/>
    <x v="1614"/>
    <x v="6"/>
  </r>
  <r>
    <n v="1615"/>
    <x v="1615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x v="11"/>
    <n v="114"/>
    <n v="67.13"/>
    <x v="1615"/>
    <x v="5"/>
  </r>
  <r>
    <n v="1616"/>
    <x v="1616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x v="11"/>
    <n v="104"/>
    <n v="66.37"/>
    <x v="1616"/>
    <x v="4"/>
  </r>
  <r>
    <n v="1617"/>
    <x v="1617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x v="11"/>
    <n v="146"/>
    <n v="64.62"/>
    <x v="1617"/>
    <x v="4"/>
  </r>
  <r>
    <n v="1618"/>
    <x v="1618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x v="11"/>
    <n v="105"/>
    <n v="58.37"/>
    <x v="1618"/>
    <x v="2"/>
  </r>
  <r>
    <n v="1619"/>
    <x v="1619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x v="11"/>
    <n v="133"/>
    <n v="86.96"/>
    <x v="1619"/>
    <x v="4"/>
  </r>
  <r>
    <n v="1620"/>
    <x v="1620"/>
    <s v="Kickstarting my music career with 300 hard copy CDs of my first release."/>
    <n v="1000"/>
    <n v="1130"/>
    <x v="0"/>
    <x v="0"/>
    <x v="0"/>
    <n v="1361606940"/>
    <n v="1361002140"/>
    <b v="0"/>
    <n v="17"/>
    <b v="1"/>
    <x v="11"/>
    <n v="113"/>
    <n v="66.47"/>
    <x v="1620"/>
    <x v="5"/>
  </r>
  <r>
    <n v="1621"/>
    <x v="1621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x v="11"/>
    <n v="121"/>
    <n v="163.78"/>
    <x v="1621"/>
    <x v="2"/>
  </r>
  <r>
    <n v="1622"/>
    <x v="1622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x v="11"/>
    <n v="102"/>
    <n v="107.98"/>
    <x v="1622"/>
    <x v="4"/>
  </r>
  <r>
    <n v="1623"/>
    <x v="1623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x v="11"/>
    <n v="101"/>
    <n v="42.11"/>
    <x v="1623"/>
    <x v="5"/>
  </r>
  <r>
    <n v="1624"/>
    <x v="1624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x v="11"/>
    <n v="118"/>
    <n v="47.2"/>
    <x v="1624"/>
    <x v="5"/>
  </r>
  <r>
    <n v="1625"/>
    <x v="1625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x v="11"/>
    <n v="155"/>
    <n v="112.02"/>
    <x v="1625"/>
    <x v="4"/>
  </r>
  <r>
    <n v="1626"/>
    <x v="1626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x v="11"/>
    <n v="101"/>
    <n v="74.95"/>
    <x v="1626"/>
    <x v="5"/>
  </r>
  <r>
    <n v="1627"/>
    <x v="1627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x v="11"/>
    <n v="117"/>
    <n v="61.58"/>
    <x v="1627"/>
    <x v="2"/>
  </r>
  <r>
    <n v="1628"/>
    <x v="1628"/>
    <s v="Original Jewish rock music on human relationships and identity"/>
    <n v="4000"/>
    <n v="4037"/>
    <x v="0"/>
    <x v="0"/>
    <x v="0"/>
    <n v="1403026882"/>
    <n v="1400175682"/>
    <b v="0"/>
    <n v="88"/>
    <b v="1"/>
    <x v="11"/>
    <n v="101"/>
    <n v="45.88"/>
    <x v="1628"/>
    <x v="2"/>
  </r>
  <r>
    <n v="1629"/>
    <x v="1629"/>
    <s v="Help Off The Turnpike release new music, and set fire to everything!"/>
    <n v="6000"/>
    <n v="6220"/>
    <x v="0"/>
    <x v="0"/>
    <x v="0"/>
    <n v="1392929333"/>
    <n v="1389041333"/>
    <b v="0"/>
    <n v="82"/>
    <b v="1"/>
    <x v="11"/>
    <n v="104"/>
    <n v="75.849999999999994"/>
    <x v="1629"/>
    <x v="5"/>
  </r>
  <r>
    <n v="1630"/>
    <x v="1630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x v="11"/>
    <n v="265"/>
    <n v="84.21"/>
    <x v="1630"/>
    <x v="5"/>
  </r>
  <r>
    <n v="1631"/>
    <x v="1631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x v="11"/>
    <n v="156"/>
    <n v="117.23"/>
    <x v="1631"/>
    <x v="6"/>
  </r>
  <r>
    <n v="1632"/>
    <x v="1632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x v="11"/>
    <n v="102"/>
    <n v="86.49"/>
    <x v="1632"/>
    <x v="6"/>
  </r>
  <r>
    <n v="1633"/>
    <x v="1633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x v="11"/>
    <n v="100"/>
    <n v="172.41"/>
    <x v="1633"/>
    <x v="6"/>
  </r>
  <r>
    <n v="1634"/>
    <x v="1634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x v="11"/>
    <n v="101"/>
    <n v="62.81"/>
    <x v="1634"/>
    <x v="1"/>
  </r>
  <r>
    <n v="1635"/>
    <x v="1635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x v="11"/>
    <n v="125"/>
    <n v="67.73"/>
    <x v="1635"/>
    <x v="6"/>
  </r>
  <r>
    <n v="1636"/>
    <x v="1636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x v="11"/>
    <n v="104"/>
    <n v="53.56"/>
    <x v="1636"/>
    <x v="8"/>
  </r>
  <r>
    <n v="1637"/>
    <x v="1637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x v="11"/>
    <n v="104"/>
    <n v="34.6"/>
    <x v="1637"/>
    <x v="4"/>
  </r>
  <r>
    <n v="1638"/>
    <x v="1638"/>
    <s v="Avenues will be going in to the studio to record a new EP with Matt Allison!"/>
    <n v="1000"/>
    <n v="1050"/>
    <x v="0"/>
    <x v="0"/>
    <x v="0"/>
    <n v="1362086700"/>
    <n v="1358180968"/>
    <b v="0"/>
    <n v="27"/>
    <b v="1"/>
    <x v="11"/>
    <n v="105"/>
    <n v="38.89"/>
    <x v="1638"/>
    <x v="5"/>
  </r>
  <r>
    <n v="1639"/>
    <x v="1639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x v="11"/>
    <n v="100"/>
    <n v="94.74"/>
    <x v="1639"/>
    <x v="7"/>
  </r>
  <r>
    <n v="1640"/>
    <x v="1640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x v="11"/>
    <n v="170"/>
    <n v="39.97"/>
    <x v="1640"/>
    <x v="2"/>
  </r>
  <r>
    <n v="1641"/>
    <x v="1641"/>
    <s v="Music Video For Upbeat and Inspiring Song - Run For Your Life"/>
    <n v="2500"/>
    <n v="2535"/>
    <x v="0"/>
    <x v="0"/>
    <x v="0"/>
    <n v="1418998744"/>
    <n v="1416406744"/>
    <b v="0"/>
    <n v="26"/>
    <b v="1"/>
    <x v="27"/>
    <n v="101"/>
    <n v="97.5"/>
    <x v="1641"/>
    <x v="6"/>
  </r>
  <r>
    <n v="1642"/>
    <x v="1642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x v="27"/>
    <n v="100"/>
    <n v="42.86"/>
    <x v="1642"/>
    <x v="5"/>
  </r>
  <r>
    <n v="1643"/>
    <x v="1643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x v="27"/>
    <n v="125"/>
    <n v="168.51"/>
    <x v="1643"/>
    <x v="5"/>
  </r>
  <r>
    <n v="1644"/>
    <x v="1644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x v="27"/>
    <n v="110"/>
    <n v="85.55"/>
    <x v="1644"/>
    <x v="4"/>
  </r>
  <r>
    <n v="1645"/>
    <x v="1645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x v="27"/>
    <n v="111"/>
    <n v="554"/>
    <x v="1645"/>
    <x v="2"/>
  </r>
  <r>
    <n v="1646"/>
    <x v="1646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x v="27"/>
    <n v="110"/>
    <n v="26.55"/>
    <x v="1646"/>
    <x v="5"/>
  </r>
  <r>
    <n v="1647"/>
    <x v="1647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x v="27"/>
    <n v="105"/>
    <n v="113.83"/>
    <x v="1647"/>
    <x v="6"/>
  </r>
  <r>
    <n v="1648"/>
    <x v="1648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x v="27"/>
    <n v="125"/>
    <n v="32.01"/>
    <x v="1648"/>
    <x v="2"/>
  </r>
  <r>
    <n v="1649"/>
    <x v="1649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x v="27"/>
    <n v="101"/>
    <n v="47.19"/>
    <x v="1649"/>
    <x v="4"/>
  </r>
  <r>
    <n v="1650"/>
    <x v="1650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x v="27"/>
    <n v="142"/>
    <n v="88.47"/>
    <x v="1650"/>
    <x v="6"/>
  </r>
  <r>
    <n v="1651"/>
    <x v="1651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x v="27"/>
    <n v="101"/>
    <n v="100.75"/>
    <x v="1651"/>
    <x v="4"/>
  </r>
  <r>
    <n v="1652"/>
    <x v="1652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x v="27"/>
    <n v="101"/>
    <n v="64.709999999999994"/>
    <x v="1652"/>
    <x v="6"/>
  </r>
  <r>
    <n v="1653"/>
    <x v="1653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x v="27"/>
    <n v="174"/>
    <n v="51.85"/>
    <x v="1653"/>
    <x v="5"/>
  </r>
  <r>
    <n v="1654"/>
    <x v="1654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x v="27"/>
    <n v="120"/>
    <n v="38.79"/>
    <x v="1654"/>
    <x v="5"/>
  </r>
  <r>
    <n v="1655"/>
    <x v="1655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x v="27"/>
    <n v="143"/>
    <n v="44.65"/>
    <x v="1655"/>
    <x v="5"/>
  </r>
  <r>
    <n v="1656"/>
    <x v="1656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x v="27"/>
    <n v="100"/>
    <n v="156.77000000000001"/>
    <x v="1656"/>
    <x v="5"/>
  </r>
  <r>
    <n v="1657"/>
    <x v="1657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x v="27"/>
    <n v="105"/>
    <n v="118.7"/>
    <x v="1657"/>
    <x v="5"/>
  </r>
  <r>
    <n v="1658"/>
    <x v="1658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x v="27"/>
    <n v="132"/>
    <n v="74.150000000000006"/>
    <x v="1658"/>
    <x v="4"/>
  </r>
  <r>
    <n v="1659"/>
    <x v="1659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x v="27"/>
    <n v="113"/>
    <n v="12.53"/>
    <x v="1659"/>
    <x v="1"/>
  </r>
  <r>
    <n v="1660"/>
    <x v="1660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x v="27"/>
    <n v="1254"/>
    <n v="27.86"/>
    <x v="1660"/>
    <x v="3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x v="27"/>
    <n v="103"/>
    <n v="80.180000000000007"/>
    <x v="1661"/>
    <x v="6"/>
  </r>
  <r>
    <n v="1662"/>
    <x v="1662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x v="27"/>
    <n v="103"/>
    <n v="132.44"/>
    <x v="1662"/>
    <x v="3"/>
  </r>
  <r>
    <n v="1663"/>
    <x v="1663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x v="27"/>
    <n v="108"/>
    <n v="33.75"/>
    <x v="1663"/>
    <x v="5"/>
  </r>
  <r>
    <n v="1664"/>
    <x v="1664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x v="27"/>
    <n v="122"/>
    <n v="34.380000000000003"/>
    <x v="1664"/>
    <x v="6"/>
  </r>
  <r>
    <n v="1665"/>
    <x v="1665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x v="27"/>
    <n v="119"/>
    <n v="44.96"/>
    <x v="1665"/>
    <x v="4"/>
  </r>
  <r>
    <n v="1666"/>
    <x v="1666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x v="27"/>
    <n v="161"/>
    <n v="41.04"/>
    <x v="1666"/>
    <x v="2"/>
  </r>
  <r>
    <n v="1667"/>
    <x v="1667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x v="27"/>
    <n v="127"/>
    <n v="52.6"/>
    <x v="1667"/>
    <x v="6"/>
  </r>
  <r>
    <n v="1668"/>
    <x v="1668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x v="27"/>
    <n v="103"/>
    <n v="70.78"/>
    <x v="1668"/>
    <x v="1"/>
  </r>
  <r>
    <n v="1669"/>
    <x v="1669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x v="27"/>
    <n v="140"/>
    <n v="53.75"/>
    <x v="1669"/>
    <x v="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x v="27"/>
    <n v="103"/>
    <n v="44.61"/>
    <x v="1670"/>
    <x v="1"/>
  </r>
  <r>
    <n v="1671"/>
    <x v="1671"/>
    <s v="I am seeking funding in order to help take my music from a hobby to a career."/>
    <n v="2000"/>
    <n v="2013.47"/>
    <x v="0"/>
    <x v="0"/>
    <x v="0"/>
    <n v="1470056614"/>
    <n v="1467464614"/>
    <b v="0"/>
    <n v="77"/>
    <b v="1"/>
    <x v="27"/>
    <n v="101"/>
    <n v="26.15"/>
    <x v="1671"/>
    <x v="5"/>
  </r>
  <r>
    <n v="1672"/>
    <x v="1672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x v="27"/>
    <n v="113"/>
    <n v="39.18"/>
    <x v="1672"/>
    <x v="3"/>
  </r>
  <r>
    <n v="1673"/>
    <x v="1673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x v="27"/>
    <n v="128"/>
    <n v="45.59"/>
    <x v="1673"/>
    <x v="1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x v="27"/>
    <n v="202"/>
    <n v="89.25"/>
    <x v="1674"/>
    <x v="6"/>
  </r>
  <r>
    <n v="1675"/>
    <x v="1675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x v="27"/>
    <n v="137"/>
    <n v="40.42"/>
    <x v="1675"/>
    <x v="5"/>
  </r>
  <r>
    <n v="1676"/>
    <x v="1676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x v="27"/>
    <n v="115"/>
    <n v="82.38"/>
    <x v="1676"/>
    <x v="1"/>
  </r>
  <r>
    <n v="1677"/>
    <x v="1677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x v="27"/>
    <n v="112"/>
    <n v="159.52000000000001"/>
    <x v="1677"/>
    <x v="2"/>
  </r>
  <r>
    <n v="1678"/>
    <x v="1678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x v="27"/>
    <n v="118"/>
    <n v="36.24"/>
    <x v="1678"/>
    <x v="6"/>
  </r>
  <r>
    <n v="1679"/>
    <x v="1679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x v="27"/>
    <n v="175"/>
    <n v="62.5"/>
    <x v="1679"/>
    <x v="2"/>
  </r>
  <r>
    <n v="1680"/>
    <x v="1680"/>
    <s v="Working Musician dilemma #164: how the taxman put Kick the Record 2.0 on hold"/>
    <n v="1000"/>
    <n v="1175"/>
    <x v="0"/>
    <x v="0"/>
    <x v="0"/>
    <n v="1405188667"/>
    <n v="1402596667"/>
    <b v="0"/>
    <n v="25"/>
    <b v="1"/>
    <x v="27"/>
    <n v="118"/>
    <n v="47"/>
    <x v="1680"/>
    <x v="0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x v="28"/>
    <n v="101"/>
    <n v="74.58"/>
    <x v="1681"/>
    <x v="0"/>
  </r>
  <r>
    <n v="1682"/>
    <x v="1682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x v="28"/>
    <n v="0"/>
    <e v="#DIV/0!"/>
    <x v="1682"/>
    <x v="0"/>
  </r>
  <r>
    <n v="1683"/>
    <x v="1683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x v="28"/>
    <n v="22"/>
    <n v="76"/>
    <x v="1683"/>
    <x v="0"/>
  </r>
  <r>
    <n v="1684"/>
    <x v="1684"/>
    <s v="New Music from Marty Mikles!  A new EP all about God's Goodness &amp; Mercy."/>
    <n v="8000"/>
    <n v="8730"/>
    <x v="3"/>
    <x v="0"/>
    <x v="0"/>
    <n v="1489775641"/>
    <n v="1487360041"/>
    <b v="0"/>
    <n v="101"/>
    <b v="0"/>
    <x v="28"/>
    <n v="109"/>
    <n v="86.44"/>
    <x v="1684"/>
    <x v="0"/>
  </r>
  <r>
    <n v="1685"/>
    <x v="1685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x v="28"/>
    <n v="103"/>
    <n v="24"/>
    <x v="1685"/>
    <x v="0"/>
  </r>
  <r>
    <n v="1686"/>
    <x v="1686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x v="28"/>
    <n v="0"/>
    <n v="18"/>
    <x v="1686"/>
    <x v="0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x v="28"/>
    <n v="31"/>
    <n v="80.13"/>
    <x v="1687"/>
    <x v="0"/>
  </r>
  <r>
    <n v="1688"/>
    <x v="1688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x v="28"/>
    <n v="44"/>
    <n v="253.14"/>
    <x v="1688"/>
    <x v="0"/>
  </r>
  <r>
    <n v="1689"/>
    <x v="1689"/>
    <s v="Praising the Living God in the second half of life."/>
    <n v="2400"/>
    <n v="2400"/>
    <x v="3"/>
    <x v="0"/>
    <x v="0"/>
    <n v="1489700230"/>
    <n v="1487111830"/>
    <b v="0"/>
    <n v="14"/>
    <b v="0"/>
    <x v="28"/>
    <n v="100"/>
    <n v="171.43"/>
    <x v="1689"/>
    <x v="0"/>
  </r>
  <r>
    <n v="1690"/>
    <x v="1690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x v="28"/>
    <n v="25"/>
    <n v="57.73"/>
    <x v="1690"/>
    <x v="0"/>
  </r>
  <r>
    <n v="1691"/>
    <x v="1691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x v="28"/>
    <n v="33"/>
    <n v="264.26"/>
    <x v="1691"/>
    <x v="0"/>
  </r>
  <r>
    <n v="1692"/>
    <x v="1692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x v="28"/>
    <n v="48"/>
    <n v="159.33000000000001"/>
    <x v="1692"/>
    <x v="0"/>
  </r>
  <r>
    <n v="1693"/>
    <x v="1693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x v="28"/>
    <n v="9"/>
    <n v="35"/>
    <x v="1693"/>
    <x v="0"/>
  </r>
  <r>
    <n v="1694"/>
    <x v="1694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x v="28"/>
    <n v="0"/>
    <n v="5"/>
    <x v="1694"/>
    <x v="0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x v="28"/>
    <n v="12"/>
    <n v="61.09"/>
    <x v="1695"/>
    <x v="0"/>
  </r>
  <r>
    <n v="1696"/>
    <x v="1696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x v="28"/>
    <n v="0"/>
    <e v="#DIV/0!"/>
    <x v="1696"/>
    <x v="0"/>
  </r>
  <r>
    <n v="1697"/>
    <x v="1697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x v="28"/>
    <n v="20"/>
    <n v="114.82"/>
    <x v="1697"/>
    <x v="0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x v="28"/>
    <n v="0"/>
    <e v="#DIV/0!"/>
    <x v="1698"/>
    <x v="0"/>
  </r>
  <r>
    <n v="1699"/>
    <x v="1699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x v="28"/>
    <n v="4"/>
    <n v="54"/>
    <x v="1699"/>
    <x v="0"/>
  </r>
  <r>
    <n v="1700"/>
    <x v="1700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x v="28"/>
    <n v="26"/>
    <n v="65.97"/>
    <x v="1700"/>
    <x v="2"/>
  </r>
  <r>
    <n v="1701"/>
    <x v="1701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x v="28"/>
    <n v="0"/>
    <n v="5"/>
    <x v="1701"/>
    <x v="3"/>
  </r>
  <r>
    <n v="1702"/>
    <x v="1702"/>
    <s v="I can do all things through christ jesus"/>
    <n v="16500"/>
    <n v="1"/>
    <x v="2"/>
    <x v="0"/>
    <x v="0"/>
    <n v="1427745150"/>
    <n v="1425156750"/>
    <b v="0"/>
    <n v="1"/>
    <b v="0"/>
    <x v="28"/>
    <n v="0"/>
    <n v="1"/>
    <x v="1702"/>
    <x v="3"/>
  </r>
  <r>
    <n v="1703"/>
    <x v="1703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x v="28"/>
    <n v="1"/>
    <n v="25.5"/>
    <x v="1703"/>
    <x v="3"/>
  </r>
  <r>
    <n v="1704"/>
    <x v="1704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x v="28"/>
    <n v="65"/>
    <n v="118.36"/>
    <x v="1704"/>
    <x v="3"/>
  </r>
  <r>
    <n v="1705"/>
    <x v="1705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x v="28"/>
    <n v="0"/>
    <e v="#DIV/0!"/>
    <x v="1705"/>
    <x v="3"/>
  </r>
  <r>
    <n v="1706"/>
    <x v="1706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x v="28"/>
    <n v="0"/>
    <e v="#DIV/0!"/>
    <x v="1706"/>
    <x v="1"/>
  </r>
  <r>
    <n v="1707"/>
    <x v="1707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x v="28"/>
    <n v="10"/>
    <n v="54.11"/>
    <x v="1707"/>
    <x v="1"/>
  </r>
  <r>
    <n v="1708"/>
    <x v="1708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x v="28"/>
    <n v="0"/>
    <e v="#DIV/0!"/>
    <x v="1708"/>
    <x v="2"/>
  </r>
  <r>
    <n v="1709"/>
    <x v="1709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x v="28"/>
    <n v="5"/>
    <n v="21.25"/>
    <x v="1709"/>
    <x v="3"/>
  </r>
  <r>
    <n v="1710"/>
    <x v="1710"/>
    <s v="We want to create a gospel live album which has never been produced before."/>
    <n v="5000"/>
    <n v="34"/>
    <x v="2"/>
    <x v="12"/>
    <x v="3"/>
    <n v="1453122000"/>
    <n v="1449151888"/>
    <b v="0"/>
    <n v="1"/>
    <b v="0"/>
    <x v="28"/>
    <n v="1"/>
    <n v="34"/>
    <x v="1710"/>
    <x v="2"/>
  </r>
  <r>
    <n v="1711"/>
    <x v="1711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x v="28"/>
    <n v="11"/>
    <n v="525"/>
    <x v="1711"/>
    <x v="3"/>
  </r>
  <r>
    <n v="1712"/>
    <x v="1712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x v="28"/>
    <n v="0"/>
    <e v="#DIV/0!"/>
    <x v="1712"/>
    <x v="2"/>
  </r>
  <r>
    <n v="1713"/>
    <x v="1713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x v="28"/>
    <n v="2"/>
    <n v="50"/>
    <x v="1713"/>
    <x v="3"/>
  </r>
  <r>
    <n v="1714"/>
    <x v="1714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x v="28"/>
    <n v="8"/>
    <n v="115.71"/>
    <x v="1714"/>
    <x v="3"/>
  </r>
  <r>
    <n v="1715"/>
    <x v="1715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x v="28"/>
    <n v="0"/>
    <n v="5.5"/>
    <x v="1715"/>
    <x v="1"/>
  </r>
  <r>
    <n v="1716"/>
    <x v="1716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x v="28"/>
    <n v="8"/>
    <n v="50"/>
    <x v="1716"/>
    <x v="1"/>
  </r>
  <r>
    <n v="1717"/>
    <x v="1717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x v="28"/>
    <n v="43"/>
    <n v="34.020000000000003"/>
    <x v="1717"/>
    <x v="1"/>
  </r>
  <r>
    <n v="1718"/>
    <x v="1718"/>
    <s v="A melody for the galaxy."/>
    <n v="35000"/>
    <n v="75"/>
    <x v="2"/>
    <x v="0"/>
    <x v="0"/>
    <n v="1463201940"/>
    <n v="1459435149"/>
    <b v="0"/>
    <n v="2"/>
    <b v="0"/>
    <x v="28"/>
    <n v="0"/>
    <n v="37.5"/>
    <x v="1718"/>
    <x v="2"/>
  </r>
  <r>
    <n v="1719"/>
    <x v="1719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x v="28"/>
    <n v="1"/>
    <n v="11.67"/>
    <x v="1719"/>
    <x v="2"/>
  </r>
  <r>
    <n v="1720"/>
    <x v="1720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x v="28"/>
    <n v="6"/>
    <n v="28.13"/>
    <x v="1720"/>
    <x v="3"/>
  </r>
  <r>
    <n v="1721"/>
    <x v="1721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x v="28"/>
    <n v="0"/>
    <e v="#DIV/0!"/>
    <x v="1721"/>
    <x v="1"/>
  </r>
  <r>
    <n v="1722"/>
    <x v="1722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x v="28"/>
    <n v="0"/>
    <n v="1"/>
    <x v="1722"/>
    <x v="3"/>
  </r>
  <r>
    <n v="1723"/>
    <x v="1723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x v="28"/>
    <n v="7"/>
    <n v="216.67"/>
    <x v="1723"/>
    <x v="2"/>
  </r>
  <r>
    <n v="1724"/>
    <x v="1724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x v="28"/>
    <n v="1"/>
    <n v="8.75"/>
    <x v="1724"/>
    <x v="2"/>
  </r>
  <r>
    <n v="1725"/>
    <x v="1725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x v="28"/>
    <n v="10"/>
    <n v="62.22"/>
    <x v="1725"/>
    <x v="2"/>
  </r>
  <r>
    <n v="1726"/>
    <x v="1726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x v="28"/>
    <n v="34"/>
    <n v="137.25"/>
    <x v="1726"/>
    <x v="3"/>
  </r>
  <r>
    <n v="1727"/>
    <x v="1727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x v="28"/>
    <n v="0"/>
    <n v="1"/>
    <x v="1727"/>
    <x v="3"/>
  </r>
  <r>
    <n v="1728"/>
    <x v="1728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x v="28"/>
    <n v="68"/>
    <n v="122.14"/>
    <x v="1728"/>
    <x v="1"/>
  </r>
  <r>
    <n v="1729"/>
    <x v="1729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x v="28"/>
    <n v="0"/>
    <e v="#DIV/0!"/>
    <x v="1729"/>
    <x v="3"/>
  </r>
  <r>
    <n v="1730"/>
    <x v="1730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x v="28"/>
    <n v="0"/>
    <e v="#DIV/0!"/>
    <x v="1730"/>
    <x v="3"/>
  </r>
  <r>
    <n v="1731"/>
    <x v="1731"/>
    <s v="We are a Christin Worship band looking to midwest tour. God Bless!"/>
    <n v="1000"/>
    <n v="0"/>
    <x v="2"/>
    <x v="0"/>
    <x v="0"/>
    <n v="1434034800"/>
    <n v="1432849552"/>
    <b v="0"/>
    <n v="0"/>
    <b v="0"/>
    <x v="28"/>
    <n v="0"/>
    <e v="#DIV/0!"/>
    <x v="1731"/>
    <x v="3"/>
  </r>
  <r>
    <n v="1732"/>
    <x v="1732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x v="28"/>
    <n v="0"/>
    <e v="#DIV/0!"/>
    <x v="1732"/>
    <x v="1"/>
  </r>
  <r>
    <n v="1733"/>
    <x v="1733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x v="28"/>
    <n v="0"/>
    <e v="#DIV/0!"/>
    <x v="1733"/>
    <x v="3"/>
  </r>
  <r>
    <n v="1734"/>
    <x v="1734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x v="28"/>
    <n v="0"/>
    <n v="1"/>
    <x v="1734"/>
    <x v="1"/>
  </r>
  <r>
    <n v="1735"/>
    <x v="1735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x v="28"/>
    <n v="11"/>
    <n v="55"/>
    <x v="1735"/>
    <x v="3"/>
  </r>
  <r>
    <n v="1736"/>
    <x v="1736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x v="28"/>
    <n v="1"/>
    <n v="22"/>
    <x v="1736"/>
    <x v="3"/>
  </r>
  <r>
    <n v="1737"/>
    <x v="1737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x v="28"/>
    <n v="21"/>
    <n v="56.67"/>
    <x v="1737"/>
    <x v="2"/>
  </r>
  <r>
    <n v="1738"/>
    <x v="1738"/>
    <s v="Music that inspires and gives hope for overcoming and change. And it is good music."/>
    <n v="5000"/>
    <n v="20"/>
    <x v="2"/>
    <x v="0"/>
    <x v="0"/>
    <n v="1412283542"/>
    <n v="1409691542"/>
    <b v="0"/>
    <n v="1"/>
    <b v="0"/>
    <x v="28"/>
    <n v="0"/>
    <n v="20"/>
    <x v="1738"/>
    <x v="1"/>
  </r>
  <r>
    <n v="1739"/>
    <x v="1739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x v="28"/>
    <n v="0"/>
    <n v="1"/>
    <x v="1739"/>
    <x v="3"/>
  </r>
  <r>
    <n v="1740"/>
    <x v="1740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x v="28"/>
    <n v="0"/>
    <e v="#DIV/0!"/>
    <x v="1740"/>
    <x v="3"/>
  </r>
  <r>
    <n v="1741"/>
    <x v="1741"/>
    <s v="A photo journal documenting my experiences and travels across New Zealand"/>
    <n v="1200"/>
    <n v="1330"/>
    <x v="0"/>
    <x v="1"/>
    <x v="1"/>
    <n v="1433948671"/>
    <n v="1430060671"/>
    <b v="0"/>
    <n v="52"/>
    <b v="1"/>
    <x v="20"/>
    <n v="111"/>
    <n v="25.58"/>
    <x v="1741"/>
    <x v="1"/>
  </r>
  <r>
    <n v="1742"/>
    <x v="1742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x v="20"/>
    <n v="109"/>
    <n v="63.97"/>
    <x v="1742"/>
    <x v="1"/>
  </r>
  <r>
    <n v="1743"/>
    <x v="1743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x v="20"/>
    <n v="100"/>
    <n v="89.93"/>
    <x v="1743"/>
    <x v="3"/>
  </r>
  <r>
    <n v="1744"/>
    <x v="1744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x v="20"/>
    <n v="118"/>
    <n v="93.07"/>
    <x v="1744"/>
    <x v="1"/>
  </r>
  <r>
    <n v="1745"/>
    <x v="1745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x v="20"/>
    <n v="114"/>
    <n v="89.67"/>
    <x v="1745"/>
    <x v="1"/>
  </r>
  <r>
    <n v="1746"/>
    <x v="1746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x v="20"/>
    <n v="148"/>
    <n v="207.62"/>
    <x v="1746"/>
    <x v="3"/>
  </r>
  <r>
    <n v="1747"/>
    <x v="1747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x v="20"/>
    <n v="105"/>
    <n v="59.41"/>
    <x v="1747"/>
    <x v="3"/>
  </r>
  <r>
    <n v="1748"/>
    <x v="1748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x v="20"/>
    <n v="130"/>
    <n v="358.97"/>
    <x v="1748"/>
    <x v="0"/>
  </r>
  <r>
    <n v="1749"/>
    <x v="1749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x v="20"/>
    <n v="123"/>
    <n v="94.74"/>
    <x v="1749"/>
    <x v="1"/>
  </r>
  <r>
    <n v="1750"/>
    <x v="1750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x v="20"/>
    <n v="202"/>
    <n v="80.650000000000006"/>
    <x v="1750"/>
    <x v="3"/>
  </r>
  <r>
    <n v="1751"/>
    <x v="1751"/>
    <s v="Photographs and stories culled from 10 years of road trips through rural Greece"/>
    <n v="10000"/>
    <n v="10290"/>
    <x v="0"/>
    <x v="0"/>
    <x v="0"/>
    <n v="1426787123"/>
    <n v="1424198723"/>
    <b v="0"/>
    <n v="61"/>
    <b v="1"/>
    <x v="20"/>
    <n v="103"/>
    <n v="168.69"/>
    <x v="1751"/>
    <x v="1"/>
  </r>
  <r>
    <n v="1752"/>
    <x v="1752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x v="20"/>
    <n v="260"/>
    <n v="34.69"/>
    <x v="1752"/>
    <x v="1"/>
  </r>
  <r>
    <n v="1753"/>
    <x v="1753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x v="20"/>
    <n v="108"/>
    <n v="462.86"/>
    <x v="1753"/>
    <x v="3"/>
  </r>
  <r>
    <n v="1754"/>
    <x v="1754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x v="20"/>
    <n v="111"/>
    <n v="104.39"/>
    <x v="1754"/>
    <x v="3"/>
  </r>
  <r>
    <n v="1755"/>
    <x v="1755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x v="20"/>
    <n v="120"/>
    <n v="7.5"/>
    <x v="1755"/>
    <x v="1"/>
  </r>
  <r>
    <n v="1756"/>
    <x v="1756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x v="20"/>
    <n v="103"/>
    <n v="47.13"/>
    <x v="1756"/>
    <x v="1"/>
  </r>
  <r>
    <n v="1757"/>
    <x v="1757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x v="20"/>
    <n v="116"/>
    <n v="414.29"/>
    <x v="1757"/>
    <x v="1"/>
  </r>
  <r>
    <n v="1758"/>
    <x v="1758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x v="20"/>
    <n v="115"/>
    <n v="42.48"/>
    <x v="1758"/>
    <x v="3"/>
  </r>
  <r>
    <n v="1759"/>
    <x v="1759"/>
    <s v="Death Valley will be the first photo book of Andi State"/>
    <n v="5000"/>
    <n v="5330"/>
    <x v="0"/>
    <x v="0"/>
    <x v="0"/>
    <n v="1427309629"/>
    <n v="1425585229"/>
    <b v="0"/>
    <n v="49"/>
    <b v="1"/>
    <x v="20"/>
    <n v="107"/>
    <n v="108.78"/>
    <x v="1759"/>
    <x v="1"/>
  </r>
  <r>
    <n v="1760"/>
    <x v="1760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x v="20"/>
    <n v="165"/>
    <n v="81.099999999999994"/>
    <x v="1760"/>
    <x v="3"/>
  </r>
  <r>
    <n v="1761"/>
    <x v="1761"/>
    <s v="A hardcover photobook telling the naked truth of a young photographers journey."/>
    <n v="100"/>
    <n v="155"/>
    <x v="0"/>
    <x v="1"/>
    <x v="1"/>
    <n v="1442065060"/>
    <n v="1437745060"/>
    <b v="0"/>
    <n v="3"/>
    <b v="1"/>
    <x v="20"/>
    <n v="155"/>
    <n v="51.67"/>
    <x v="1761"/>
    <x v="1"/>
  </r>
  <r>
    <n v="1762"/>
    <x v="1762"/>
    <s v="Project rewards $25 gets you 190+ digital images"/>
    <n v="100"/>
    <n v="885"/>
    <x v="0"/>
    <x v="0"/>
    <x v="0"/>
    <n v="1457739245"/>
    <n v="1455147245"/>
    <b v="0"/>
    <n v="25"/>
    <b v="1"/>
    <x v="20"/>
    <n v="885"/>
    <n v="35.4"/>
    <x v="1762"/>
    <x v="1"/>
  </r>
  <r>
    <n v="1763"/>
    <x v="1763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x v="20"/>
    <n v="102"/>
    <n v="103.64"/>
    <x v="1763"/>
    <x v="2"/>
  </r>
  <r>
    <n v="1764"/>
    <x v="1764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x v="20"/>
    <n v="20"/>
    <n v="55.28"/>
    <x v="1764"/>
    <x v="2"/>
  </r>
  <r>
    <n v="1765"/>
    <x v="1765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x v="20"/>
    <n v="59"/>
    <n v="72.17"/>
    <x v="1765"/>
    <x v="2"/>
  </r>
  <r>
    <n v="1766"/>
    <x v="1766"/>
    <s v="I want to create a beautiful book which documents the Melbourne music scene."/>
    <n v="1500"/>
    <n v="0"/>
    <x v="2"/>
    <x v="2"/>
    <x v="2"/>
    <n v="1408999088"/>
    <n v="1407184688"/>
    <b v="1"/>
    <n v="0"/>
    <b v="0"/>
    <x v="20"/>
    <n v="0"/>
    <e v="#DIV/0!"/>
    <x v="1766"/>
    <x v="2"/>
  </r>
  <r>
    <n v="1767"/>
    <x v="1767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x v="20"/>
    <n v="46"/>
    <n v="58.62"/>
    <x v="1767"/>
    <x v="2"/>
  </r>
  <r>
    <n v="1768"/>
    <x v="1768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x v="20"/>
    <n v="4"/>
    <n v="12.47"/>
    <x v="1768"/>
    <x v="2"/>
  </r>
  <r>
    <n v="1769"/>
    <x v="1769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x v="20"/>
    <n v="3"/>
    <n v="49.14"/>
    <x v="1769"/>
    <x v="2"/>
  </r>
  <r>
    <n v="1770"/>
    <x v="1770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x v="20"/>
    <n v="57"/>
    <n v="150.5"/>
    <x v="1770"/>
    <x v="2"/>
  </r>
  <r>
    <n v="1771"/>
    <x v="1771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x v="20"/>
    <n v="21"/>
    <n v="35.799999999999997"/>
    <x v="1771"/>
    <x v="2"/>
  </r>
  <r>
    <n v="1772"/>
    <x v="1772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x v="20"/>
    <n v="16"/>
    <n v="45.16"/>
    <x v="1772"/>
    <x v="2"/>
  </r>
  <r>
    <n v="1773"/>
    <x v="1773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x v="20"/>
    <n v="6"/>
    <n v="98.79"/>
    <x v="1773"/>
    <x v="2"/>
  </r>
  <r>
    <n v="1774"/>
    <x v="1774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x v="20"/>
    <n v="46"/>
    <n v="88.31"/>
    <x v="1774"/>
    <x v="2"/>
  </r>
  <r>
    <n v="1775"/>
    <x v="1775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x v="20"/>
    <n v="65"/>
    <n v="170.63"/>
    <x v="1775"/>
    <x v="2"/>
  </r>
  <r>
    <n v="1776"/>
    <x v="1776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x v="20"/>
    <n v="7"/>
    <n v="83.75"/>
    <x v="1776"/>
    <x v="3"/>
  </r>
  <r>
    <n v="1777"/>
    <x v="1777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x v="20"/>
    <n v="14"/>
    <n v="65.099999999999994"/>
    <x v="1777"/>
    <x v="3"/>
  </r>
  <r>
    <n v="1778"/>
    <x v="1778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x v="20"/>
    <n v="2"/>
    <n v="66.33"/>
    <x v="1778"/>
    <x v="1"/>
  </r>
  <r>
    <n v="1779"/>
    <x v="1779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x v="20"/>
    <n v="36"/>
    <n v="104.89"/>
    <x v="1779"/>
    <x v="1"/>
  </r>
  <r>
    <n v="1780"/>
    <x v="1780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x v="20"/>
    <n v="40"/>
    <n v="78.44"/>
    <x v="1780"/>
    <x v="1"/>
  </r>
  <r>
    <n v="1781"/>
    <x v="1781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x v="20"/>
    <n v="26"/>
    <n v="59.04"/>
    <x v="1781"/>
    <x v="1"/>
  </r>
  <r>
    <n v="1782"/>
    <x v="1782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x v="20"/>
    <n v="15"/>
    <n v="71.34"/>
    <x v="1782"/>
    <x v="3"/>
  </r>
  <r>
    <n v="1783"/>
    <x v="1783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x v="20"/>
    <n v="24"/>
    <n v="51.23"/>
    <x v="1783"/>
    <x v="2"/>
  </r>
  <r>
    <n v="1784"/>
    <x v="1784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x v="20"/>
    <n v="40"/>
    <n v="60.24"/>
    <x v="1784"/>
    <x v="2"/>
  </r>
  <r>
    <n v="1785"/>
    <x v="1785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x v="20"/>
    <n v="20"/>
    <n v="44.94"/>
    <x v="1785"/>
    <x v="2"/>
  </r>
  <r>
    <n v="1786"/>
    <x v="178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x v="20"/>
    <n v="48"/>
    <n v="31.21"/>
    <x v="1786"/>
    <x v="3"/>
  </r>
  <r>
    <n v="1787"/>
    <x v="1787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x v="20"/>
    <n v="15"/>
    <n v="63.88"/>
    <x v="1787"/>
    <x v="2"/>
  </r>
  <r>
    <n v="1788"/>
    <x v="1788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x v="20"/>
    <n v="1"/>
    <n v="19"/>
    <x v="1788"/>
    <x v="2"/>
  </r>
  <r>
    <n v="1789"/>
    <x v="1789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x v="20"/>
    <n v="1"/>
    <n v="10"/>
    <x v="1789"/>
    <x v="3"/>
  </r>
  <r>
    <n v="1790"/>
    <x v="1790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x v="20"/>
    <n v="5"/>
    <n v="109.07"/>
    <x v="1790"/>
    <x v="2"/>
  </r>
  <r>
    <n v="1791"/>
    <x v="1791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x v="20"/>
    <n v="4"/>
    <n v="26.75"/>
    <x v="1791"/>
    <x v="3"/>
  </r>
  <r>
    <n v="1792"/>
    <x v="1792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x v="20"/>
    <n v="61"/>
    <n v="109.94"/>
    <x v="1792"/>
    <x v="2"/>
  </r>
  <r>
    <n v="1793"/>
    <x v="1793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x v="20"/>
    <n v="1"/>
    <n v="20"/>
    <x v="1793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x v="20"/>
    <n v="11"/>
    <n v="55.39"/>
    <x v="1794"/>
    <x v="1"/>
  </r>
  <r>
    <n v="1795"/>
    <x v="1795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x v="20"/>
    <n v="39"/>
    <n v="133.9"/>
    <x v="1795"/>
    <x v="1"/>
  </r>
  <r>
    <n v="1796"/>
    <x v="1796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x v="20"/>
    <n v="22"/>
    <n v="48.72"/>
    <x v="1796"/>
    <x v="1"/>
  </r>
  <r>
    <n v="1797"/>
    <x v="1797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x v="20"/>
    <n v="68"/>
    <n v="48.25"/>
    <x v="1797"/>
    <x v="3"/>
  </r>
  <r>
    <n v="1798"/>
    <x v="1798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x v="20"/>
    <n v="14"/>
    <n v="58.97"/>
    <x v="1798"/>
    <x v="2"/>
  </r>
  <r>
    <n v="1799"/>
    <x v="1799"/>
    <s v="The UnDiscovered Image, a monthly publication dedicated to photographers."/>
    <n v="4000"/>
    <n v="69.83"/>
    <x v="2"/>
    <x v="1"/>
    <x v="1"/>
    <n v="1415740408"/>
    <n v="1414008808"/>
    <b v="1"/>
    <n v="6"/>
    <b v="0"/>
    <x v="20"/>
    <n v="2"/>
    <n v="11.64"/>
    <x v="1799"/>
    <x v="1"/>
  </r>
  <r>
    <n v="1800"/>
    <x v="1800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x v="20"/>
    <n v="20"/>
    <n v="83.72"/>
    <x v="1800"/>
    <x v="3"/>
  </r>
  <r>
    <n v="1801"/>
    <x v="1801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x v="20"/>
    <n v="14"/>
    <n v="63.65"/>
    <x v="1801"/>
    <x v="3"/>
  </r>
  <r>
    <n v="1802"/>
    <x v="1802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x v="20"/>
    <n v="48"/>
    <n v="94.28"/>
    <x v="1802"/>
    <x v="3"/>
  </r>
  <r>
    <n v="1803"/>
    <x v="1803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x v="20"/>
    <n v="31"/>
    <n v="71.87"/>
    <x v="1803"/>
    <x v="3"/>
  </r>
  <r>
    <n v="1804"/>
    <x v="1804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x v="20"/>
    <n v="35"/>
    <n v="104.85"/>
    <x v="1804"/>
    <x v="3"/>
  </r>
  <r>
    <n v="1805"/>
    <x v="1805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x v="20"/>
    <n v="36"/>
    <n v="67.14"/>
    <x v="1805"/>
    <x v="2"/>
  </r>
  <r>
    <n v="1806"/>
    <x v="1806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x v="20"/>
    <n v="3"/>
    <n v="73.88"/>
    <x v="1806"/>
    <x v="2"/>
  </r>
  <r>
    <n v="1807"/>
    <x v="1807"/>
    <s v="I want to explore alternative cultures and lifestyles in America."/>
    <n v="5000"/>
    <n v="553"/>
    <x v="2"/>
    <x v="0"/>
    <x v="0"/>
    <n v="1411868313"/>
    <n v="1409276313"/>
    <b v="1"/>
    <n v="8"/>
    <b v="0"/>
    <x v="20"/>
    <n v="11"/>
    <n v="69.13"/>
    <x v="1807"/>
    <x v="0"/>
  </r>
  <r>
    <n v="1808"/>
    <x v="1808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x v="20"/>
    <n v="41"/>
    <n v="120.77"/>
    <x v="1808"/>
    <x v="3"/>
  </r>
  <r>
    <n v="1809"/>
    <x v="1809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x v="20"/>
    <n v="11"/>
    <n v="42.22"/>
    <x v="1809"/>
    <x v="2"/>
  </r>
  <r>
    <n v="1810"/>
    <x v="1810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x v="20"/>
    <n v="3"/>
    <n v="7.5"/>
    <x v="1810"/>
    <x v="2"/>
  </r>
  <r>
    <n v="1811"/>
    <x v="1811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x v="20"/>
    <n v="0"/>
    <n v="1.54"/>
    <x v="1811"/>
    <x v="1"/>
  </r>
  <r>
    <n v="1812"/>
    <x v="1812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x v="20"/>
    <n v="13"/>
    <n v="37.61"/>
    <x v="1812"/>
    <x v="2"/>
  </r>
  <r>
    <n v="1813"/>
    <x v="1813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x v="20"/>
    <n v="0"/>
    <e v="#DIV/0!"/>
    <x v="1813"/>
    <x v="3"/>
  </r>
  <r>
    <n v="1814"/>
    <x v="1814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x v="20"/>
    <n v="49"/>
    <n v="42.16"/>
    <x v="1814"/>
    <x v="3"/>
  </r>
  <r>
    <n v="1815"/>
    <x v="1815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x v="20"/>
    <n v="0"/>
    <e v="#DIV/0!"/>
    <x v="1815"/>
    <x v="1"/>
  </r>
  <r>
    <n v="1816"/>
    <x v="1816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x v="20"/>
    <n v="2"/>
    <n v="84.83"/>
    <x v="1816"/>
    <x v="1"/>
  </r>
  <r>
    <n v="1817"/>
    <x v="1817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x v="20"/>
    <n v="52"/>
    <n v="94.19"/>
    <x v="1817"/>
    <x v="3"/>
  </r>
  <r>
    <n v="1818"/>
    <x v="1818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x v="20"/>
    <n v="0"/>
    <e v="#DIV/0!"/>
    <x v="1818"/>
    <x v="2"/>
  </r>
  <r>
    <n v="1819"/>
    <x v="1819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x v="20"/>
    <n v="2"/>
    <n v="6.25"/>
    <x v="1819"/>
    <x v="3"/>
  </r>
  <r>
    <n v="1820"/>
    <x v="1820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x v="20"/>
    <n v="7"/>
    <n v="213.38"/>
    <x v="1820"/>
    <x v="5"/>
  </r>
  <r>
    <n v="1821"/>
    <x v="1821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x v="11"/>
    <n v="135"/>
    <n v="59.16"/>
    <x v="1821"/>
    <x v="4"/>
  </r>
  <r>
    <n v="1822"/>
    <x v="1822"/>
    <s v="Wood Butcher needs your help to make this happen. Buy a CD, support local music!"/>
    <n v="300"/>
    <n v="300"/>
    <x v="0"/>
    <x v="5"/>
    <x v="5"/>
    <n v="1391194860"/>
    <n v="1388084862"/>
    <b v="0"/>
    <n v="11"/>
    <b v="1"/>
    <x v="11"/>
    <n v="100"/>
    <n v="27.27"/>
    <x v="1822"/>
    <x v="5"/>
  </r>
  <r>
    <n v="1823"/>
    <x v="1823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x v="11"/>
    <n v="116"/>
    <n v="24.58"/>
    <x v="1823"/>
    <x v="4"/>
  </r>
  <r>
    <n v="1824"/>
    <x v="1824"/>
    <s v="cd fund raiser"/>
    <n v="3000"/>
    <n v="3002"/>
    <x v="0"/>
    <x v="0"/>
    <x v="0"/>
    <n v="1389146880"/>
    <n v="1387403967"/>
    <b v="0"/>
    <n v="40"/>
    <b v="1"/>
    <x v="11"/>
    <n v="100"/>
    <n v="75.05"/>
    <x v="1824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x v="11"/>
    <n v="105"/>
    <n v="42.02"/>
    <x v="1825"/>
    <x v="2"/>
  </r>
  <r>
    <n v="1826"/>
    <x v="1826"/>
    <s v="Hear your favorite Bear Ghost in eargasmic quality!"/>
    <n v="2000"/>
    <n v="2020"/>
    <x v="0"/>
    <x v="0"/>
    <x v="0"/>
    <n v="1392675017"/>
    <n v="1390083017"/>
    <b v="0"/>
    <n v="38"/>
    <b v="1"/>
    <x v="11"/>
    <n v="101"/>
    <n v="53.16"/>
    <x v="1826"/>
    <x v="6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x v="11"/>
    <n v="101"/>
    <n v="83.89"/>
    <x v="1827"/>
    <x v="2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x v="11"/>
    <n v="100"/>
    <n v="417.33"/>
    <x v="1828"/>
    <x v="7"/>
  </r>
  <r>
    <n v="1829"/>
    <x v="1829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x v="11"/>
    <n v="167"/>
    <n v="75.77"/>
    <x v="1829"/>
    <x v="2"/>
  </r>
  <r>
    <n v="1830"/>
    <x v="1830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x v="11"/>
    <n v="102"/>
    <n v="67.39"/>
    <x v="1830"/>
    <x v="5"/>
  </r>
  <r>
    <n v="1831"/>
    <x v="1831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x v="11"/>
    <n v="103"/>
    <n v="73.569999999999993"/>
    <x v="1831"/>
    <x v="6"/>
  </r>
  <r>
    <n v="1832"/>
    <x v="1832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x v="11"/>
    <n v="143"/>
    <n v="25"/>
    <x v="1832"/>
    <x v="4"/>
  </r>
  <r>
    <n v="1833"/>
    <x v="1833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x v="11"/>
    <n v="263"/>
    <n v="42"/>
    <x v="1833"/>
    <x v="2"/>
  </r>
  <r>
    <n v="1834"/>
    <x v="1834"/>
    <s v="Help us fund our first tour and promote our new EP!"/>
    <n v="10000"/>
    <n v="11805"/>
    <x v="0"/>
    <x v="0"/>
    <x v="0"/>
    <n v="1422140895"/>
    <n v="1418684895"/>
    <b v="0"/>
    <n v="90"/>
    <b v="1"/>
    <x v="11"/>
    <n v="118"/>
    <n v="131.16999999999999"/>
    <x v="1834"/>
    <x v="1"/>
  </r>
  <r>
    <n v="1835"/>
    <x v="1835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x v="11"/>
    <n v="104"/>
    <n v="47.27"/>
    <x v="1835"/>
    <x v="4"/>
  </r>
  <r>
    <n v="1836"/>
    <x v="1836"/>
    <s v="Help fund our 2013 Sound &amp; Lighting Touring rig!"/>
    <n v="5000"/>
    <n v="10017"/>
    <x v="0"/>
    <x v="0"/>
    <x v="0"/>
    <n v="1361129129"/>
    <n v="1359660329"/>
    <b v="0"/>
    <n v="55"/>
    <b v="1"/>
    <x v="11"/>
    <n v="200"/>
    <n v="182.13"/>
    <x v="1836"/>
    <x v="5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x v="11"/>
    <n v="307"/>
    <n v="61.37"/>
    <x v="1837"/>
    <x v="6"/>
  </r>
  <r>
    <n v="1838"/>
    <x v="1838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x v="11"/>
    <n v="100"/>
    <n v="35.770000000000003"/>
    <x v="1838"/>
    <x v="1"/>
  </r>
  <r>
    <n v="1839"/>
    <x v="1839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x v="11"/>
    <n v="205"/>
    <n v="45.62"/>
    <x v="1839"/>
    <x v="4"/>
  </r>
  <r>
    <n v="1840"/>
    <x v="1840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x v="11"/>
    <n v="109"/>
    <n v="75.38"/>
    <x v="1840"/>
    <x v="2"/>
  </r>
  <r>
    <n v="1841"/>
    <x v="1841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x v="11"/>
    <n v="102"/>
    <n v="50.88"/>
    <x v="1841"/>
    <x v="3"/>
  </r>
  <r>
    <n v="1842"/>
    <x v="1842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x v="11"/>
    <n v="125"/>
    <n v="119.29"/>
    <x v="1842"/>
    <x v="6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x v="11"/>
    <n v="124"/>
    <n v="92.54"/>
    <x v="1843"/>
    <x v="6"/>
  </r>
  <r>
    <n v="1844"/>
    <x v="1844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x v="11"/>
    <n v="101"/>
    <n v="76.05"/>
    <x v="1844"/>
    <x v="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x v="11"/>
    <n v="100"/>
    <n v="52.63"/>
    <x v="1845"/>
    <x v="5"/>
  </r>
  <r>
    <n v="1846"/>
    <x v="1846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x v="11"/>
    <n v="138"/>
    <n v="98.99"/>
    <x v="1846"/>
    <x v="3"/>
  </r>
  <r>
    <n v="1847"/>
    <x v="1847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x v="11"/>
    <n v="121"/>
    <n v="79.53"/>
    <x v="1847"/>
    <x v="6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x v="11"/>
    <n v="107"/>
    <n v="134.21"/>
    <x v="1848"/>
    <x v="5"/>
  </r>
  <r>
    <n v="1849"/>
    <x v="1849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x v="11"/>
    <n v="100"/>
    <n v="37.630000000000003"/>
    <x v="1849"/>
    <x v="2"/>
  </r>
  <r>
    <n v="1850"/>
    <x v="1850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x v="11"/>
    <n v="102"/>
    <n v="51.04"/>
    <x v="1850"/>
    <x v="2"/>
  </r>
  <r>
    <n v="1851"/>
    <x v="1851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x v="11"/>
    <n v="100"/>
    <n v="50.04"/>
    <x v="1851"/>
    <x v="3"/>
  </r>
  <r>
    <n v="1852"/>
    <x v="1852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x v="11"/>
    <n v="117"/>
    <n v="133.93"/>
    <x v="1852"/>
    <x v="5"/>
  </r>
  <r>
    <n v="1853"/>
    <x v="1853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x v="11"/>
    <n v="102"/>
    <n v="58.21"/>
    <x v="1853"/>
    <x v="4"/>
  </r>
  <r>
    <n v="1854"/>
    <x v="1854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x v="11"/>
    <n v="102"/>
    <n v="88.04"/>
    <x v="1854"/>
    <x v="4"/>
  </r>
  <r>
    <n v="1855"/>
    <x v="1855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x v="11"/>
    <n v="154"/>
    <n v="70.58"/>
    <x v="1855"/>
    <x v="2"/>
  </r>
  <r>
    <n v="1856"/>
    <x v="1856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x v="11"/>
    <n v="101"/>
    <n v="53.29"/>
    <x v="1856"/>
    <x v="2"/>
  </r>
  <r>
    <n v="1857"/>
    <x v="1857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x v="11"/>
    <n v="100"/>
    <n v="136.36000000000001"/>
    <x v="1857"/>
    <x v="6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x v="11"/>
    <n v="109"/>
    <n v="40.549999999999997"/>
    <x v="1858"/>
    <x v="6"/>
  </r>
  <r>
    <n v="1859"/>
    <x v="1859"/>
    <s v="Queen Kwong is going ON TOUR to London and Paris!"/>
    <n v="3000"/>
    <n v="3955"/>
    <x v="0"/>
    <x v="0"/>
    <x v="0"/>
    <n v="1316716129"/>
    <n v="1314124129"/>
    <b v="0"/>
    <n v="56"/>
    <b v="1"/>
    <x v="11"/>
    <n v="132"/>
    <n v="70.63"/>
    <x v="1859"/>
    <x v="2"/>
  </r>
  <r>
    <n v="1860"/>
    <x v="1860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x v="11"/>
    <n v="133"/>
    <n v="52.68"/>
    <x v="1860"/>
    <x v="2"/>
  </r>
  <r>
    <n v="1861"/>
    <x v="1861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x v="18"/>
    <n v="0"/>
    <e v="#DIV/0!"/>
    <x v="1861"/>
    <x v="0"/>
  </r>
  <r>
    <n v="1862"/>
    <x v="1862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x v="18"/>
    <n v="8"/>
    <n v="90.94"/>
    <x v="1862"/>
    <x v="2"/>
  </r>
  <r>
    <n v="1863"/>
    <x v="186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x v="18"/>
    <n v="0"/>
    <n v="5"/>
    <x v="1863"/>
    <x v="2"/>
  </r>
  <r>
    <n v="1864"/>
    <x v="1864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x v="18"/>
    <n v="43"/>
    <n v="58.08"/>
    <x v="1864"/>
    <x v="1"/>
  </r>
  <r>
    <n v="1865"/>
    <x v="1865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x v="18"/>
    <n v="0"/>
    <n v="2"/>
    <x v="1865"/>
    <x v="0"/>
  </r>
  <r>
    <n v="1866"/>
    <x v="1866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x v="18"/>
    <n v="1"/>
    <n v="62.5"/>
    <x v="1866"/>
    <x v="1"/>
  </r>
  <r>
    <n v="1867"/>
    <x v="1867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x v="18"/>
    <n v="0"/>
    <n v="10"/>
    <x v="1867"/>
    <x v="3"/>
  </r>
  <r>
    <n v="1868"/>
    <x v="1868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x v="18"/>
    <n v="5"/>
    <n v="71.59"/>
    <x v="1868"/>
    <x v="1"/>
  </r>
  <r>
    <n v="1869"/>
    <x v="1869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x v="18"/>
    <n v="0"/>
    <e v="#DIV/0!"/>
    <x v="1869"/>
    <x v="1"/>
  </r>
  <r>
    <n v="1870"/>
    <x v="1870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x v="18"/>
    <n v="10"/>
    <n v="32.82"/>
    <x v="1870"/>
    <x v="2"/>
  </r>
  <r>
    <n v="1871"/>
    <x v="1871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x v="18"/>
    <n v="72"/>
    <n v="49.12"/>
    <x v="1871"/>
    <x v="3"/>
  </r>
  <r>
    <n v="1872"/>
    <x v="1872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x v="18"/>
    <n v="1"/>
    <n v="16.309999999999999"/>
    <x v="1872"/>
    <x v="3"/>
  </r>
  <r>
    <n v="1873"/>
    <x v="1873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x v="18"/>
    <n v="0"/>
    <n v="18"/>
    <x v="1873"/>
    <x v="1"/>
  </r>
  <r>
    <n v="1874"/>
    <x v="1874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x v="18"/>
    <n v="0"/>
    <n v="13"/>
    <x v="1874"/>
    <x v="1"/>
  </r>
  <r>
    <n v="1875"/>
    <x v="1875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x v="18"/>
    <n v="1"/>
    <n v="17"/>
    <x v="1875"/>
    <x v="2"/>
  </r>
  <r>
    <n v="1876"/>
    <x v="1876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x v="18"/>
    <n v="0"/>
    <e v="#DIV/0!"/>
    <x v="1876"/>
    <x v="3"/>
  </r>
  <r>
    <n v="1877"/>
    <x v="1877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x v="18"/>
    <n v="0"/>
    <e v="#DIV/0!"/>
    <x v="1877"/>
    <x v="2"/>
  </r>
  <r>
    <n v="1878"/>
    <x v="1878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x v="18"/>
    <n v="0"/>
    <e v="#DIV/0!"/>
    <x v="1878"/>
    <x v="1"/>
  </r>
  <r>
    <n v="1879"/>
    <x v="1879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x v="18"/>
    <n v="0"/>
    <n v="3"/>
    <x v="1879"/>
    <x v="1"/>
  </r>
  <r>
    <n v="1880"/>
    <x v="1880"/>
    <s v="Sim Betting Football is the only football (soccer) betting simulation  game."/>
    <n v="5000"/>
    <n v="1004"/>
    <x v="2"/>
    <x v="1"/>
    <x v="1"/>
    <n v="1459341380"/>
    <n v="1456839380"/>
    <b v="0"/>
    <n v="24"/>
    <b v="0"/>
    <x v="18"/>
    <n v="20"/>
    <n v="41.83"/>
    <x v="1880"/>
    <x v="3"/>
  </r>
  <r>
    <n v="1881"/>
    <x v="1881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x v="14"/>
    <n v="173"/>
    <n v="49.34"/>
    <x v="1881"/>
    <x v="5"/>
  </r>
  <r>
    <n v="1882"/>
    <x v="1882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x v="14"/>
    <n v="101"/>
    <n v="41.73"/>
    <x v="1882"/>
    <x v="5"/>
  </r>
  <r>
    <n v="1883"/>
    <x v="1883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x v="14"/>
    <n v="105"/>
    <n v="32.72"/>
    <x v="1883"/>
    <x v="5"/>
  </r>
  <r>
    <n v="1884"/>
    <x v="1884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x v="14"/>
    <n v="135"/>
    <n v="51.96"/>
    <x v="1884"/>
    <x v="5"/>
  </r>
  <r>
    <n v="1885"/>
    <x v="1885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x v="14"/>
    <n v="116"/>
    <n v="50.69"/>
    <x v="1885"/>
    <x v="2"/>
  </r>
  <r>
    <n v="1886"/>
    <x v="1886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x v="14"/>
    <n v="102"/>
    <n v="42.24"/>
    <x v="1886"/>
    <x v="3"/>
  </r>
  <r>
    <n v="1887"/>
    <x v="1887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x v="14"/>
    <n v="111"/>
    <n v="416.88"/>
    <x v="1887"/>
    <x v="7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x v="14"/>
    <n v="166"/>
    <n v="46.65"/>
    <x v="1888"/>
    <x v="4"/>
  </r>
  <r>
    <n v="1889"/>
    <x v="1889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x v="14"/>
    <n v="107"/>
    <n v="48.45"/>
    <x v="1889"/>
    <x v="5"/>
  </r>
  <r>
    <n v="1890"/>
    <x v="1890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x v="14"/>
    <n v="145"/>
    <n v="70.53"/>
    <x v="1890"/>
    <x v="7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x v="14"/>
    <n v="106"/>
    <n v="87.96"/>
    <x v="1891"/>
    <x v="6"/>
  </r>
  <r>
    <n v="1892"/>
    <x v="1892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x v="14"/>
    <n v="137"/>
    <n v="26.27"/>
    <x v="1892"/>
    <x v="6"/>
  </r>
  <r>
    <n v="1893"/>
    <x v="1893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x v="14"/>
    <n v="104"/>
    <n v="57.78"/>
    <x v="1893"/>
    <x v="5"/>
  </r>
  <r>
    <n v="1894"/>
    <x v="1894"/>
    <s v="Im trying to raise $1000 for a 3 song EP in a studio!"/>
    <n v="1000"/>
    <n v="1145"/>
    <x v="0"/>
    <x v="0"/>
    <x v="0"/>
    <n v="1329082983"/>
    <n v="1326404583"/>
    <b v="0"/>
    <n v="20"/>
    <b v="1"/>
    <x v="14"/>
    <n v="115"/>
    <n v="57.25"/>
    <x v="1894"/>
    <x v="3"/>
  </r>
  <r>
    <n v="1895"/>
    <x v="1895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x v="14"/>
    <n v="102"/>
    <n v="196.34"/>
    <x v="1895"/>
    <x v="5"/>
  </r>
  <r>
    <n v="1896"/>
    <x v="1896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x v="14"/>
    <n v="124"/>
    <n v="43"/>
    <x v="1896"/>
    <x v="2"/>
  </r>
  <r>
    <n v="1897"/>
    <x v="1897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x v="14"/>
    <n v="102"/>
    <n v="35.549999999999997"/>
    <x v="1897"/>
    <x v="3"/>
  </r>
  <r>
    <n v="1898"/>
    <x v="1898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x v="14"/>
    <n v="145"/>
    <n v="68.81"/>
    <x v="1898"/>
    <x v="3"/>
  </r>
  <r>
    <n v="1899"/>
    <x v="1899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x v="14"/>
    <n v="133"/>
    <n v="28.57"/>
    <x v="1899"/>
    <x v="5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x v="14"/>
    <n v="109"/>
    <n v="50.63"/>
    <x v="1900"/>
    <x v="3"/>
  </r>
  <r>
    <n v="1901"/>
    <x v="1901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x v="29"/>
    <n v="3"/>
    <n v="106.8"/>
    <x v="1901"/>
    <x v="3"/>
  </r>
  <r>
    <n v="1902"/>
    <x v="1902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x v="29"/>
    <n v="1"/>
    <n v="4"/>
    <x v="1902"/>
    <x v="1"/>
  </r>
  <r>
    <n v="1903"/>
    <x v="1903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x v="29"/>
    <n v="47"/>
    <n v="34.1"/>
    <x v="1903"/>
    <x v="3"/>
  </r>
  <r>
    <n v="1904"/>
    <x v="1904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x v="29"/>
    <n v="0"/>
    <n v="25"/>
    <x v="1904"/>
    <x v="2"/>
  </r>
  <r>
    <n v="1905"/>
    <x v="1905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x v="29"/>
    <n v="0"/>
    <n v="10.5"/>
    <x v="1905"/>
    <x v="1"/>
  </r>
  <r>
    <n v="1906"/>
    <x v="1906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x v="29"/>
    <n v="43"/>
    <n v="215.96"/>
    <x v="1906"/>
    <x v="2"/>
  </r>
  <r>
    <n v="1907"/>
    <x v="1907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x v="29"/>
    <n v="0"/>
    <n v="21.25"/>
    <x v="1907"/>
    <x v="1"/>
  </r>
  <r>
    <n v="1908"/>
    <x v="1908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x v="29"/>
    <n v="2"/>
    <n v="108.25"/>
    <x v="1908"/>
    <x v="2"/>
  </r>
  <r>
    <n v="1909"/>
    <x v="1909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x v="29"/>
    <n v="14"/>
    <n v="129.97"/>
    <x v="1909"/>
    <x v="3"/>
  </r>
  <r>
    <n v="1910"/>
    <x v="1910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x v="29"/>
    <n v="39"/>
    <n v="117.49"/>
    <x v="1910"/>
    <x v="2"/>
  </r>
  <r>
    <n v="1911"/>
    <x v="1911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x v="29"/>
    <n v="0"/>
    <n v="10"/>
    <x v="1911"/>
    <x v="3"/>
  </r>
  <r>
    <n v="1912"/>
    <x v="1912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x v="29"/>
    <n v="59"/>
    <n v="70.599999999999994"/>
    <x v="1912"/>
    <x v="2"/>
  </r>
  <r>
    <n v="1913"/>
    <x v="1913"/>
    <s v="Tibio is a revolutionary new product designed to solve an age old problem."/>
    <n v="48000"/>
    <n v="637"/>
    <x v="2"/>
    <x v="1"/>
    <x v="1"/>
    <n v="1412770578"/>
    <n v="1410178578"/>
    <b v="0"/>
    <n v="26"/>
    <b v="0"/>
    <x v="29"/>
    <n v="1"/>
    <n v="24.5"/>
    <x v="1913"/>
    <x v="2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x v="29"/>
    <n v="9"/>
    <n v="30"/>
    <x v="1914"/>
    <x v="2"/>
  </r>
  <r>
    <n v="1915"/>
    <x v="1915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x v="29"/>
    <n v="2"/>
    <n v="2"/>
    <x v="1915"/>
    <x v="1"/>
  </r>
  <r>
    <n v="1916"/>
    <x v="1916"/>
    <s v="The Paint Can Holder Makes Painting Easier and Safer on Extension Ladders."/>
    <n v="20000"/>
    <n v="102"/>
    <x v="2"/>
    <x v="0"/>
    <x v="0"/>
    <n v="1478542375"/>
    <n v="1476378775"/>
    <b v="0"/>
    <n v="6"/>
    <b v="0"/>
    <x v="29"/>
    <n v="1"/>
    <n v="17"/>
    <x v="1916"/>
    <x v="0"/>
  </r>
  <r>
    <n v="1917"/>
    <x v="1917"/>
    <s v="Let's build a legendary brand altogether"/>
    <n v="390000"/>
    <n v="205025"/>
    <x v="2"/>
    <x v="7"/>
    <x v="6"/>
    <n v="1486708133"/>
    <n v="1484116133"/>
    <b v="0"/>
    <n v="70"/>
    <b v="0"/>
    <x v="29"/>
    <n v="53"/>
    <n v="2928.93"/>
    <x v="1917"/>
    <x v="2"/>
  </r>
  <r>
    <n v="1918"/>
    <x v="1918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x v="29"/>
    <n v="1"/>
    <n v="28.89"/>
    <x v="1918"/>
    <x v="3"/>
  </r>
  <r>
    <n v="1919"/>
    <x v="1919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x v="29"/>
    <n v="47"/>
    <n v="29.63"/>
    <x v="1919"/>
    <x v="3"/>
  </r>
  <r>
    <n v="1920"/>
    <x v="1920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x v="29"/>
    <n v="43"/>
    <n v="40.98"/>
    <x v="1920"/>
    <x v="5"/>
  </r>
  <r>
    <n v="1921"/>
    <x v="1921"/>
    <s v="The Fine Spirits are making an album, but we need your help!"/>
    <n v="1500"/>
    <n v="2052"/>
    <x v="0"/>
    <x v="0"/>
    <x v="0"/>
    <n v="1342243143"/>
    <n v="1339651143"/>
    <b v="0"/>
    <n v="38"/>
    <b v="1"/>
    <x v="14"/>
    <n v="137"/>
    <n v="54"/>
    <x v="1921"/>
    <x v="4"/>
  </r>
  <r>
    <n v="1922"/>
    <x v="1922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x v="14"/>
    <n v="116"/>
    <n v="36.11"/>
    <x v="1922"/>
    <x v="6"/>
  </r>
  <r>
    <n v="1923"/>
    <x v="1923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x v="14"/>
    <n v="241"/>
    <n v="23.15"/>
    <x v="1923"/>
    <x v="4"/>
  </r>
  <r>
    <n v="1924"/>
    <x v="1924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x v="14"/>
    <n v="114"/>
    <n v="104"/>
    <x v="1924"/>
    <x v="4"/>
  </r>
  <r>
    <n v="1925"/>
    <x v="1925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x v="14"/>
    <n v="110"/>
    <n v="31.83"/>
    <x v="1925"/>
    <x v="7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x v="14"/>
    <n v="195"/>
    <n v="27.39"/>
    <x v="1926"/>
    <x v="5"/>
  </r>
  <r>
    <n v="1927"/>
    <x v="1927"/>
    <s v="Hampshire is headed to GBS Detroit."/>
    <n v="600"/>
    <n v="620"/>
    <x v="0"/>
    <x v="0"/>
    <x v="0"/>
    <n v="1331182740"/>
    <n v="1329856839"/>
    <b v="0"/>
    <n v="11"/>
    <b v="1"/>
    <x v="14"/>
    <n v="103"/>
    <n v="56.36"/>
    <x v="1927"/>
    <x v="4"/>
  </r>
  <r>
    <n v="1928"/>
    <x v="1928"/>
    <s v="Help us master and release our debut album &quot;The Kaleidoscope Dawn&quot;"/>
    <n v="2550"/>
    <n v="2630"/>
    <x v="0"/>
    <x v="0"/>
    <x v="0"/>
    <n v="1367940794"/>
    <n v="1365348794"/>
    <b v="0"/>
    <n v="34"/>
    <b v="1"/>
    <x v="14"/>
    <n v="103"/>
    <n v="77.349999999999994"/>
    <x v="1928"/>
    <x v="6"/>
  </r>
  <r>
    <n v="1929"/>
    <x v="1929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x v="14"/>
    <n v="100"/>
    <n v="42.8"/>
    <x v="1929"/>
    <x v="4"/>
  </r>
  <r>
    <n v="1930"/>
    <x v="1930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x v="14"/>
    <n v="127"/>
    <n v="48.85"/>
    <x v="1930"/>
    <x v="5"/>
  </r>
  <r>
    <n v="1931"/>
    <x v="1931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x v="14"/>
    <n v="121"/>
    <n v="48.24"/>
    <x v="1931"/>
    <x v="5"/>
  </r>
  <r>
    <n v="1932"/>
    <x v="1932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x v="14"/>
    <n v="107"/>
    <n v="70.209999999999994"/>
    <x v="1932"/>
    <x v="2"/>
  </r>
  <r>
    <n v="1933"/>
    <x v="1933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x v="14"/>
    <n v="172"/>
    <n v="94.05"/>
    <x v="1933"/>
    <x v="6"/>
  </r>
  <r>
    <n v="1934"/>
    <x v="1934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x v="14"/>
    <n v="124"/>
    <n v="80.27"/>
    <x v="1934"/>
    <x v="2"/>
  </r>
  <r>
    <n v="1935"/>
    <x v="1935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x v="14"/>
    <n v="108"/>
    <n v="54.2"/>
    <x v="1935"/>
    <x v="6"/>
  </r>
  <r>
    <n v="1936"/>
    <x v="1936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x v="14"/>
    <n v="117"/>
    <n v="60.27"/>
    <x v="1936"/>
    <x v="5"/>
  </r>
  <r>
    <n v="1937"/>
    <x v="1937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x v="14"/>
    <n v="187"/>
    <n v="38.74"/>
    <x v="1937"/>
    <x v="4"/>
  </r>
  <r>
    <n v="1938"/>
    <x v="1938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x v="14"/>
    <n v="116"/>
    <n v="152.54"/>
    <x v="1938"/>
    <x v="4"/>
  </r>
  <r>
    <n v="1939"/>
    <x v="1939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x v="14"/>
    <n v="111"/>
    <n v="115.31"/>
    <x v="1939"/>
    <x v="6"/>
  </r>
  <r>
    <n v="1940"/>
    <x v="1940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x v="14"/>
    <n v="171"/>
    <n v="35.840000000000003"/>
    <x v="1940"/>
    <x v="2"/>
  </r>
  <r>
    <n v="1941"/>
    <x v="1941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x v="30"/>
    <n v="126"/>
    <n v="64.569999999999993"/>
    <x v="1941"/>
    <x v="6"/>
  </r>
  <r>
    <n v="1942"/>
    <x v="1942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x v="30"/>
    <n v="138"/>
    <n v="87.44"/>
    <x v="1942"/>
    <x v="1"/>
  </r>
  <r>
    <n v="1943"/>
    <x v="1943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x v="30"/>
    <n v="1705"/>
    <n v="68.819999999999993"/>
    <x v="1943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x v="30"/>
    <n v="788"/>
    <n v="176.2"/>
    <x v="1944"/>
    <x v="3"/>
  </r>
  <r>
    <n v="1945"/>
    <x v="1945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x v="30"/>
    <n v="348"/>
    <n v="511.79"/>
    <x v="1945"/>
    <x v="2"/>
  </r>
  <r>
    <n v="1946"/>
    <x v="1946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x v="30"/>
    <n v="150"/>
    <n v="160.44"/>
    <x v="1946"/>
    <x v="8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x v="30"/>
    <n v="101"/>
    <n v="35"/>
    <x v="1947"/>
    <x v="1"/>
  </r>
  <r>
    <n v="1948"/>
    <x v="1948"/>
    <s v="10 times more powerful than Raspberry Pi 3, x86 64-bit architecture"/>
    <n v="100000"/>
    <n v="800211"/>
    <x v="0"/>
    <x v="0"/>
    <x v="0"/>
    <n v="1465232520"/>
    <n v="1460557809"/>
    <b v="1"/>
    <n v="4245"/>
    <b v="1"/>
    <x v="30"/>
    <n v="800"/>
    <n v="188.51"/>
    <x v="1948"/>
    <x v="2"/>
  </r>
  <r>
    <n v="1949"/>
    <x v="1949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x v="30"/>
    <n v="106"/>
    <n v="56.2"/>
    <x v="1949"/>
    <x v="6"/>
  </r>
  <r>
    <n v="1950"/>
    <x v="1950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x v="30"/>
    <n v="201"/>
    <n v="51.31"/>
    <x v="1950"/>
    <x v="1"/>
  </r>
  <r>
    <n v="1951"/>
    <x v="1951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x v="30"/>
    <n v="212"/>
    <n v="127.36"/>
    <x v="1951"/>
    <x v="4"/>
  </r>
  <r>
    <n v="1952"/>
    <x v="1952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x v="30"/>
    <n v="198"/>
    <n v="101.86"/>
    <x v="1952"/>
    <x v="5"/>
  </r>
  <r>
    <n v="1953"/>
    <x v="1953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x v="30"/>
    <n v="226"/>
    <n v="230.56"/>
    <x v="1953"/>
    <x v="1"/>
  </r>
  <r>
    <n v="1954"/>
    <x v="1954"/>
    <s v="The First Home Battery System You Simply Plug in to Install"/>
    <n v="50000"/>
    <n v="349474"/>
    <x v="0"/>
    <x v="0"/>
    <x v="0"/>
    <n v="1457758800"/>
    <n v="1453730176"/>
    <b v="1"/>
    <n v="415"/>
    <b v="1"/>
    <x v="30"/>
    <n v="699"/>
    <n v="842.11"/>
    <x v="1954"/>
    <x v="5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x v="30"/>
    <n v="399"/>
    <n v="577.28"/>
    <x v="1955"/>
    <x v="3"/>
  </r>
  <r>
    <n v="1956"/>
    <x v="1956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x v="30"/>
    <n v="294"/>
    <n v="483.34"/>
    <x v="1956"/>
    <x v="5"/>
  </r>
  <r>
    <n v="1957"/>
    <x v="1957"/>
    <s v="An open hardware platform for the best microcontroller in the world."/>
    <n v="30000"/>
    <n v="50251.41"/>
    <x v="0"/>
    <x v="0"/>
    <x v="0"/>
    <n v="1351304513"/>
    <n v="1348712513"/>
    <b v="1"/>
    <n v="660"/>
    <b v="1"/>
    <x v="30"/>
    <n v="168"/>
    <n v="76.14"/>
    <x v="1957"/>
    <x v="4"/>
  </r>
  <r>
    <n v="1958"/>
    <x v="1958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x v="30"/>
    <n v="1436"/>
    <n v="74.11"/>
    <x v="1958"/>
    <x v="2"/>
  </r>
  <r>
    <n v="1959"/>
    <x v="1959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x v="30"/>
    <n v="157"/>
    <n v="36.97"/>
    <x v="1959"/>
    <x v="2"/>
  </r>
  <r>
    <n v="1960"/>
    <x v="1960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x v="30"/>
    <n v="118"/>
    <n v="2500.9699999999998"/>
    <x v="1960"/>
    <x v="5"/>
  </r>
  <r>
    <n v="1961"/>
    <x v="1961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x v="30"/>
    <n v="1105"/>
    <n v="67.69"/>
    <x v="1961"/>
    <x v="2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x v="30"/>
    <n v="193"/>
    <n v="63.05"/>
    <x v="1962"/>
    <x v="2"/>
  </r>
  <r>
    <n v="1963"/>
    <x v="1963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x v="30"/>
    <n v="127"/>
    <n v="117.6"/>
    <x v="1963"/>
    <x v="1"/>
  </r>
  <r>
    <n v="1964"/>
    <x v="1964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x v="30"/>
    <n v="260"/>
    <n v="180.75"/>
    <x v="1964"/>
    <x v="6"/>
  </r>
  <r>
    <n v="1965"/>
    <x v="1965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x v="30"/>
    <n v="262"/>
    <n v="127.32"/>
    <x v="1965"/>
    <x v="2"/>
  </r>
  <r>
    <n v="1966"/>
    <x v="1966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x v="30"/>
    <n v="207"/>
    <n v="136.63999999999999"/>
    <x v="1966"/>
    <x v="2"/>
  </r>
  <r>
    <n v="1967"/>
    <x v="1967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x v="30"/>
    <n v="370"/>
    <n v="182.78"/>
    <x v="1967"/>
    <x v="1"/>
  </r>
  <r>
    <n v="1968"/>
    <x v="1968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x v="30"/>
    <n v="285"/>
    <n v="279.38"/>
    <x v="1968"/>
    <x v="1"/>
  </r>
  <r>
    <n v="1969"/>
    <x v="1969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x v="30"/>
    <n v="579"/>
    <n v="61.38"/>
    <x v="1969"/>
    <x v="4"/>
  </r>
  <r>
    <n v="1970"/>
    <x v="1970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x v="30"/>
    <n v="1132"/>
    <n v="80.73"/>
    <x v="1970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x v="30"/>
    <n v="263"/>
    <n v="272.36"/>
    <x v="1971"/>
    <x v="5"/>
  </r>
  <r>
    <n v="1972"/>
    <x v="1972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x v="30"/>
    <n v="674"/>
    <n v="70.849999999999994"/>
    <x v="1972"/>
    <x v="1"/>
  </r>
  <r>
    <n v="1973"/>
    <x v="1973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x v="30"/>
    <n v="257"/>
    <n v="247.94"/>
    <x v="1973"/>
    <x v="4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x v="30"/>
    <n v="375"/>
    <n v="186.81"/>
    <x v="1974"/>
    <x v="4"/>
  </r>
  <r>
    <n v="1975"/>
    <x v="1975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x v="30"/>
    <n v="209"/>
    <n v="131.99"/>
    <x v="1975"/>
    <x v="4"/>
  </r>
  <r>
    <n v="1976"/>
    <x v="1976"/>
    <s v="Can you help us make an ultra bright white one a reality?"/>
    <n v="4000"/>
    <n v="13864"/>
    <x v="0"/>
    <x v="1"/>
    <x v="1"/>
    <n v="1373751325"/>
    <n v="1371159325"/>
    <b v="1"/>
    <n v="473"/>
    <b v="1"/>
    <x v="30"/>
    <n v="347"/>
    <n v="29.31"/>
    <x v="1976"/>
    <x v="3"/>
  </r>
  <r>
    <n v="1977"/>
    <x v="1977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x v="30"/>
    <n v="402"/>
    <n v="245.02"/>
    <x v="1977"/>
    <x v="5"/>
  </r>
  <r>
    <n v="1978"/>
    <x v="1978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x v="30"/>
    <n v="1027"/>
    <n v="1323.25"/>
    <x v="1978"/>
    <x v="3"/>
  </r>
  <r>
    <n v="1979"/>
    <x v="1979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x v="30"/>
    <n v="115"/>
    <n v="282.66000000000003"/>
    <x v="1979"/>
    <x v="1"/>
  </r>
  <r>
    <n v="1980"/>
    <x v="1980"/>
    <s v="Multi-power charging that is smarter, stylish and designed for you."/>
    <n v="50000"/>
    <n v="177412.01"/>
    <x v="0"/>
    <x v="12"/>
    <x v="3"/>
    <n v="1459684862"/>
    <n v="1456232462"/>
    <b v="1"/>
    <n v="1945"/>
    <b v="1"/>
    <x v="30"/>
    <n v="355"/>
    <n v="91.21"/>
    <x v="1980"/>
    <x v="2"/>
  </r>
  <r>
    <n v="1981"/>
    <x v="1981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x v="31"/>
    <n v="5"/>
    <n v="31.75"/>
    <x v="1981"/>
    <x v="1"/>
  </r>
  <r>
    <n v="1982"/>
    <x v="1982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x v="31"/>
    <n v="0"/>
    <e v="#DIV/0!"/>
    <x v="1982"/>
    <x v="1"/>
  </r>
  <r>
    <n v="1983"/>
    <x v="1983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x v="31"/>
    <n v="4"/>
    <n v="88.69"/>
    <x v="1983"/>
    <x v="2"/>
  </r>
  <r>
    <n v="1984"/>
    <x v="1984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x v="31"/>
    <n v="21"/>
    <n v="453.14"/>
    <x v="1984"/>
    <x v="1"/>
  </r>
  <r>
    <n v="1985"/>
    <x v="1985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x v="31"/>
    <n v="3"/>
    <n v="12.75"/>
    <x v="1985"/>
    <x v="1"/>
  </r>
  <r>
    <n v="1986"/>
    <x v="1986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x v="31"/>
    <n v="0"/>
    <n v="1"/>
    <x v="1986"/>
    <x v="3"/>
  </r>
  <r>
    <n v="1987"/>
    <x v="1987"/>
    <s v="A collection of images that depicts the beauty and diversity within Ethiopia"/>
    <n v="5500"/>
    <n v="2336"/>
    <x v="2"/>
    <x v="1"/>
    <x v="1"/>
    <n v="1425223276"/>
    <n v="1422631276"/>
    <b v="0"/>
    <n v="28"/>
    <b v="0"/>
    <x v="31"/>
    <n v="42"/>
    <n v="83.43"/>
    <x v="1987"/>
    <x v="3"/>
  </r>
  <r>
    <n v="1988"/>
    <x v="1988"/>
    <s v="Expressing art in an image!"/>
    <n v="6000"/>
    <n v="25"/>
    <x v="2"/>
    <x v="0"/>
    <x v="0"/>
    <n v="1440094742"/>
    <n v="1437502742"/>
    <b v="0"/>
    <n v="1"/>
    <b v="0"/>
    <x v="31"/>
    <n v="0"/>
    <n v="25"/>
    <x v="1988"/>
    <x v="1"/>
  </r>
  <r>
    <n v="1989"/>
    <x v="1989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x v="31"/>
    <n v="1"/>
    <n v="50"/>
    <x v="1989"/>
    <x v="1"/>
  </r>
  <r>
    <n v="1990"/>
    <x v="1990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x v="31"/>
    <n v="17"/>
    <n v="101.8"/>
    <x v="1990"/>
    <x v="3"/>
  </r>
  <r>
    <n v="1991"/>
    <x v="1991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x v="31"/>
    <n v="7"/>
    <n v="46.67"/>
    <x v="1991"/>
    <x v="3"/>
  </r>
  <r>
    <n v="1992"/>
    <x v="1992"/>
    <s v="A complete revamp of all the Disney Princes &amp; Princesses!"/>
    <n v="1500"/>
    <n v="2"/>
    <x v="2"/>
    <x v="0"/>
    <x v="0"/>
    <n v="1424229991"/>
    <n v="1421637991"/>
    <b v="0"/>
    <n v="2"/>
    <b v="0"/>
    <x v="31"/>
    <n v="0"/>
    <n v="1"/>
    <x v="1992"/>
    <x v="3"/>
  </r>
  <r>
    <n v="1993"/>
    <x v="1993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x v="31"/>
    <n v="0"/>
    <e v="#DIV/0!"/>
    <x v="1993"/>
    <x v="1"/>
  </r>
  <r>
    <n v="1994"/>
    <x v="1994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x v="31"/>
    <n v="0"/>
    <e v="#DIV/0!"/>
    <x v="1994"/>
    <x v="3"/>
  </r>
  <r>
    <n v="1995"/>
    <x v="1995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x v="31"/>
    <n v="8"/>
    <n v="26"/>
    <x v="1995"/>
    <x v="2"/>
  </r>
  <r>
    <n v="1996"/>
    <x v="1996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x v="31"/>
    <n v="0"/>
    <e v="#DIV/0!"/>
    <x v="1996"/>
    <x v="2"/>
  </r>
  <r>
    <n v="1997"/>
    <x v="1997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x v="31"/>
    <n v="0"/>
    <e v="#DIV/0!"/>
    <x v="1997"/>
    <x v="2"/>
  </r>
  <r>
    <n v="1998"/>
    <x v="1998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x v="31"/>
    <n v="26"/>
    <n v="218.33"/>
    <x v="1998"/>
    <x v="2"/>
  </r>
  <r>
    <n v="1999"/>
    <x v="1999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x v="31"/>
    <n v="1"/>
    <n v="33.71"/>
    <x v="1999"/>
    <x v="3"/>
  </r>
  <r>
    <n v="2000"/>
    <x v="2000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x v="31"/>
    <n v="13"/>
    <n v="25"/>
    <x v="2000"/>
    <x v="3"/>
  </r>
  <r>
    <n v="2001"/>
    <x v="2001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x v="30"/>
    <n v="382"/>
    <n v="128.38999999999999"/>
    <x v="2001"/>
    <x v="1"/>
  </r>
  <r>
    <n v="2002"/>
    <x v="2002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x v="30"/>
    <n v="217"/>
    <n v="78.83"/>
    <x v="2002"/>
    <x v="7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x v="30"/>
    <n v="312"/>
    <n v="91.76"/>
    <x v="2003"/>
    <x v="2"/>
  </r>
  <r>
    <n v="2004"/>
    <x v="2004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x v="30"/>
    <n v="234"/>
    <n v="331.1"/>
    <x v="2004"/>
    <x v="4"/>
  </r>
  <r>
    <n v="2005"/>
    <x v="2005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x v="30"/>
    <n v="124"/>
    <n v="194.26"/>
    <x v="2005"/>
    <x v="2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x v="30"/>
    <n v="248"/>
    <n v="408.98"/>
    <x v="2006"/>
    <x v="7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x v="30"/>
    <n v="116"/>
    <n v="84.46"/>
    <x v="2007"/>
    <x v="6"/>
  </r>
  <r>
    <n v="2008"/>
    <x v="2008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x v="30"/>
    <n v="117"/>
    <n v="44.85"/>
    <x v="2008"/>
    <x v="1"/>
  </r>
  <r>
    <n v="2009"/>
    <x v="2009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x v="30"/>
    <n v="305"/>
    <n v="383.36"/>
    <x v="2009"/>
    <x v="1"/>
  </r>
  <r>
    <n v="2010"/>
    <x v="2010"/>
    <s v="Weighitz are miniature smart scales designed to weigh anything in the home."/>
    <n v="30000"/>
    <n v="96015.9"/>
    <x v="0"/>
    <x v="0"/>
    <x v="0"/>
    <n v="1471564491"/>
    <n v="1468972491"/>
    <b v="1"/>
    <n v="1737"/>
    <b v="1"/>
    <x v="30"/>
    <n v="320"/>
    <n v="55.28"/>
    <x v="2010"/>
    <x v="3"/>
  </r>
  <r>
    <n v="2011"/>
    <x v="2011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x v="30"/>
    <n v="820"/>
    <n v="422.02"/>
    <x v="2011"/>
    <x v="3"/>
  </r>
  <r>
    <n v="2012"/>
    <x v="2012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x v="30"/>
    <n v="235"/>
    <n v="64.180000000000007"/>
    <x v="2012"/>
    <x v="1"/>
  </r>
  <r>
    <n v="2013"/>
    <x v="2013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x v="30"/>
    <n v="495"/>
    <n v="173.58"/>
    <x v="2013"/>
    <x v="4"/>
  </r>
  <r>
    <n v="2014"/>
    <x v="2014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x v="30"/>
    <n v="7814"/>
    <n v="88.6"/>
    <x v="2014"/>
    <x v="6"/>
  </r>
  <r>
    <n v="2015"/>
    <x v="2015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x v="30"/>
    <n v="113"/>
    <n v="50.22"/>
    <x v="2015"/>
    <x v="4"/>
  </r>
  <r>
    <n v="2016"/>
    <x v="2016"/>
    <s v="A smart, compact power supply designed to power anything, anywhere"/>
    <n v="10000"/>
    <n v="92154.22"/>
    <x v="0"/>
    <x v="0"/>
    <x v="0"/>
    <n v="1362863299"/>
    <n v="1360271299"/>
    <b v="1"/>
    <n v="479"/>
    <b v="1"/>
    <x v="30"/>
    <n v="922"/>
    <n v="192.39"/>
    <x v="2016"/>
    <x v="5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x v="30"/>
    <n v="125"/>
    <n v="73.42"/>
    <x v="2017"/>
    <x v="3"/>
  </r>
  <r>
    <n v="2018"/>
    <x v="2018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x v="30"/>
    <n v="102"/>
    <n v="147.68"/>
    <x v="2018"/>
    <x v="1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x v="30"/>
    <n v="485"/>
    <n v="108.97"/>
    <x v="2019"/>
    <x v="2"/>
  </r>
  <r>
    <n v="2020"/>
    <x v="2020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x v="30"/>
    <n v="192"/>
    <n v="23.65"/>
    <x v="2020"/>
    <x v="2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x v="30"/>
    <n v="281"/>
    <n v="147.94999999999999"/>
    <x v="2021"/>
    <x v="1"/>
  </r>
  <r>
    <n v="2022"/>
    <x v="2022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x v="30"/>
    <n v="125"/>
    <n v="385.04"/>
    <x v="2022"/>
    <x v="3"/>
  </r>
  <r>
    <n v="2023"/>
    <x v="2023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x v="30"/>
    <n v="161"/>
    <n v="457.39"/>
    <x v="2023"/>
    <x v="5"/>
  </r>
  <r>
    <n v="2024"/>
    <x v="2024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x v="30"/>
    <n v="585"/>
    <n v="222.99"/>
    <x v="2024"/>
    <x v="3"/>
  </r>
  <r>
    <n v="2025"/>
    <x v="2025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x v="30"/>
    <n v="201"/>
    <n v="220.74"/>
    <x v="2025"/>
    <x v="2"/>
  </r>
  <r>
    <n v="2026"/>
    <x v="2026"/>
    <s v="MIDI Sprout enables plants to play synthesizers in real time."/>
    <n v="25000"/>
    <n v="33370.769999999997"/>
    <x v="0"/>
    <x v="0"/>
    <x v="0"/>
    <n v="1398052740"/>
    <n v="1394127585"/>
    <b v="1"/>
    <n v="454"/>
    <b v="1"/>
    <x v="30"/>
    <n v="133"/>
    <n v="73.5"/>
    <x v="2026"/>
    <x v="3"/>
  </r>
  <r>
    <n v="2027"/>
    <x v="2027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x v="30"/>
    <n v="120"/>
    <n v="223.1"/>
    <x v="2027"/>
    <x v="7"/>
  </r>
  <r>
    <n v="2028"/>
    <x v="2028"/>
    <s v="Building an open source Bussard fusion reactor, aka the Polywell."/>
    <n v="3000"/>
    <n v="3785"/>
    <x v="0"/>
    <x v="0"/>
    <x v="0"/>
    <n v="1268690100"/>
    <n v="1265493806"/>
    <b v="1"/>
    <n v="79"/>
    <b v="1"/>
    <x v="30"/>
    <n v="126"/>
    <n v="47.91"/>
    <x v="2028"/>
    <x v="2"/>
  </r>
  <r>
    <n v="2029"/>
    <x v="2029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x v="30"/>
    <n v="361"/>
    <n v="96.06"/>
    <x v="2029"/>
    <x v="5"/>
  </r>
  <r>
    <n v="2030"/>
    <x v="2030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x v="30"/>
    <n v="226"/>
    <n v="118.61"/>
    <x v="2030"/>
    <x v="2"/>
  </r>
  <r>
    <n v="2031"/>
    <x v="2031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x v="30"/>
    <n v="120"/>
    <n v="118.45"/>
    <x v="2031"/>
    <x v="1"/>
  </r>
  <r>
    <n v="2032"/>
    <x v="2032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x v="30"/>
    <n v="304"/>
    <n v="143.21"/>
    <x v="2032"/>
    <x v="2"/>
  </r>
  <r>
    <n v="2033"/>
    <x v="2033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x v="30"/>
    <n v="179"/>
    <n v="282.72000000000003"/>
    <x v="2033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x v="30"/>
    <n v="387"/>
    <n v="593.94000000000005"/>
    <x v="2034"/>
    <x v="3"/>
  </r>
  <r>
    <n v="2035"/>
    <x v="2035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x v="30"/>
    <n v="211"/>
    <n v="262.16000000000003"/>
    <x v="2035"/>
    <x v="2"/>
  </r>
  <r>
    <n v="2036"/>
    <x v="2036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x v="30"/>
    <n v="132"/>
    <n v="46.58"/>
    <x v="2036"/>
    <x v="4"/>
  </r>
  <r>
    <n v="2037"/>
    <x v="2037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x v="30"/>
    <n v="300"/>
    <n v="70.040000000000006"/>
    <x v="2037"/>
    <x v="4"/>
  </r>
  <r>
    <n v="2038"/>
    <x v="2038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x v="30"/>
    <n v="421"/>
    <n v="164.91"/>
    <x v="2038"/>
    <x v="1"/>
  </r>
  <r>
    <n v="2039"/>
    <x v="2039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x v="30"/>
    <n v="136"/>
    <n v="449.26"/>
    <x v="2039"/>
    <x v="4"/>
  </r>
  <r>
    <n v="2040"/>
    <x v="2040"/>
    <s v="4.29 Billion+ Capacitor Combinations._x000a_No Coding Required."/>
    <n v="3000"/>
    <n v="7445.14"/>
    <x v="0"/>
    <x v="0"/>
    <x v="0"/>
    <n v="1384557303"/>
    <n v="1383257703"/>
    <b v="1"/>
    <n v="271"/>
    <b v="1"/>
    <x v="30"/>
    <n v="248"/>
    <n v="27.47"/>
    <x v="2040"/>
    <x v="1"/>
  </r>
  <r>
    <n v="2041"/>
    <x v="2041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x v="30"/>
    <n v="182"/>
    <n v="143.97999999999999"/>
    <x v="2041"/>
    <x v="3"/>
  </r>
  <r>
    <n v="2042"/>
    <x v="2042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x v="30"/>
    <n v="124"/>
    <n v="88.24"/>
    <x v="2042"/>
    <x v="1"/>
  </r>
  <r>
    <n v="2043"/>
    <x v="2043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x v="30"/>
    <n v="506"/>
    <n v="36.33"/>
    <x v="2043"/>
    <x v="3"/>
  </r>
  <r>
    <n v="2044"/>
    <x v="2044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x v="30"/>
    <n v="108"/>
    <n v="90.18"/>
    <x v="2044"/>
    <x v="5"/>
  </r>
  <r>
    <n v="2045"/>
    <x v="2045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x v="30"/>
    <n v="819"/>
    <n v="152.62"/>
    <x v="2045"/>
    <x v="4"/>
  </r>
  <r>
    <n v="2046"/>
    <x v="2046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x v="30"/>
    <n v="121"/>
    <n v="55.81"/>
    <x v="2046"/>
    <x v="3"/>
  </r>
  <r>
    <n v="2047"/>
    <x v="2047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x v="30"/>
    <n v="103"/>
    <n v="227.85"/>
    <x v="2047"/>
    <x v="4"/>
  </r>
  <r>
    <n v="2048"/>
    <x v="2048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x v="30"/>
    <n v="148"/>
    <n v="91.83"/>
    <x v="2048"/>
    <x v="4"/>
  </r>
  <r>
    <n v="2049"/>
    <x v="2049"/>
    <s v="Keyless. Alarm secured. GPS tracking."/>
    <n v="50000"/>
    <n v="60095.35"/>
    <x v="0"/>
    <x v="1"/>
    <x v="1"/>
    <n v="1386025140"/>
    <n v="1382963963"/>
    <b v="0"/>
    <n v="742"/>
    <b v="1"/>
    <x v="30"/>
    <n v="120"/>
    <n v="80.989999999999995"/>
    <x v="2049"/>
    <x v="3"/>
  </r>
  <r>
    <n v="2050"/>
    <x v="2050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x v="30"/>
    <n v="473"/>
    <n v="278.39"/>
    <x v="2050"/>
    <x v="4"/>
  </r>
  <r>
    <n v="2051"/>
    <x v="2051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x v="30"/>
    <n v="130"/>
    <n v="43.1"/>
    <x v="2051"/>
    <x v="1"/>
  </r>
  <r>
    <n v="2052"/>
    <x v="2052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x v="30"/>
    <n v="353"/>
    <n v="326.29000000000002"/>
    <x v="2052"/>
    <x v="3"/>
  </r>
  <r>
    <n v="2053"/>
    <x v="2053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x v="30"/>
    <n v="101"/>
    <n v="41.74"/>
    <x v="2053"/>
    <x v="2"/>
  </r>
  <r>
    <n v="2054"/>
    <x v="2054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x v="30"/>
    <n v="114"/>
    <n v="64.02"/>
    <x v="2054"/>
    <x v="2"/>
  </r>
  <r>
    <n v="2055"/>
    <x v="2055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x v="30"/>
    <n v="167"/>
    <n v="99.46"/>
    <x v="2055"/>
    <x v="4"/>
  </r>
  <r>
    <n v="2056"/>
    <x v="2056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x v="30"/>
    <n v="153"/>
    <n v="138.49"/>
    <x v="2056"/>
    <x v="1"/>
  </r>
  <r>
    <n v="2057"/>
    <x v="2057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x v="30"/>
    <n v="202"/>
    <n v="45.55"/>
    <x v="2057"/>
    <x v="3"/>
  </r>
  <r>
    <n v="2058"/>
    <x v="2058"/>
    <s v="Making using the serial terminal on the Raspberry Pi as easy as Pi!"/>
    <n v="2560"/>
    <n v="4308"/>
    <x v="0"/>
    <x v="1"/>
    <x v="1"/>
    <n v="1425326400"/>
    <n v="1421916830"/>
    <b v="0"/>
    <n v="410"/>
    <b v="1"/>
    <x v="30"/>
    <n v="168"/>
    <n v="10.51"/>
    <x v="2058"/>
    <x v="3"/>
  </r>
  <r>
    <n v="2059"/>
    <x v="2059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x v="30"/>
    <n v="143"/>
    <n v="114.77"/>
    <x v="2059"/>
    <x v="2"/>
  </r>
  <r>
    <n v="2060"/>
    <x v="2060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x v="30"/>
    <n v="196"/>
    <n v="36"/>
    <x v="2060"/>
    <x v="1"/>
  </r>
  <r>
    <n v="2061"/>
    <x v="2061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x v="30"/>
    <n v="108"/>
    <n v="154.16999999999999"/>
    <x v="2061"/>
    <x v="1"/>
  </r>
  <r>
    <n v="2062"/>
    <x v="2062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x v="30"/>
    <n v="115"/>
    <n v="566.39"/>
    <x v="2062"/>
    <x v="1"/>
  </r>
  <r>
    <n v="2063"/>
    <x v="2063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x v="30"/>
    <n v="148"/>
    <n v="120.86"/>
    <x v="2063"/>
    <x v="4"/>
  </r>
  <r>
    <n v="2064"/>
    <x v="2064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x v="30"/>
    <n v="191"/>
    <n v="86.16"/>
    <x v="2064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x v="30"/>
    <n v="199"/>
    <n v="51.21"/>
    <x v="2065"/>
    <x v="2"/>
  </r>
  <r>
    <n v="2066"/>
    <x v="2066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x v="30"/>
    <n v="219"/>
    <n v="67.260000000000005"/>
    <x v="2066"/>
    <x v="3"/>
  </r>
  <r>
    <n v="2067"/>
    <x v="2067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x v="30"/>
    <n v="127"/>
    <n v="62.8"/>
    <x v="2067"/>
    <x v="1"/>
  </r>
  <r>
    <n v="2068"/>
    <x v="2068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x v="30"/>
    <n v="105"/>
    <n v="346.13"/>
    <x v="2068"/>
    <x v="3"/>
  </r>
  <r>
    <n v="2069"/>
    <x v="2069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x v="30"/>
    <n v="128"/>
    <n v="244.12"/>
    <x v="2069"/>
    <x v="1"/>
  </r>
  <r>
    <n v="2070"/>
    <x v="2070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x v="30"/>
    <n v="317"/>
    <n v="259.25"/>
    <x v="2070"/>
    <x v="1"/>
  </r>
  <r>
    <n v="2071"/>
    <x v="2071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x v="30"/>
    <n v="281"/>
    <n v="201.96"/>
    <x v="2071"/>
    <x v="1"/>
  </r>
  <r>
    <n v="2072"/>
    <x v="2072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x v="30"/>
    <n v="111"/>
    <n v="226.21"/>
    <x v="2072"/>
    <x v="3"/>
  </r>
  <r>
    <n v="2073"/>
    <x v="2073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x v="30"/>
    <n v="153"/>
    <n v="324.69"/>
    <x v="2073"/>
    <x v="1"/>
  </r>
  <r>
    <n v="2074"/>
    <x v="2074"/>
    <s v="Creating PC gaming controllers to bring your gaming experience to a new level."/>
    <n v="600"/>
    <n v="615"/>
    <x v="0"/>
    <x v="0"/>
    <x v="0"/>
    <n v="1462564182"/>
    <n v="1459972182"/>
    <b v="0"/>
    <n v="3"/>
    <b v="1"/>
    <x v="30"/>
    <n v="103"/>
    <n v="205"/>
    <x v="2074"/>
    <x v="4"/>
  </r>
  <r>
    <n v="2075"/>
    <x v="2075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x v="30"/>
    <n v="1678"/>
    <n v="20.47"/>
    <x v="2075"/>
    <x v="2"/>
  </r>
  <r>
    <n v="2076"/>
    <x v="2076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x v="30"/>
    <n v="543"/>
    <n v="116.35"/>
    <x v="2076"/>
    <x v="3"/>
  </r>
  <r>
    <n v="2077"/>
    <x v="2077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x v="30"/>
    <n v="116"/>
    <n v="307.2"/>
    <x v="2077"/>
    <x v="1"/>
  </r>
  <r>
    <n v="2078"/>
    <x v="2078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x v="30"/>
    <n v="131"/>
    <n v="546.69000000000005"/>
    <x v="2078"/>
    <x v="3"/>
  </r>
  <r>
    <n v="2079"/>
    <x v="2079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x v="30"/>
    <n v="288"/>
    <n v="47.47"/>
    <x v="2079"/>
    <x v="3"/>
  </r>
  <r>
    <n v="2080"/>
    <x v="2080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x v="30"/>
    <n v="508"/>
    <n v="101.56"/>
    <x v="2080"/>
    <x v="5"/>
  </r>
  <r>
    <n v="2081"/>
    <x v="2081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x v="14"/>
    <n v="115"/>
    <n v="72.91"/>
    <x v="2081"/>
    <x v="6"/>
  </r>
  <r>
    <n v="2082"/>
    <x v="2082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x v="14"/>
    <n v="111"/>
    <n v="43.71"/>
    <x v="2082"/>
    <x v="5"/>
  </r>
  <r>
    <n v="2083"/>
    <x v="2083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x v="14"/>
    <n v="113"/>
    <n v="34"/>
    <x v="2083"/>
    <x v="2"/>
  </r>
  <r>
    <n v="2084"/>
    <x v="2084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x v="14"/>
    <n v="108"/>
    <n v="70.650000000000006"/>
    <x v="2084"/>
    <x v="5"/>
  </r>
  <r>
    <n v="2085"/>
    <x v="2085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x v="14"/>
    <n v="124"/>
    <n v="89.3"/>
    <x v="2085"/>
    <x v="6"/>
  </r>
  <r>
    <n v="2086"/>
    <x v="2086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x v="14"/>
    <n v="101"/>
    <n v="115.09"/>
    <x v="2086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x v="14"/>
    <n v="104"/>
    <n v="62.12"/>
    <x v="2087"/>
    <x v="7"/>
  </r>
  <r>
    <n v="2088"/>
    <x v="2088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x v="14"/>
    <n v="116"/>
    <n v="46.2"/>
    <x v="2088"/>
    <x v="4"/>
  </r>
  <r>
    <n v="2089"/>
    <x v="2089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x v="14"/>
    <n v="120"/>
    <n v="48.55"/>
    <x v="2089"/>
    <x v="4"/>
  </r>
  <r>
    <n v="2090"/>
    <x v="2090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x v="14"/>
    <n v="115"/>
    <n v="57.52"/>
    <x v="2090"/>
    <x v="6"/>
  </r>
  <r>
    <n v="2091"/>
    <x v="2091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x v="14"/>
    <n v="120"/>
    <n v="88.15"/>
    <x v="2091"/>
    <x v="6"/>
  </r>
  <r>
    <n v="2092"/>
    <x v="2092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x v="14"/>
    <n v="101"/>
    <n v="110.49"/>
    <x v="2092"/>
    <x v="5"/>
  </r>
  <r>
    <n v="2093"/>
    <x v="2093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x v="14"/>
    <n v="102"/>
    <n v="66.83"/>
    <x v="2093"/>
    <x v="5"/>
  </r>
  <r>
    <n v="2094"/>
    <x v="2094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x v="14"/>
    <n v="121"/>
    <n v="58.6"/>
    <x v="2094"/>
    <x v="6"/>
  </r>
  <r>
    <n v="2095"/>
    <x v="2095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x v="14"/>
    <n v="100"/>
    <n v="113.64"/>
    <x v="2095"/>
    <x v="5"/>
  </r>
  <r>
    <n v="2096"/>
    <x v="2096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x v="14"/>
    <n v="102"/>
    <n v="43.57"/>
    <x v="2096"/>
    <x v="6"/>
  </r>
  <r>
    <n v="2097"/>
    <x v="2097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x v="14"/>
    <n v="100"/>
    <n v="78.95"/>
    <x v="2097"/>
    <x v="5"/>
  </r>
  <r>
    <n v="2098"/>
    <x v="2098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x v="14"/>
    <n v="100"/>
    <n v="188.13"/>
    <x v="2098"/>
    <x v="3"/>
  </r>
  <r>
    <n v="2099"/>
    <x v="2099"/>
    <s v="Our tour van died, we need help!"/>
    <n v="3000"/>
    <n v="3971"/>
    <x v="0"/>
    <x v="0"/>
    <x v="0"/>
    <n v="1435808400"/>
    <n v="1434650084"/>
    <b v="0"/>
    <n v="63"/>
    <b v="1"/>
    <x v="14"/>
    <n v="132"/>
    <n v="63.03"/>
    <x v="2099"/>
    <x v="5"/>
  </r>
  <r>
    <n v="2100"/>
    <x v="2100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x v="14"/>
    <n v="137"/>
    <n v="30.37"/>
    <x v="2100"/>
    <x v="6"/>
  </r>
  <r>
    <n v="2101"/>
    <x v="2101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x v="14"/>
    <n v="113"/>
    <n v="51.48"/>
    <x v="2101"/>
    <x v="6"/>
  </r>
  <r>
    <n v="2102"/>
    <x v="2102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x v="14"/>
    <n v="136"/>
    <n v="35.79"/>
    <x v="2102"/>
    <x v="5"/>
  </r>
  <r>
    <n v="2103"/>
    <x v="2103"/>
    <s v="Indie rocker, Matthew Moon, has something to share with you..."/>
    <n v="7777"/>
    <n v="11364"/>
    <x v="0"/>
    <x v="0"/>
    <x v="0"/>
    <n v="1352488027"/>
    <n v="1349892427"/>
    <b v="0"/>
    <n v="115"/>
    <b v="1"/>
    <x v="14"/>
    <n v="146"/>
    <n v="98.82"/>
    <x v="2103"/>
    <x v="4"/>
  </r>
  <r>
    <n v="2104"/>
    <x v="2104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x v="14"/>
    <n v="130"/>
    <n v="28"/>
    <x v="2104"/>
    <x v="2"/>
  </r>
  <r>
    <n v="2105"/>
    <x v="2105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x v="14"/>
    <n v="254"/>
    <n v="51.31"/>
    <x v="2105"/>
    <x v="5"/>
  </r>
  <r>
    <n v="2106"/>
    <x v="2106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x v="14"/>
    <n v="107"/>
    <n v="53.52"/>
    <x v="2106"/>
    <x v="2"/>
  </r>
  <r>
    <n v="2107"/>
    <x v="2107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x v="14"/>
    <n v="108"/>
    <n v="37.15"/>
    <x v="2107"/>
    <x v="5"/>
  </r>
  <r>
    <n v="2108"/>
    <x v="2108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x v="14"/>
    <n v="107"/>
    <n v="89.9"/>
    <x v="2108"/>
    <x v="3"/>
  </r>
  <r>
    <n v="2109"/>
    <x v="2109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x v="14"/>
    <n v="107"/>
    <n v="106.53"/>
    <x v="2109"/>
    <x v="2"/>
  </r>
  <r>
    <n v="2110"/>
    <x v="2110"/>
    <s v="Brent Brown's breakout new album! Requires help from the record label... You!"/>
    <n v="2000"/>
    <n v="2007"/>
    <x v="0"/>
    <x v="0"/>
    <x v="0"/>
    <n v="1401253140"/>
    <n v="1398873969"/>
    <b v="0"/>
    <n v="38"/>
    <b v="1"/>
    <x v="14"/>
    <n v="100"/>
    <n v="52.82"/>
    <x v="2110"/>
    <x v="6"/>
  </r>
  <r>
    <n v="2111"/>
    <x v="2111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x v="14"/>
    <n v="107"/>
    <n v="54.62"/>
    <x v="2111"/>
    <x v="4"/>
  </r>
  <r>
    <n v="2112"/>
    <x v="2112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x v="14"/>
    <n v="100"/>
    <n v="27.27"/>
    <x v="2112"/>
    <x v="2"/>
  </r>
  <r>
    <n v="2113"/>
    <x v="2113"/>
    <s v="Help us fund our second full-length album Honeycomb!"/>
    <n v="7000"/>
    <n v="7340"/>
    <x v="0"/>
    <x v="0"/>
    <x v="0"/>
    <n v="1411505176"/>
    <n v="1408481176"/>
    <b v="0"/>
    <n v="107"/>
    <b v="1"/>
    <x v="14"/>
    <n v="105"/>
    <n v="68.599999999999994"/>
    <x v="2113"/>
    <x v="7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x v="14"/>
    <n v="105"/>
    <n v="35.61"/>
    <x v="2114"/>
    <x v="6"/>
  </r>
  <r>
    <n v="2115"/>
    <x v="2115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x v="14"/>
    <n v="226"/>
    <n v="94.03"/>
    <x v="2115"/>
    <x v="5"/>
  </r>
  <r>
    <n v="2116"/>
    <x v="2116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x v="14"/>
    <n v="101"/>
    <n v="526.46"/>
    <x v="2116"/>
    <x v="3"/>
  </r>
  <r>
    <n v="2117"/>
    <x v="2117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x v="14"/>
    <n v="148"/>
    <n v="50.66"/>
    <x v="2117"/>
    <x v="6"/>
  </r>
  <r>
    <n v="2118"/>
    <x v="2118"/>
    <s v="PORCHES.  and Documentarians tour from New York to San Francisco and back."/>
    <n v="1000"/>
    <n v="1346.11"/>
    <x v="0"/>
    <x v="0"/>
    <x v="0"/>
    <n v="1311538136"/>
    <n v="1308946136"/>
    <b v="0"/>
    <n v="17"/>
    <b v="1"/>
    <x v="14"/>
    <n v="135"/>
    <n v="79.180000000000007"/>
    <x v="2118"/>
    <x v="5"/>
  </r>
  <r>
    <n v="2119"/>
    <x v="2119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x v="14"/>
    <n v="101"/>
    <n v="91.59"/>
    <x v="2119"/>
    <x v="4"/>
  </r>
  <r>
    <n v="2120"/>
    <x v="2120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x v="14"/>
    <n v="101"/>
    <n v="116.96"/>
    <x v="2120"/>
    <x v="1"/>
  </r>
  <r>
    <n v="2121"/>
    <x v="2121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x v="17"/>
    <n v="1"/>
    <n v="28.4"/>
    <x v="2121"/>
    <x v="1"/>
  </r>
  <r>
    <n v="2122"/>
    <x v="2122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x v="17"/>
    <n v="0"/>
    <n v="103.33"/>
    <x v="2122"/>
    <x v="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x v="17"/>
    <n v="10"/>
    <n v="10"/>
    <x v="2123"/>
    <x v="7"/>
  </r>
  <r>
    <n v="2124"/>
    <x v="2124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x v="17"/>
    <n v="10"/>
    <n v="23"/>
    <x v="2124"/>
    <x v="3"/>
  </r>
  <r>
    <n v="2125"/>
    <x v="2125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x v="17"/>
    <n v="1"/>
    <n v="31.56"/>
    <x v="2125"/>
    <x v="2"/>
  </r>
  <r>
    <n v="2126"/>
    <x v="2126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x v="17"/>
    <n v="0"/>
    <n v="5"/>
    <x v="2126"/>
    <x v="3"/>
  </r>
  <r>
    <n v="2127"/>
    <x v="2127"/>
    <s v="Three Monkeys is an audio adventure game for PC."/>
    <n v="28000"/>
    <n v="8076"/>
    <x v="2"/>
    <x v="1"/>
    <x v="1"/>
    <n v="1426158463"/>
    <n v="1423570063"/>
    <b v="0"/>
    <n v="236"/>
    <b v="0"/>
    <x v="17"/>
    <n v="29"/>
    <n v="34.22"/>
    <x v="2127"/>
    <x v="2"/>
  </r>
  <r>
    <n v="2128"/>
    <x v="2128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x v="17"/>
    <n v="0"/>
    <n v="25"/>
    <x v="2128"/>
    <x v="1"/>
  </r>
  <r>
    <n v="2129"/>
    <x v="2129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x v="17"/>
    <n v="12"/>
    <n v="19.670000000000002"/>
    <x v="2129"/>
    <x v="2"/>
  </r>
  <r>
    <n v="2130"/>
    <x v="2130"/>
    <s v="You are the hero tasked to save your home from the villainous Sanword."/>
    <n v="42000"/>
    <n v="85"/>
    <x v="2"/>
    <x v="0"/>
    <x v="0"/>
    <n v="1408154663"/>
    <n v="1405130663"/>
    <b v="0"/>
    <n v="4"/>
    <b v="0"/>
    <x v="17"/>
    <n v="0"/>
    <n v="21.25"/>
    <x v="2130"/>
    <x v="3"/>
  </r>
  <r>
    <n v="2131"/>
    <x v="2131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x v="17"/>
    <n v="5"/>
    <n v="8.33"/>
    <x v="2131"/>
    <x v="2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x v="17"/>
    <n v="2"/>
    <n v="21.34"/>
    <x v="2132"/>
    <x v="6"/>
  </r>
  <r>
    <n v="2133"/>
    <x v="2133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x v="17"/>
    <n v="2"/>
    <n v="5.33"/>
    <x v="2133"/>
    <x v="4"/>
  </r>
  <r>
    <n v="2134"/>
    <x v="2134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x v="17"/>
    <n v="2"/>
    <n v="34.67"/>
    <x v="2134"/>
    <x v="5"/>
  </r>
  <r>
    <n v="2135"/>
    <x v="2135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x v="17"/>
    <n v="10"/>
    <n v="21.73"/>
    <x v="2135"/>
    <x v="4"/>
  </r>
  <r>
    <n v="2136"/>
    <x v="2136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x v="17"/>
    <n v="0"/>
    <n v="11.92"/>
    <x v="2136"/>
    <x v="2"/>
  </r>
  <r>
    <n v="2137"/>
    <x v="2137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x v="17"/>
    <n v="28"/>
    <n v="26.6"/>
    <x v="2137"/>
    <x v="4"/>
  </r>
  <r>
    <n v="2138"/>
    <x v="2138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x v="17"/>
    <n v="13"/>
    <n v="10.67"/>
    <x v="2138"/>
    <x v="1"/>
  </r>
  <r>
    <n v="2139"/>
    <x v="2139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x v="17"/>
    <n v="5"/>
    <n v="29.04"/>
    <x v="2139"/>
    <x v="5"/>
  </r>
  <r>
    <n v="2140"/>
    <x v="2140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x v="17"/>
    <n v="0"/>
    <n v="50.91"/>
    <x v="2140"/>
    <x v="2"/>
  </r>
  <r>
    <n v="2141"/>
    <x v="2141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x v="17"/>
    <n v="0"/>
    <e v="#DIV/0!"/>
    <x v="2141"/>
    <x v="3"/>
  </r>
  <r>
    <n v="2142"/>
    <x v="2142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x v="17"/>
    <n v="6"/>
    <n v="50.08"/>
    <x v="2142"/>
    <x v="7"/>
  </r>
  <r>
    <n v="2143"/>
    <x v="2143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x v="17"/>
    <n v="11"/>
    <n v="45"/>
    <x v="2143"/>
    <x v="4"/>
  </r>
  <r>
    <n v="2144"/>
    <x v="2144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x v="17"/>
    <n v="2"/>
    <n v="25.29"/>
    <x v="2144"/>
    <x v="4"/>
  </r>
  <r>
    <n v="2145"/>
    <x v="2145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x v="17"/>
    <n v="30"/>
    <n v="51.29"/>
    <x v="2145"/>
    <x v="1"/>
  </r>
  <r>
    <n v="2146"/>
    <x v="2146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x v="17"/>
    <n v="0"/>
    <n v="1"/>
    <x v="2146"/>
    <x v="2"/>
  </r>
  <r>
    <n v="2147"/>
    <x v="2147"/>
    <s v="A Point and Click Adventure on Steroids."/>
    <n v="390000"/>
    <n v="2716"/>
    <x v="2"/>
    <x v="0"/>
    <x v="0"/>
    <n v="1416125148"/>
    <n v="1413356748"/>
    <b v="0"/>
    <n v="55"/>
    <b v="0"/>
    <x v="17"/>
    <n v="1"/>
    <n v="49.38"/>
    <x v="2147"/>
    <x v="3"/>
  </r>
  <r>
    <n v="2148"/>
    <x v="2148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x v="17"/>
    <n v="2"/>
    <n v="1"/>
    <x v="2148"/>
    <x v="7"/>
  </r>
  <r>
    <n v="2149"/>
    <x v="2149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x v="17"/>
    <n v="0"/>
    <e v="#DIV/0!"/>
    <x v="2149"/>
    <x v="1"/>
  </r>
  <r>
    <n v="2150"/>
    <x v="2150"/>
    <s v="A pixel styled open world detective game."/>
    <n v="50000"/>
    <n v="405"/>
    <x v="2"/>
    <x v="10"/>
    <x v="8"/>
    <n v="1468392599"/>
    <n v="1465800599"/>
    <b v="0"/>
    <n v="4"/>
    <b v="0"/>
    <x v="17"/>
    <n v="1"/>
    <n v="101.25"/>
    <x v="2150"/>
    <x v="1"/>
  </r>
  <r>
    <n v="2151"/>
    <x v="2151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x v="17"/>
    <n v="0"/>
    <n v="19.670000000000002"/>
    <x v="2151"/>
    <x v="2"/>
  </r>
  <r>
    <n v="2152"/>
    <x v="2152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x v="17"/>
    <n v="0"/>
    <n v="12.5"/>
    <x v="2152"/>
    <x v="2"/>
  </r>
  <r>
    <n v="2153"/>
    <x v="2153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x v="17"/>
    <n v="0"/>
    <n v="8.5"/>
    <x v="2153"/>
    <x v="2"/>
  </r>
  <r>
    <n v="2154"/>
    <x v="2154"/>
    <s v="A Real Time Strategy game based on Greek mythology in a fictional world."/>
    <n v="250"/>
    <n v="2"/>
    <x v="2"/>
    <x v="0"/>
    <x v="0"/>
    <n v="1390921827"/>
    <n v="1389193827"/>
    <b v="0"/>
    <n v="2"/>
    <b v="0"/>
    <x v="17"/>
    <n v="1"/>
    <n v="1"/>
    <x v="2154"/>
    <x v="1"/>
  </r>
  <r>
    <n v="2155"/>
    <x v="2155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x v="17"/>
    <n v="2"/>
    <n v="23"/>
    <x v="2155"/>
    <x v="4"/>
  </r>
  <r>
    <n v="2156"/>
    <x v="2156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x v="17"/>
    <n v="3"/>
    <n v="17.989999999999998"/>
    <x v="2156"/>
    <x v="1"/>
  </r>
  <r>
    <n v="2157"/>
    <x v="2157"/>
    <s v="Gamers and 90's fans unite in this small tale of epic proportions!"/>
    <n v="75000"/>
    <n v="21144"/>
    <x v="2"/>
    <x v="0"/>
    <x v="0"/>
    <n v="1482479940"/>
    <n v="1479684783"/>
    <b v="0"/>
    <n v="57"/>
    <b v="0"/>
    <x v="17"/>
    <n v="28"/>
    <n v="370.95"/>
    <x v="2157"/>
    <x v="5"/>
  </r>
  <r>
    <n v="2158"/>
    <x v="2158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x v="17"/>
    <n v="7"/>
    <n v="63.57"/>
    <x v="2158"/>
    <x v="6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x v="17"/>
    <n v="1"/>
    <n v="13"/>
    <x v="2159"/>
    <x v="5"/>
  </r>
  <r>
    <n v="2160"/>
    <x v="2160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x v="17"/>
    <n v="1"/>
    <n v="5.31"/>
    <x v="2160"/>
    <x v="3"/>
  </r>
  <r>
    <n v="2161"/>
    <x v="2161"/>
    <s v="We're trying to fund hard copies of our debut album!"/>
    <n v="400"/>
    <n v="463"/>
    <x v="0"/>
    <x v="0"/>
    <x v="0"/>
    <n v="1443040059"/>
    <n v="1440448059"/>
    <b v="0"/>
    <n v="13"/>
    <b v="1"/>
    <x v="11"/>
    <n v="116"/>
    <n v="35.619999999999997"/>
    <x v="2161"/>
    <x v="2"/>
  </r>
  <r>
    <n v="2162"/>
    <x v="2162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x v="11"/>
    <n v="112"/>
    <n v="87.1"/>
    <x v="2162"/>
    <x v="3"/>
  </r>
  <r>
    <n v="2163"/>
    <x v="2163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x v="11"/>
    <n v="132"/>
    <n v="75.11"/>
    <x v="2163"/>
    <x v="1"/>
  </r>
  <r>
    <n v="2164"/>
    <x v="2164"/>
    <s v="South Florida roots country/rock outfit's long awaited debut record"/>
    <n v="5500"/>
    <n v="5645"/>
    <x v="0"/>
    <x v="0"/>
    <x v="0"/>
    <n v="1466827140"/>
    <n v="1464196414"/>
    <b v="0"/>
    <n v="83"/>
    <b v="1"/>
    <x v="11"/>
    <n v="103"/>
    <n v="68.010000000000005"/>
    <x v="2164"/>
    <x v="1"/>
  </r>
  <r>
    <n v="2165"/>
    <x v="2165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x v="11"/>
    <n v="139"/>
    <n v="29.62"/>
    <x v="2165"/>
    <x v="2"/>
  </r>
  <r>
    <n v="2166"/>
    <x v="2166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x v="11"/>
    <n v="147"/>
    <n v="91.63"/>
    <x v="2166"/>
    <x v="5"/>
  </r>
  <r>
    <n v="2167"/>
    <x v="2167"/>
    <s v="We need YOUR HELP to take one more step to this make release sound amazing!"/>
    <n v="150"/>
    <n v="180"/>
    <x v="0"/>
    <x v="0"/>
    <x v="0"/>
    <n v="1347672937"/>
    <n v="1346463337"/>
    <b v="0"/>
    <n v="8"/>
    <b v="1"/>
    <x v="11"/>
    <n v="120"/>
    <n v="22.5"/>
    <x v="2167"/>
    <x v="0"/>
  </r>
  <r>
    <n v="2168"/>
    <x v="2168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x v="11"/>
    <n v="122"/>
    <n v="64.37"/>
    <x v="2168"/>
    <x v="0"/>
  </r>
  <r>
    <n v="2169"/>
    <x v="2169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x v="11"/>
    <n v="100"/>
    <n v="21.86"/>
    <x v="2169"/>
    <x v="3"/>
  </r>
  <r>
    <n v="2170"/>
    <x v="2170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x v="11"/>
    <n v="181"/>
    <n v="33.32"/>
    <x v="2170"/>
    <x v="3"/>
  </r>
  <r>
    <n v="2171"/>
    <x v="2171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x v="11"/>
    <n v="106"/>
    <n v="90.28"/>
    <x v="2171"/>
    <x v="3"/>
  </r>
  <r>
    <n v="2172"/>
    <x v="2172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x v="11"/>
    <n v="100"/>
    <n v="76.92"/>
    <x v="2172"/>
    <x v="4"/>
  </r>
  <r>
    <n v="2173"/>
    <x v="2173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x v="11"/>
    <n v="127"/>
    <n v="59.23"/>
    <x v="2173"/>
    <x v="1"/>
  </r>
  <r>
    <n v="2174"/>
    <x v="2174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x v="11"/>
    <n v="103"/>
    <n v="65.38"/>
    <x v="2174"/>
    <x v="1"/>
  </r>
  <r>
    <n v="2175"/>
    <x v="2175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x v="11"/>
    <n v="250"/>
    <n v="67.31"/>
    <x v="2175"/>
    <x v="3"/>
  </r>
  <r>
    <n v="2176"/>
    <x v="2176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x v="11"/>
    <n v="126"/>
    <n v="88.75"/>
    <x v="2176"/>
    <x v="1"/>
  </r>
  <r>
    <n v="2177"/>
    <x v="2177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x v="11"/>
    <n v="100"/>
    <n v="65.87"/>
    <x v="2177"/>
    <x v="1"/>
  </r>
  <r>
    <n v="2178"/>
    <x v="2178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x v="11"/>
    <n v="139"/>
    <n v="40.35"/>
    <x v="2178"/>
    <x v="3"/>
  </r>
  <r>
    <n v="2179"/>
    <x v="2179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x v="11"/>
    <n v="161"/>
    <n v="76.86"/>
    <x v="2179"/>
    <x v="3"/>
  </r>
  <r>
    <n v="2180"/>
    <x v="2180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x v="11"/>
    <n v="107"/>
    <n v="68.709999999999994"/>
    <x v="2180"/>
    <x v="0"/>
  </r>
  <r>
    <n v="2181"/>
    <x v="2181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x v="32"/>
    <n v="153"/>
    <n v="57.77"/>
    <x v="2181"/>
    <x v="2"/>
  </r>
  <r>
    <n v="2182"/>
    <x v="2182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x v="32"/>
    <n v="524"/>
    <n v="44.17"/>
    <x v="2182"/>
    <x v="0"/>
  </r>
  <r>
    <n v="2183"/>
    <x v="2183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x v="32"/>
    <n v="489"/>
    <n v="31.57"/>
    <x v="2183"/>
    <x v="1"/>
  </r>
  <r>
    <n v="2184"/>
    <x v="2184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x v="32"/>
    <n v="285"/>
    <n v="107.05"/>
    <x v="2184"/>
    <x v="4"/>
  </r>
  <r>
    <n v="2185"/>
    <x v="2185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x v="32"/>
    <n v="1857"/>
    <n v="149.03"/>
    <x v="2185"/>
    <x v="1"/>
  </r>
  <r>
    <n v="2186"/>
    <x v="2186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x v="32"/>
    <n v="110"/>
    <n v="55.96"/>
    <x v="2186"/>
    <x v="3"/>
  </r>
  <r>
    <n v="2187"/>
    <x v="2187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x v="32"/>
    <n v="1015"/>
    <n v="56.97"/>
    <x v="2187"/>
    <x v="1"/>
  </r>
  <r>
    <n v="2188"/>
    <x v="2188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x v="32"/>
    <n v="412"/>
    <n v="44.06"/>
    <x v="2188"/>
    <x v="1"/>
  </r>
  <r>
    <n v="2189"/>
    <x v="2189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x v="32"/>
    <n v="503"/>
    <n v="68.63"/>
    <x v="2189"/>
    <x v="1"/>
  </r>
  <r>
    <n v="2190"/>
    <x v="2190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x v="32"/>
    <n v="185"/>
    <n v="65.319999999999993"/>
    <x v="2190"/>
    <x v="0"/>
  </r>
  <r>
    <n v="2191"/>
    <x v="2191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x v="32"/>
    <n v="120"/>
    <n v="35.92"/>
    <x v="2191"/>
    <x v="1"/>
  </r>
  <r>
    <n v="2192"/>
    <x v="2192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x v="32"/>
    <n v="1081"/>
    <n v="40.07"/>
    <x v="2192"/>
    <x v="1"/>
  </r>
  <r>
    <n v="2193"/>
    <x v="2193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x v="32"/>
    <n v="452"/>
    <n v="75.650000000000006"/>
    <x v="2193"/>
    <x v="1"/>
  </r>
  <r>
    <n v="2194"/>
    <x v="2194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x v="32"/>
    <n v="537"/>
    <n v="61.2"/>
    <x v="2194"/>
    <x v="3"/>
  </r>
  <r>
    <n v="2195"/>
    <x v="2195"/>
    <s v="A gritty, noir tabletop RPG with a fast-paced combo-based battle system."/>
    <n v="4600"/>
    <n v="5535"/>
    <x v="0"/>
    <x v="0"/>
    <x v="0"/>
    <n v="1439317900"/>
    <n v="1436725900"/>
    <b v="0"/>
    <n v="115"/>
    <b v="1"/>
    <x v="32"/>
    <n v="120"/>
    <n v="48.13"/>
    <x v="2195"/>
    <x v="1"/>
  </r>
  <r>
    <n v="2196"/>
    <x v="2196"/>
    <s v="Race your friends in style with this classic Grand Prix game."/>
    <n v="14000"/>
    <n v="15937"/>
    <x v="0"/>
    <x v="0"/>
    <x v="0"/>
    <n v="1480662000"/>
    <n v="1478000502"/>
    <b v="0"/>
    <n v="234"/>
    <b v="1"/>
    <x v="32"/>
    <n v="114"/>
    <n v="68.11"/>
    <x v="2196"/>
    <x v="3"/>
  </r>
  <r>
    <n v="2197"/>
    <x v="2197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x v="32"/>
    <n v="951"/>
    <n v="65.89"/>
    <x v="2197"/>
    <x v="3"/>
  </r>
  <r>
    <n v="2198"/>
    <x v="2198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x v="32"/>
    <n v="133"/>
    <n v="81.650000000000006"/>
    <x v="2198"/>
    <x v="3"/>
  </r>
  <r>
    <n v="2199"/>
    <x v="2199"/>
    <s v="A new strategic board game designed to flip out your opponent."/>
    <n v="9000"/>
    <n v="13228"/>
    <x v="0"/>
    <x v="17"/>
    <x v="3"/>
    <n v="1444903198"/>
    <n v="1442311198"/>
    <b v="1"/>
    <n v="251"/>
    <b v="1"/>
    <x v="32"/>
    <n v="147"/>
    <n v="52.7"/>
    <x v="2199"/>
    <x v="3"/>
  </r>
  <r>
    <n v="2200"/>
    <x v="2200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x v="32"/>
    <n v="542"/>
    <n v="41.23"/>
    <x v="2200"/>
    <x v="4"/>
  </r>
  <r>
    <n v="2201"/>
    <x v="2201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x v="15"/>
    <n v="383"/>
    <n v="15.04"/>
    <x v="2201"/>
    <x v="5"/>
  </r>
  <r>
    <n v="2202"/>
    <x v="2202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x v="15"/>
    <n v="704"/>
    <n v="39.07"/>
    <x v="2202"/>
    <x v="3"/>
  </r>
  <r>
    <n v="2203"/>
    <x v="2203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x v="15"/>
    <n v="110"/>
    <n v="43.82"/>
    <x v="2203"/>
    <x v="4"/>
  </r>
  <r>
    <n v="2204"/>
    <x v="2204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x v="15"/>
    <n v="133"/>
    <n v="27.3"/>
    <x v="2204"/>
    <x v="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x v="15"/>
    <n v="152"/>
    <n v="42.22"/>
    <x v="2205"/>
    <x v="5"/>
  </r>
  <r>
    <n v="2206"/>
    <x v="2206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x v="15"/>
    <n v="103"/>
    <n v="33.24"/>
    <x v="2206"/>
    <x v="4"/>
  </r>
  <r>
    <n v="2207"/>
    <x v="2207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x v="15"/>
    <n v="100"/>
    <n v="285.70999999999998"/>
    <x v="2207"/>
    <x v="5"/>
  </r>
  <r>
    <n v="2208"/>
    <x v="2208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x v="15"/>
    <n v="102"/>
    <n v="42.33"/>
    <x v="2208"/>
    <x v="2"/>
  </r>
  <r>
    <n v="2209"/>
    <x v="2209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x v="15"/>
    <n v="151"/>
    <n v="50.27"/>
    <x v="2209"/>
    <x v="5"/>
  </r>
  <r>
    <n v="2210"/>
    <x v="2210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x v="15"/>
    <n v="111"/>
    <n v="61.9"/>
    <x v="2210"/>
    <x v="2"/>
  </r>
  <r>
    <n v="2211"/>
    <x v="2211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x v="15"/>
    <n v="196"/>
    <n v="40.75"/>
    <x v="2211"/>
    <x v="4"/>
  </r>
  <r>
    <n v="2212"/>
    <x v="2212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x v="15"/>
    <n v="114"/>
    <n v="55.8"/>
    <x v="2212"/>
    <x v="3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x v="15"/>
    <n v="200"/>
    <n v="10"/>
    <x v="2213"/>
    <x v="2"/>
  </r>
  <r>
    <n v="2214"/>
    <x v="2214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x v="15"/>
    <n v="293"/>
    <n v="73.13"/>
    <x v="2214"/>
    <x v="5"/>
  </r>
  <r>
    <n v="2215"/>
    <x v="2215"/>
    <s v="Ambient Electro Grind-fest!"/>
    <n v="550"/>
    <n v="860"/>
    <x v="0"/>
    <x v="0"/>
    <x v="0"/>
    <n v="1331621940"/>
    <n v="1329671572"/>
    <b v="0"/>
    <n v="33"/>
    <b v="1"/>
    <x v="15"/>
    <n v="156"/>
    <n v="26.06"/>
    <x v="2215"/>
    <x v="3"/>
  </r>
  <r>
    <n v="2216"/>
    <x v="2216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x v="15"/>
    <n v="106"/>
    <n v="22.64"/>
    <x v="2216"/>
    <x v="3"/>
  </r>
  <r>
    <n v="2217"/>
    <x v="2217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x v="15"/>
    <n v="101"/>
    <n v="47.22"/>
    <x v="2217"/>
    <x v="5"/>
  </r>
  <r>
    <n v="2218"/>
    <x v="2218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x v="15"/>
    <n v="123"/>
    <n v="32.32"/>
    <x v="2218"/>
    <x v="3"/>
  </r>
  <r>
    <n v="2219"/>
    <x v="2219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x v="15"/>
    <n v="102"/>
    <n v="53.42"/>
    <x v="2219"/>
    <x v="4"/>
  </r>
  <r>
    <n v="2220"/>
    <x v="2220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x v="15"/>
    <n v="101"/>
    <n v="51.3"/>
    <x v="2220"/>
    <x v="1"/>
  </r>
  <r>
    <n v="2221"/>
    <x v="2221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x v="32"/>
    <n v="108"/>
    <n v="37.200000000000003"/>
    <x v="2221"/>
    <x v="6"/>
  </r>
  <r>
    <n v="2222"/>
    <x v="2222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x v="32"/>
    <n v="163"/>
    <n v="27.1"/>
    <x v="2222"/>
    <x v="3"/>
  </r>
  <r>
    <n v="2223"/>
    <x v="2223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x v="32"/>
    <n v="106"/>
    <n v="206.31"/>
    <x v="2223"/>
    <x v="1"/>
  </r>
  <r>
    <n v="2224"/>
    <x v="2224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x v="32"/>
    <n v="243"/>
    <n v="82.15"/>
    <x v="2224"/>
    <x v="2"/>
  </r>
  <r>
    <n v="2225"/>
    <x v="2225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x v="32"/>
    <n v="945"/>
    <n v="164.8"/>
    <x v="2225"/>
    <x v="1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x v="32"/>
    <n v="108"/>
    <n v="60.82"/>
    <x v="2226"/>
    <x v="4"/>
  </r>
  <r>
    <n v="2227"/>
    <x v="2227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x v="32"/>
    <n v="157"/>
    <n v="67.97"/>
    <x v="2227"/>
    <x v="3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x v="32"/>
    <n v="1174"/>
    <n v="81.56"/>
    <x v="2228"/>
    <x v="4"/>
  </r>
  <r>
    <n v="2229"/>
    <x v="2229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x v="32"/>
    <n v="171"/>
    <n v="25.43"/>
    <x v="2229"/>
    <x v="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x v="32"/>
    <n v="126"/>
    <n v="21.5"/>
    <x v="2230"/>
    <x v="4"/>
  </r>
  <r>
    <n v="2231"/>
    <x v="2231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x v="32"/>
    <n v="1212"/>
    <n v="27.23"/>
    <x v="2231"/>
    <x v="2"/>
  </r>
  <r>
    <n v="2232"/>
    <x v="2232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x v="32"/>
    <n v="496"/>
    <n v="25.09"/>
    <x v="2232"/>
    <x v="3"/>
  </r>
  <r>
    <n v="2233"/>
    <x v="2233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x v="32"/>
    <n v="332"/>
    <n v="21.23"/>
    <x v="2233"/>
    <x v="1"/>
  </r>
  <r>
    <n v="2234"/>
    <x v="2234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x v="32"/>
    <n v="1165"/>
    <n v="41.61"/>
    <x v="2234"/>
    <x v="3"/>
  </r>
  <r>
    <n v="2235"/>
    <x v="2235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x v="32"/>
    <n v="153"/>
    <n v="135.59"/>
    <x v="2235"/>
    <x v="1"/>
  </r>
  <r>
    <n v="2236"/>
    <x v="2236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x v="32"/>
    <n v="537"/>
    <n v="22.12"/>
    <x v="2236"/>
    <x v="2"/>
  </r>
  <r>
    <n v="2237"/>
    <x v="2237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x v="32"/>
    <n v="353"/>
    <n v="64.63"/>
    <x v="2237"/>
    <x v="0"/>
  </r>
  <r>
    <n v="2238"/>
    <x v="2238"/>
    <s v="28mm Fantasy Miniature Range in leadfree white metal: Orcs, wolves and more."/>
    <n v="4000"/>
    <n v="5496"/>
    <x v="0"/>
    <x v="12"/>
    <x v="3"/>
    <n v="1489157716"/>
    <n v="1486565716"/>
    <b v="0"/>
    <n v="79"/>
    <b v="1"/>
    <x v="32"/>
    <n v="137"/>
    <n v="69.569999999999993"/>
    <x v="2238"/>
    <x v="4"/>
  </r>
  <r>
    <n v="2239"/>
    <x v="2239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x v="32"/>
    <n v="128"/>
    <n v="75.13"/>
    <x v="2239"/>
    <x v="1"/>
  </r>
  <r>
    <n v="2240"/>
    <x v="2240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x v="32"/>
    <n v="271"/>
    <n v="140.97999999999999"/>
    <x v="2240"/>
    <x v="0"/>
  </r>
  <r>
    <n v="2241"/>
    <x v="2241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x v="32"/>
    <n v="806"/>
    <n v="49.47"/>
    <x v="2241"/>
    <x v="4"/>
  </r>
  <r>
    <n v="2242"/>
    <x v="2242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x v="32"/>
    <n v="1360"/>
    <n v="53.87"/>
    <x v="2242"/>
    <x v="0"/>
  </r>
  <r>
    <n v="2243"/>
    <x v="2243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x v="32"/>
    <n v="930250"/>
    <n v="4.57"/>
    <x v="2243"/>
    <x v="1"/>
  </r>
  <r>
    <n v="2244"/>
    <x v="2244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x v="32"/>
    <n v="377"/>
    <n v="65"/>
    <x v="2244"/>
    <x v="2"/>
  </r>
  <r>
    <n v="2245"/>
    <x v="2245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x v="32"/>
    <n v="2647"/>
    <n v="53.48"/>
    <x v="2245"/>
    <x v="3"/>
  </r>
  <r>
    <n v="2246"/>
    <x v="2246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x v="32"/>
    <n v="100"/>
    <n v="43.91"/>
    <x v="2246"/>
    <x v="3"/>
  </r>
  <r>
    <n v="2247"/>
    <x v="2247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x v="32"/>
    <n v="104"/>
    <n v="50.85"/>
    <x v="2247"/>
    <x v="1"/>
  </r>
  <r>
    <n v="2248"/>
    <x v="2248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x v="32"/>
    <n v="107"/>
    <n v="58.63"/>
    <x v="2248"/>
    <x v="4"/>
  </r>
  <r>
    <n v="2249"/>
    <x v="2249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x v="32"/>
    <n v="169"/>
    <n v="32.82"/>
    <x v="2249"/>
    <x v="1"/>
  </r>
  <r>
    <n v="2250"/>
    <x v="2250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x v="32"/>
    <n v="975"/>
    <n v="426.93"/>
    <x v="2250"/>
    <x v="2"/>
  </r>
  <r>
    <n v="2251"/>
    <x v="2251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x v="32"/>
    <n v="134"/>
    <n v="23.81"/>
    <x v="2251"/>
    <x v="1"/>
  </r>
  <r>
    <n v="2252"/>
    <x v="2252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x v="32"/>
    <n v="272"/>
    <n v="98.41"/>
    <x v="2252"/>
    <x v="3"/>
  </r>
  <r>
    <n v="2253"/>
    <x v="2253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x v="32"/>
    <n v="113"/>
    <n v="107.32"/>
    <x v="2253"/>
    <x v="0"/>
  </r>
  <r>
    <n v="2254"/>
    <x v="2254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x v="32"/>
    <n v="460"/>
    <n v="11.67"/>
    <x v="2254"/>
    <x v="1"/>
  </r>
  <r>
    <n v="2255"/>
    <x v="2255"/>
    <s v="This is the second set of 5 expansions for our route-building game, Jet Set!"/>
    <n v="3950"/>
    <n v="11323"/>
    <x v="0"/>
    <x v="0"/>
    <x v="0"/>
    <n v="1462661451"/>
    <n v="1460069451"/>
    <b v="0"/>
    <n v="271"/>
    <b v="1"/>
    <x v="32"/>
    <n v="287"/>
    <n v="41.78"/>
    <x v="2255"/>
    <x v="1"/>
  </r>
  <r>
    <n v="2256"/>
    <x v="2256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x v="32"/>
    <n v="223"/>
    <n v="21.38"/>
    <x v="2256"/>
    <x v="1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x v="32"/>
    <n v="636"/>
    <n v="94.1"/>
    <x v="2257"/>
    <x v="3"/>
  </r>
  <r>
    <n v="2258"/>
    <x v="2258"/>
    <s v="A Dungeon World campaign setting that takes place after the end of the worlds."/>
    <n v="2200"/>
    <n v="3223"/>
    <x v="0"/>
    <x v="0"/>
    <x v="0"/>
    <n v="1434045687"/>
    <n v="1431453687"/>
    <b v="0"/>
    <n v="205"/>
    <b v="1"/>
    <x v="32"/>
    <n v="147"/>
    <n v="15.72"/>
    <x v="2258"/>
    <x v="1"/>
  </r>
  <r>
    <n v="2259"/>
    <x v="2259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x v="32"/>
    <n v="1867"/>
    <n v="90.64"/>
    <x v="2259"/>
    <x v="2"/>
  </r>
  <r>
    <n v="2260"/>
    <x v="2260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x v="32"/>
    <n v="327"/>
    <n v="97.3"/>
    <x v="2260"/>
    <x v="0"/>
  </r>
  <r>
    <n v="2261"/>
    <x v="2261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x v="32"/>
    <n v="780"/>
    <n v="37.119999999999997"/>
    <x v="2261"/>
    <x v="2"/>
  </r>
  <r>
    <n v="2262"/>
    <x v="2262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x v="32"/>
    <n v="154"/>
    <n v="28.1"/>
    <x v="2262"/>
    <x v="3"/>
  </r>
  <r>
    <n v="2263"/>
    <x v="2263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x v="32"/>
    <n v="116"/>
    <n v="144.43"/>
    <x v="2263"/>
    <x v="1"/>
  </r>
  <r>
    <n v="2264"/>
    <x v="2264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x v="32"/>
    <n v="180"/>
    <n v="24.27"/>
    <x v="2264"/>
    <x v="1"/>
  </r>
  <r>
    <n v="2265"/>
    <x v="2265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x v="32"/>
    <n v="299"/>
    <n v="35.119999999999997"/>
    <x v="2265"/>
    <x v="1"/>
  </r>
  <r>
    <n v="2266"/>
    <x v="2266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x v="32"/>
    <n v="320"/>
    <n v="24.76"/>
    <x v="2266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x v="32"/>
    <n v="381"/>
    <n v="188.38"/>
    <x v="2267"/>
    <x v="0"/>
  </r>
  <r>
    <n v="2268"/>
    <x v="2268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x v="32"/>
    <n v="103"/>
    <n v="148.08000000000001"/>
    <x v="2268"/>
    <x v="0"/>
  </r>
  <r>
    <n v="2269"/>
    <x v="2269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x v="32"/>
    <n v="1802"/>
    <n v="49.93"/>
    <x v="2269"/>
    <x v="1"/>
  </r>
  <r>
    <n v="2270"/>
    <x v="2270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x v="32"/>
    <n v="720"/>
    <n v="107.82"/>
    <x v="2270"/>
    <x v="1"/>
  </r>
  <r>
    <n v="2271"/>
    <x v="2271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x v="32"/>
    <n v="283"/>
    <n v="42.63"/>
    <x v="2271"/>
    <x v="3"/>
  </r>
  <r>
    <n v="2272"/>
    <x v="2272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x v="32"/>
    <n v="1357"/>
    <n v="14.37"/>
    <x v="2272"/>
    <x v="0"/>
  </r>
  <r>
    <n v="2273"/>
    <x v="2273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x v="32"/>
    <n v="220"/>
    <n v="37.479999999999997"/>
    <x v="2273"/>
    <x v="2"/>
  </r>
  <r>
    <n v="2274"/>
    <x v="2274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x v="32"/>
    <n v="120"/>
    <n v="30.2"/>
    <x v="2274"/>
    <x v="2"/>
  </r>
  <r>
    <n v="2275"/>
    <x v="2275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x v="32"/>
    <n v="408"/>
    <n v="33.549999999999997"/>
    <x v="2275"/>
    <x v="4"/>
  </r>
  <r>
    <n v="2276"/>
    <x v="2276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x v="32"/>
    <n v="106"/>
    <n v="64.75"/>
    <x v="2276"/>
    <x v="5"/>
  </r>
  <r>
    <n v="2277"/>
    <x v="2277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x v="32"/>
    <n v="141"/>
    <n v="57.93"/>
    <x v="2277"/>
    <x v="3"/>
  </r>
  <r>
    <n v="2278"/>
    <x v="2278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x v="32"/>
    <n v="271"/>
    <n v="53.08"/>
    <x v="2278"/>
    <x v="3"/>
  </r>
  <r>
    <n v="2279"/>
    <x v="2279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x v="32"/>
    <n v="154"/>
    <n v="48.06"/>
    <x v="2279"/>
    <x v="3"/>
  </r>
  <r>
    <n v="2280"/>
    <x v="2280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x v="32"/>
    <n v="404"/>
    <n v="82.4"/>
    <x v="2280"/>
    <x v="6"/>
  </r>
  <r>
    <n v="2281"/>
    <x v="2281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x v="11"/>
    <n v="185"/>
    <n v="50.45"/>
    <x v="2281"/>
    <x v="3"/>
  </r>
  <r>
    <n v="2282"/>
    <x v="2282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x v="11"/>
    <n v="185"/>
    <n v="115.83"/>
    <x v="2282"/>
    <x v="5"/>
  </r>
  <r>
    <n v="2283"/>
    <x v="2283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x v="11"/>
    <n v="101"/>
    <n v="63.03"/>
    <x v="2283"/>
    <x v="6"/>
  </r>
  <r>
    <n v="2284"/>
    <x v="2284"/>
    <s v="The Vinyl Skyway reunite to make a third album. "/>
    <n v="6000"/>
    <n v="6373.27"/>
    <x v="0"/>
    <x v="0"/>
    <x v="0"/>
    <n v="1299902400"/>
    <n v="1297451245"/>
    <b v="0"/>
    <n v="59"/>
    <b v="1"/>
    <x v="11"/>
    <n v="106"/>
    <n v="108.02"/>
    <x v="2284"/>
    <x v="5"/>
  </r>
  <r>
    <n v="2285"/>
    <x v="2285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x v="11"/>
    <n v="121"/>
    <n v="46.09"/>
    <x v="2285"/>
    <x v="4"/>
  </r>
  <r>
    <n v="2286"/>
    <x v="2286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x v="11"/>
    <n v="100"/>
    <n v="107.21"/>
    <x v="2286"/>
    <x v="2"/>
  </r>
  <r>
    <n v="2287"/>
    <x v="2287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x v="11"/>
    <n v="120"/>
    <n v="50.93"/>
    <x v="2287"/>
    <x v="5"/>
  </r>
  <r>
    <n v="2288"/>
    <x v="2288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x v="11"/>
    <n v="100"/>
    <n v="40.04"/>
    <x v="2288"/>
    <x v="4"/>
  </r>
  <r>
    <n v="2289"/>
    <x v="2289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x v="11"/>
    <n v="107"/>
    <n v="64.44"/>
    <x v="2289"/>
    <x v="8"/>
  </r>
  <r>
    <n v="2290"/>
    <x v="2290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x v="11"/>
    <n v="104"/>
    <n v="53.83"/>
    <x v="2290"/>
    <x v="5"/>
  </r>
  <r>
    <n v="2291"/>
    <x v="2291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x v="11"/>
    <n v="173"/>
    <n v="100.47"/>
    <x v="2291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x v="11"/>
    <n v="107"/>
    <n v="46.63"/>
    <x v="2292"/>
    <x v="5"/>
  </r>
  <r>
    <n v="2293"/>
    <x v="2293"/>
    <s v="Donate here to be a part of the upcoming album. Every little bit helps!"/>
    <n v="850"/>
    <n v="920"/>
    <x v="0"/>
    <x v="0"/>
    <x v="0"/>
    <n v="1348545540"/>
    <n v="1346345999"/>
    <b v="0"/>
    <n v="27"/>
    <b v="1"/>
    <x v="11"/>
    <n v="108"/>
    <n v="34.07"/>
    <x v="2293"/>
    <x v="5"/>
  </r>
  <r>
    <n v="2294"/>
    <x v="2294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x v="11"/>
    <n v="146"/>
    <n v="65.209999999999994"/>
    <x v="2294"/>
    <x v="5"/>
  </r>
  <r>
    <n v="2295"/>
    <x v="2295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x v="11"/>
    <n v="125"/>
    <n v="44.21"/>
    <x v="2295"/>
    <x v="5"/>
  </r>
  <r>
    <n v="2296"/>
    <x v="2296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x v="11"/>
    <n v="149"/>
    <n v="71.97"/>
    <x v="2296"/>
    <x v="5"/>
  </r>
  <r>
    <n v="2297"/>
    <x v="2297"/>
    <s v="New Jersey Alternative Rock band COCO needs YOUR help self-releasing debut EP!"/>
    <n v="1000"/>
    <n v="1006"/>
    <x v="0"/>
    <x v="0"/>
    <x v="0"/>
    <n v="1331697540"/>
    <n v="1328749249"/>
    <b v="0"/>
    <n v="19"/>
    <b v="1"/>
    <x v="11"/>
    <n v="101"/>
    <n v="52.95"/>
    <x v="2297"/>
    <x v="2"/>
  </r>
  <r>
    <n v="2298"/>
    <x v="2298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x v="11"/>
    <n v="105"/>
    <n v="109.45"/>
    <x v="2298"/>
    <x v="6"/>
  </r>
  <r>
    <n v="2299"/>
    <x v="2299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x v="11"/>
    <n v="350"/>
    <n v="75.040000000000006"/>
    <x v="2299"/>
    <x v="5"/>
  </r>
  <r>
    <n v="2300"/>
    <x v="2300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x v="11"/>
    <n v="101"/>
    <n v="115.71"/>
    <x v="2300"/>
    <x v="4"/>
  </r>
  <r>
    <n v="2301"/>
    <x v="2301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x v="14"/>
    <n v="134"/>
    <n v="31.66"/>
    <x v="2301"/>
    <x v="4"/>
  </r>
  <r>
    <n v="2302"/>
    <x v="2302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x v="14"/>
    <n v="171"/>
    <n v="46.18"/>
    <x v="2302"/>
    <x v="6"/>
  </r>
  <r>
    <n v="2303"/>
    <x v="2303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x v="14"/>
    <n v="109"/>
    <n v="68.48"/>
    <x v="2303"/>
    <x v="7"/>
  </r>
  <r>
    <n v="2304"/>
    <x v="2304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x v="14"/>
    <n v="101"/>
    <n v="53.47"/>
    <x v="2304"/>
    <x v="2"/>
  </r>
  <r>
    <n v="2305"/>
    <x v="2305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x v="14"/>
    <n v="101"/>
    <n v="109.11"/>
    <x v="2305"/>
    <x v="5"/>
  </r>
  <r>
    <n v="2306"/>
    <x v="2306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x v="14"/>
    <n v="107"/>
    <n v="51.19"/>
    <x v="2306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x v="14"/>
    <n v="107"/>
    <n v="27.94"/>
    <x v="2307"/>
    <x v="2"/>
  </r>
  <r>
    <n v="2308"/>
    <x v="2308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x v="14"/>
    <n v="101"/>
    <n v="82.5"/>
    <x v="2308"/>
    <x v="4"/>
  </r>
  <r>
    <n v="2309"/>
    <x v="2309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x v="14"/>
    <n v="107"/>
    <n v="59.82"/>
    <x v="2309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x v="14"/>
    <n v="429"/>
    <n v="64.819999999999993"/>
    <x v="2310"/>
    <x v="2"/>
  </r>
  <r>
    <n v="2311"/>
    <x v="2311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x v="14"/>
    <n v="104"/>
    <n v="90.1"/>
    <x v="2311"/>
    <x v="2"/>
  </r>
  <r>
    <n v="2312"/>
    <x v="2312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x v="14"/>
    <n v="108"/>
    <n v="40.96"/>
    <x v="2312"/>
    <x v="5"/>
  </r>
  <r>
    <n v="2313"/>
    <x v="2313"/>
    <s v="A Sunny Day in Glasgow are recording a new album and we need your help!"/>
    <n v="5000"/>
    <n v="8792.02"/>
    <x v="0"/>
    <x v="0"/>
    <x v="0"/>
    <n v="1336086026"/>
    <n v="1333494026"/>
    <b v="1"/>
    <n v="157"/>
    <b v="1"/>
    <x v="14"/>
    <n v="176"/>
    <n v="56"/>
    <x v="2313"/>
    <x v="5"/>
  </r>
  <r>
    <n v="2314"/>
    <x v="2314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x v="14"/>
    <n v="157"/>
    <n v="37.67"/>
    <x v="2314"/>
    <x v="5"/>
  </r>
  <r>
    <n v="2315"/>
    <x v="2315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x v="14"/>
    <n v="103"/>
    <n v="40.08"/>
    <x v="2315"/>
    <x v="8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x v="14"/>
    <n v="104"/>
    <n v="78.03"/>
    <x v="2316"/>
    <x v="7"/>
  </r>
  <r>
    <n v="2317"/>
    <x v="2317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x v="14"/>
    <n v="104"/>
    <n v="18.91"/>
    <x v="2317"/>
    <x v="8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x v="14"/>
    <n v="121"/>
    <n v="37.130000000000003"/>
    <x v="2318"/>
    <x v="4"/>
  </r>
  <r>
    <n v="2319"/>
    <x v="2319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x v="14"/>
    <n v="108"/>
    <n v="41.96"/>
    <x v="2319"/>
    <x v="2"/>
  </r>
  <r>
    <n v="2320"/>
    <x v="2320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x v="14"/>
    <n v="109"/>
    <n v="61.04"/>
    <x v="2320"/>
    <x v="0"/>
  </r>
  <r>
    <n v="2321"/>
    <x v="2321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x v="33"/>
    <n v="39"/>
    <n v="64.53"/>
    <x v="2321"/>
    <x v="0"/>
  </r>
  <r>
    <n v="2322"/>
    <x v="2322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x v="33"/>
    <n v="3"/>
    <n v="21.25"/>
    <x v="2322"/>
    <x v="0"/>
  </r>
  <r>
    <n v="2323"/>
    <x v="2323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x v="33"/>
    <n v="48"/>
    <n v="30"/>
    <x v="2323"/>
    <x v="0"/>
  </r>
  <r>
    <n v="2324"/>
    <x v="2324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x v="33"/>
    <n v="21"/>
    <n v="25.49"/>
    <x v="2324"/>
    <x v="0"/>
  </r>
  <r>
    <n v="2325"/>
    <x v="2325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x v="33"/>
    <n v="8"/>
    <n v="11.43"/>
    <x v="2325"/>
    <x v="0"/>
  </r>
  <r>
    <n v="2326"/>
    <x v="2326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x v="33"/>
    <n v="1"/>
    <n v="108"/>
    <x v="2326"/>
    <x v="2"/>
  </r>
  <r>
    <n v="2327"/>
    <x v="2327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x v="33"/>
    <n v="526"/>
    <n v="54.88"/>
    <x v="2327"/>
    <x v="3"/>
  </r>
  <r>
    <n v="2328"/>
    <x v="2328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x v="33"/>
    <n v="254"/>
    <n v="47.38"/>
    <x v="2328"/>
    <x v="2"/>
  </r>
  <r>
    <n v="2329"/>
    <x v="2329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x v="33"/>
    <n v="106"/>
    <n v="211.84"/>
    <x v="2329"/>
    <x v="3"/>
  </r>
  <r>
    <n v="2330"/>
    <x v="2330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x v="33"/>
    <n v="102"/>
    <n v="219.93"/>
    <x v="2330"/>
    <x v="2"/>
  </r>
  <r>
    <n v="2331"/>
    <x v="2331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x v="33"/>
    <n v="144"/>
    <n v="40.799999999999997"/>
    <x v="2331"/>
    <x v="3"/>
  </r>
  <r>
    <n v="2332"/>
    <x v="2332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x v="33"/>
    <n v="106"/>
    <n v="75.5"/>
    <x v="2332"/>
    <x v="2"/>
  </r>
  <r>
    <n v="2333"/>
    <x v="2333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x v="33"/>
    <n v="212"/>
    <n v="13.54"/>
    <x v="2333"/>
    <x v="2"/>
  </r>
  <r>
    <n v="2334"/>
    <x v="2334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x v="33"/>
    <n v="102"/>
    <n v="60.87"/>
    <x v="2334"/>
    <x v="2"/>
  </r>
  <r>
    <n v="2335"/>
    <x v="2335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x v="33"/>
    <n v="102"/>
    <n v="115.69"/>
    <x v="2335"/>
    <x v="2"/>
  </r>
  <r>
    <n v="2336"/>
    <x v="2336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x v="33"/>
    <n v="521"/>
    <n v="48.1"/>
    <x v="2336"/>
    <x v="2"/>
  </r>
  <r>
    <n v="2337"/>
    <x v="2337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x v="33"/>
    <n v="111"/>
    <n v="74.180000000000007"/>
    <x v="2337"/>
    <x v="2"/>
  </r>
  <r>
    <n v="2338"/>
    <x v="2338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x v="33"/>
    <n v="101"/>
    <n v="123.35"/>
    <x v="2338"/>
    <x v="1"/>
  </r>
  <r>
    <n v="2339"/>
    <x v="2339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x v="33"/>
    <n v="294"/>
    <n v="66.62"/>
    <x v="2339"/>
    <x v="1"/>
  </r>
  <r>
    <n v="2340"/>
    <x v="2340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x v="33"/>
    <n v="106"/>
    <n v="104.99"/>
    <x v="2340"/>
    <x v="3"/>
  </r>
  <r>
    <n v="2341"/>
    <x v="2341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x v="7"/>
    <n v="0"/>
    <e v="#DIV/0!"/>
    <x v="2341"/>
    <x v="2"/>
  </r>
  <r>
    <n v="2342"/>
    <x v="2342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x v="7"/>
    <n v="0"/>
    <e v="#DIV/0!"/>
    <x v="2342"/>
    <x v="3"/>
  </r>
  <r>
    <n v="2343"/>
    <x v="2343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x v="7"/>
    <n v="3"/>
    <n v="300"/>
    <x v="2343"/>
    <x v="1"/>
  </r>
  <r>
    <n v="2344"/>
    <x v="2344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x v="7"/>
    <n v="0"/>
    <n v="1"/>
    <x v="2344"/>
    <x v="3"/>
  </r>
  <r>
    <n v="2345"/>
    <x v="2345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x v="7"/>
    <n v="0"/>
    <e v="#DIV/0!"/>
    <x v="2345"/>
    <x v="1"/>
  </r>
  <r>
    <n v="2346"/>
    <x v="2346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x v="7"/>
    <n v="0"/>
    <n v="13"/>
    <x v="2346"/>
    <x v="1"/>
  </r>
  <r>
    <n v="2347"/>
    <x v="2347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x v="7"/>
    <n v="2"/>
    <n v="15"/>
    <x v="2347"/>
    <x v="3"/>
  </r>
  <r>
    <n v="2348"/>
    <x v="2348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x v="7"/>
    <n v="0"/>
    <n v="54"/>
    <x v="2348"/>
    <x v="3"/>
  </r>
  <r>
    <n v="2349"/>
    <x v="2349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x v="7"/>
    <n v="0"/>
    <e v="#DIV/0!"/>
    <x v="2349"/>
    <x v="1"/>
  </r>
  <r>
    <n v="2350"/>
    <x v="2350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x v="7"/>
    <n v="0"/>
    <e v="#DIV/0!"/>
    <x v="2350"/>
    <x v="3"/>
  </r>
  <r>
    <n v="2351"/>
    <x v="2351"/>
    <s v="Donate $30 or more and receive a free selfie stick."/>
    <n v="18900"/>
    <n v="108"/>
    <x v="1"/>
    <x v="4"/>
    <x v="4"/>
    <n v="1430360739"/>
    <n v="1427768739"/>
    <b v="0"/>
    <n v="7"/>
    <b v="0"/>
    <x v="7"/>
    <n v="1"/>
    <n v="15.43"/>
    <x v="2351"/>
    <x v="3"/>
  </r>
  <r>
    <n v="2352"/>
    <x v="2352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x v="7"/>
    <n v="0"/>
    <e v="#DIV/0!"/>
    <x v="2352"/>
    <x v="3"/>
  </r>
  <r>
    <n v="2353"/>
    <x v="2353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x v="7"/>
    <n v="0"/>
    <e v="#DIV/0!"/>
    <x v="2353"/>
    <x v="2"/>
  </r>
  <r>
    <n v="2354"/>
    <x v="2354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x v="7"/>
    <n v="0"/>
    <n v="25"/>
    <x v="2354"/>
    <x v="3"/>
  </r>
  <r>
    <n v="2355"/>
    <x v="2355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x v="7"/>
    <n v="1"/>
    <n v="27.5"/>
    <x v="2355"/>
    <x v="3"/>
  </r>
  <r>
    <n v="2356"/>
    <x v="2356"/>
    <s v="HardstyleUnited.com The Global Hardstyle community. Your Hardstyle community."/>
    <n v="10000"/>
    <n v="0"/>
    <x v="1"/>
    <x v="9"/>
    <x v="3"/>
    <n v="1433530104"/>
    <n v="1430938104"/>
    <b v="0"/>
    <n v="0"/>
    <b v="0"/>
    <x v="7"/>
    <n v="0"/>
    <e v="#DIV/0!"/>
    <x v="2356"/>
    <x v="3"/>
  </r>
  <r>
    <n v="2357"/>
    <x v="2357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x v="7"/>
    <n v="0"/>
    <e v="#DIV/0!"/>
    <x v="2357"/>
    <x v="2"/>
  </r>
  <r>
    <n v="2358"/>
    <x v="2358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x v="7"/>
    <n v="0"/>
    <e v="#DIV/0!"/>
    <x v="2358"/>
    <x v="3"/>
  </r>
  <r>
    <n v="2359"/>
    <x v="2359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x v="7"/>
    <n v="15"/>
    <n v="367"/>
    <x v="2359"/>
    <x v="1"/>
  </r>
  <r>
    <n v="2360"/>
    <x v="2360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x v="7"/>
    <n v="0"/>
    <n v="2"/>
    <x v="2360"/>
    <x v="1"/>
  </r>
  <r>
    <n v="2361"/>
    <x v="2361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x v="7"/>
    <n v="0"/>
    <e v="#DIV/0!"/>
    <x v="2361"/>
    <x v="2"/>
  </r>
  <r>
    <n v="2362"/>
    <x v="2362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x v="7"/>
    <n v="29"/>
    <n v="60"/>
    <x v="2362"/>
    <x v="3"/>
  </r>
  <r>
    <n v="2363"/>
    <x v="2363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x v="7"/>
    <n v="0"/>
    <e v="#DIV/0!"/>
    <x v="2363"/>
    <x v="3"/>
  </r>
  <r>
    <n v="2364"/>
    <x v="2364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x v="7"/>
    <n v="0"/>
    <e v="#DIV/0!"/>
    <x v="2364"/>
    <x v="3"/>
  </r>
  <r>
    <n v="2365"/>
    <x v="2365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x v="7"/>
    <n v="0"/>
    <e v="#DIV/0!"/>
    <x v="2365"/>
    <x v="3"/>
  </r>
  <r>
    <n v="2366"/>
    <x v="2366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x v="7"/>
    <n v="11"/>
    <n v="97.41"/>
    <x v="2366"/>
    <x v="1"/>
  </r>
  <r>
    <n v="2367"/>
    <x v="2367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x v="7"/>
    <n v="1"/>
    <n v="47.86"/>
    <x v="2367"/>
    <x v="3"/>
  </r>
  <r>
    <n v="2368"/>
    <x v="2368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x v="7"/>
    <n v="0"/>
    <n v="50"/>
    <x v="2368"/>
    <x v="1"/>
  </r>
  <r>
    <n v="2369"/>
    <x v="2369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x v="7"/>
    <n v="0"/>
    <e v="#DIV/0!"/>
    <x v="2369"/>
    <x v="2"/>
  </r>
  <r>
    <n v="2370"/>
    <x v="2370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x v="7"/>
    <n v="0"/>
    <n v="20.5"/>
    <x v="2370"/>
    <x v="3"/>
  </r>
  <r>
    <n v="2371"/>
    <x v="2371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x v="7"/>
    <n v="0"/>
    <e v="#DIV/0!"/>
    <x v="2371"/>
    <x v="3"/>
  </r>
  <r>
    <n v="2372"/>
    <x v="2372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x v="7"/>
    <n v="3"/>
    <n v="30"/>
    <x v="2372"/>
    <x v="3"/>
  </r>
  <r>
    <n v="2373"/>
    <x v="2373"/>
    <s v="We want to create a safe marketplace for buying and selling bicycles."/>
    <n v="850000"/>
    <n v="50"/>
    <x v="1"/>
    <x v="11"/>
    <x v="9"/>
    <n v="1440863624"/>
    <n v="1438271624"/>
    <b v="0"/>
    <n v="1"/>
    <b v="0"/>
    <x v="7"/>
    <n v="0"/>
    <n v="50"/>
    <x v="2373"/>
    <x v="3"/>
  </r>
  <r>
    <n v="2374"/>
    <x v="2374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x v="7"/>
    <n v="0"/>
    <n v="10"/>
    <x v="2374"/>
    <x v="1"/>
  </r>
  <r>
    <n v="2375"/>
    <x v="2375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x v="7"/>
    <n v="0"/>
    <e v="#DIV/0!"/>
    <x v="2375"/>
    <x v="3"/>
  </r>
  <r>
    <n v="2376"/>
    <x v="2376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x v="7"/>
    <n v="11"/>
    <n v="81.58"/>
    <x v="2376"/>
    <x v="1"/>
  </r>
  <r>
    <n v="2377"/>
    <x v="2377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x v="7"/>
    <n v="0"/>
    <e v="#DIV/0!"/>
    <x v="2377"/>
    <x v="3"/>
  </r>
  <r>
    <n v="2378"/>
    <x v="2378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x v="7"/>
    <n v="0"/>
    <e v="#DIV/0!"/>
    <x v="2378"/>
    <x v="3"/>
  </r>
  <r>
    <n v="2379"/>
    <x v="2379"/>
    <s v="Selectcooks.com is a community marketplace for people to list, find and hire chefs."/>
    <n v="30000"/>
    <n v="0"/>
    <x v="1"/>
    <x v="0"/>
    <x v="0"/>
    <n v="1444004616"/>
    <n v="1440116616"/>
    <b v="0"/>
    <n v="0"/>
    <b v="0"/>
    <x v="7"/>
    <n v="0"/>
    <e v="#DIV/0!"/>
    <x v="2379"/>
    <x v="3"/>
  </r>
  <r>
    <n v="2380"/>
    <x v="2380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x v="7"/>
    <n v="0"/>
    <n v="18.329999999999998"/>
    <x v="2380"/>
    <x v="3"/>
  </r>
  <r>
    <n v="2381"/>
    <x v="2381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x v="7"/>
    <n v="2"/>
    <n v="224.43"/>
    <x v="2381"/>
    <x v="3"/>
  </r>
  <r>
    <n v="2382"/>
    <x v="2382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x v="7"/>
    <n v="3"/>
    <n v="37.5"/>
    <x v="2382"/>
    <x v="3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x v="7"/>
    <n v="4"/>
    <n v="145"/>
    <x v="2383"/>
    <x v="2"/>
  </r>
  <r>
    <n v="2384"/>
    <x v="2384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x v="7"/>
    <n v="1"/>
    <n v="1"/>
    <x v="2384"/>
    <x v="3"/>
  </r>
  <r>
    <n v="2385"/>
    <x v="2385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x v="7"/>
    <n v="1"/>
    <n v="112.57"/>
    <x v="2385"/>
    <x v="2"/>
  </r>
  <r>
    <n v="2386"/>
    <x v="2386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x v="7"/>
    <n v="0"/>
    <e v="#DIV/0!"/>
    <x v="2386"/>
    <x v="1"/>
  </r>
  <r>
    <n v="2387"/>
    <x v="2387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x v="7"/>
    <n v="1"/>
    <n v="342"/>
    <x v="2387"/>
    <x v="2"/>
  </r>
  <r>
    <n v="2388"/>
    <x v="2388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x v="7"/>
    <n v="1"/>
    <n v="57.88"/>
    <x v="2388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x v="7"/>
    <n v="0"/>
    <n v="30"/>
    <x v="2389"/>
    <x v="2"/>
  </r>
  <r>
    <n v="2390"/>
    <x v="2390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x v="7"/>
    <n v="0"/>
    <e v="#DIV/0!"/>
    <x v="2390"/>
    <x v="3"/>
  </r>
  <r>
    <n v="2391"/>
    <x v="2391"/>
    <s v="Using the power of internet to help people save hundreds in car repair."/>
    <n v="20000"/>
    <n v="25"/>
    <x v="1"/>
    <x v="0"/>
    <x v="0"/>
    <n v="1427825044"/>
    <n v="1425236644"/>
    <b v="0"/>
    <n v="1"/>
    <b v="0"/>
    <x v="7"/>
    <n v="0"/>
    <n v="25"/>
    <x v="2391"/>
    <x v="3"/>
  </r>
  <r>
    <n v="2392"/>
    <x v="2392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x v="7"/>
    <n v="0"/>
    <e v="#DIV/0!"/>
    <x v="2392"/>
    <x v="3"/>
  </r>
  <r>
    <n v="2393"/>
    <x v="2393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x v="7"/>
    <n v="0"/>
    <n v="50"/>
    <x v="2393"/>
    <x v="3"/>
  </r>
  <r>
    <n v="2394"/>
    <x v="2394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x v="7"/>
    <n v="0"/>
    <n v="1.5"/>
    <x v="2394"/>
    <x v="1"/>
  </r>
  <r>
    <n v="2395"/>
    <x v="2395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x v="7"/>
    <n v="0"/>
    <e v="#DIV/0!"/>
    <x v="2395"/>
    <x v="3"/>
  </r>
  <r>
    <n v="2396"/>
    <x v="2396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x v="7"/>
    <n v="0"/>
    <n v="10"/>
    <x v="2396"/>
    <x v="2"/>
  </r>
  <r>
    <n v="2397"/>
    <x v="2397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x v="7"/>
    <n v="0"/>
    <e v="#DIV/0!"/>
    <x v="2397"/>
    <x v="3"/>
  </r>
  <r>
    <n v="2398"/>
    <x v="2398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x v="7"/>
    <n v="0"/>
    <e v="#DIV/0!"/>
    <x v="2398"/>
    <x v="2"/>
  </r>
  <r>
    <n v="2399"/>
    <x v="2399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x v="7"/>
    <n v="0"/>
    <e v="#DIV/0!"/>
    <x v="2399"/>
    <x v="1"/>
  </r>
  <r>
    <n v="2400"/>
    <x v="2400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x v="7"/>
    <n v="0"/>
    <e v="#DIV/0!"/>
    <x v="2400"/>
    <x v="1"/>
  </r>
  <r>
    <n v="2401"/>
    <x v="2401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x v="19"/>
    <n v="1"/>
    <n v="22.33"/>
    <x v="2401"/>
    <x v="3"/>
  </r>
  <r>
    <n v="2402"/>
    <x v="2402"/>
    <s v="Small town, delicious treats, and a mobile truck"/>
    <n v="12000"/>
    <n v="52"/>
    <x v="2"/>
    <x v="0"/>
    <x v="0"/>
    <n v="1431533931"/>
    <n v="1428941931"/>
    <b v="0"/>
    <n v="1"/>
    <b v="0"/>
    <x v="19"/>
    <n v="0"/>
    <n v="52"/>
    <x v="2402"/>
    <x v="1"/>
  </r>
  <r>
    <n v="2403"/>
    <x v="2403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x v="19"/>
    <n v="17"/>
    <n v="16.829999999999998"/>
    <x v="2403"/>
    <x v="3"/>
  </r>
  <r>
    <n v="2404"/>
    <x v="2404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x v="19"/>
    <n v="0"/>
    <e v="#DIV/0!"/>
    <x v="2404"/>
    <x v="1"/>
  </r>
  <r>
    <n v="2405"/>
    <x v="2405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x v="19"/>
    <n v="23"/>
    <n v="56.3"/>
    <x v="2405"/>
    <x v="2"/>
  </r>
  <r>
    <n v="2406"/>
    <x v="2406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x v="19"/>
    <n v="41"/>
    <n v="84.06"/>
    <x v="2406"/>
    <x v="3"/>
  </r>
  <r>
    <n v="2407"/>
    <x v="2407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x v="19"/>
    <n v="25"/>
    <n v="168.39"/>
    <x v="2407"/>
    <x v="2"/>
  </r>
  <r>
    <n v="2408"/>
    <x v="2408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x v="19"/>
    <n v="0"/>
    <n v="15"/>
    <x v="2408"/>
    <x v="3"/>
  </r>
  <r>
    <n v="2409"/>
    <x v="2409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x v="19"/>
    <n v="2"/>
    <n v="76.67"/>
    <x v="2409"/>
    <x v="3"/>
  </r>
  <r>
    <n v="2410"/>
    <x v="2410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x v="19"/>
    <n v="0"/>
    <e v="#DIV/0!"/>
    <x v="2410"/>
    <x v="3"/>
  </r>
  <r>
    <n v="2411"/>
    <x v="2411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x v="19"/>
    <n v="1"/>
    <n v="50.33"/>
    <x v="2411"/>
    <x v="1"/>
  </r>
  <r>
    <n v="2412"/>
    <x v="2412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x v="19"/>
    <n v="0"/>
    <e v="#DIV/0!"/>
    <x v="2412"/>
    <x v="2"/>
  </r>
  <r>
    <n v="2413"/>
    <x v="2413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x v="19"/>
    <n v="1"/>
    <n v="8.33"/>
    <x v="2413"/>
    <x v="3"/>
  </r>
  <r>
    <n v="2414"/>
    <x v="2414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x v="19"/>
    <n v="3"/>
    <n v="35.380000000000003"/>
    <x v="2414"/>
    <x v="1"/>
  </r>
  <r>
    <n v="2415"/>
    <x v="2415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x v="19"/>
    <n v="1"/>
    <n v="55.83"/>
    <x v="2415"/>
    <x v="3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x v="19"/>
    <n v="0"/>
    <n v="5"/>
    <x v="2416"/>
    <x v="2"/>
  </r>
  <r>
    <n v="2417"/>
    <x v="2417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x v="19"/>
    <n v="0"/>
    <e v="#DIV/0!"/>
    <x v="2417"/>
    <x v="3"/>
  </r>
  <r>
    <n v="2418"/>
    <x v="2418"/>
    <s v="I want to start my food truck business."/>
    <n v="25000"/>
    <n v="5"/>
    <x v="2"/>
    <x v="0"/>
    <x v="0"/>
    <n v="1427225644"/>
    <n v="1422045244"/>
    <b v="0"/>
    <n v="5"/>
    <b v="0"/>
    <x v="19"/>
    <n v="0"/>
    <n v="1"/>
    <x v="2418"/>
    <x v="2"/>
  </r>
  <r>
    <n v="2419"/>
    <x v="2419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x v="19"/>
    <n v="0"/>
    <e v="#DIV/0!"/>
    <x v="2419"/>
    <x v="2"/>
  </r>
  <r>
    <n v="2420"/>
    <x v="2420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x v="19"/>
    <n v="15"/>
    <n v="69.47"/>
    <x v="2420"/>
    <x v="3"/>
  </r>
  <r>
    <n v="2421"/>
    <x v="2421"/>
    <s v="help me start Merrill's first hot dog cart in this empty lot"/>
    <n v="6000"/>
    <n v="1"/>
    <x v="2"/>
    <x v="0"/>
    <x v="0"/>
    <n v="1424536196"/>
    <n v="1421944196"/>
    <b v="0"/>
    <n v="1"/>
    <b v="0"/>
    <x v="19"/>
    <n v="0"/>
    <n v="1"/>
    <x v="2421"/>
    <x v="3"/>
  </r>
  <r>
    <n v="2422"/>
    <x v="2422"/>
    <s v="Family owned business serving BBQ and seafood to the public"/>
    <n v="500"/>
    <n v="1"/>
    <x v="2"/>
    <x v="0"/>
    <x v="0"/>
    <n v="1426091036"/>
    <n v="1423502636"/>
    <b v="0"/>
    <n v="1"/>
    <b v="0"/>
    <x v="19"/>
    <n v="0"/>
    <n v="1"/>
    <x v="2422"/>
    <x v="2"/>
  </r>
  <r>
    <n v="2423"/>
    <x v="2423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x v="19"/>
    <n v="0"/>
    <n v="8"/>
    <x v="2423"/>
    <x v="2"/>
  </r>
  <r>
    <n v="2424"/>
    <x v="2424"/>
    <s v="Great and creative food from the heart in the form of a sweet food truck!"/>
    <n v="25000"/>
    <n v="310"/>
    <x v="2"/>
    <x v="0"/>
    <x v="0"/>
    <n v="1414445108"/>
    <n v="1411853108"/>
    <b v="0"/>
    <n v="9"/>
    <b v="0"/>
    <x v="19"/>
    <n v="1"/>
    <n v="34.44"/>
    <x v="2424"/>
    <x v="1"/>
  </r>
  <r>
    <n v="2425"/>
    <x v="2425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x v="19"/>
    <n v="0"/>
    <n v="1"/>
    <x v="2425"/>
    <x v="3"/>
  </r>
  <r>
    <n v="2426"/>
    <x v="2426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x v="19"/>
    <n v="0"/>
    <e v="#DIV/0!"/>
    <x v="2426"/>
    <x v="1"/>
  </r>
  <r>
    <n v="2427"/>
    <x v="2427"/>
    <s v="Fast and simple lunches for those on the go.  All (lunch) deals $10 or less."/>
    <n v="50000"/>
    <n v="1"/>
    <x v="2"/>
    <x v="0"/>
    <x v="0"/>
    <n v="1458715133"/>
    <n v="1455262733"/>
    <b v="0"/>
    <n v="1"/>
    <b v="0"/>
    <x v="19"/>
    <n v="0"/>
    <n v="1"/>
    <x v="2427"/>
    <x v="3"/>
  </r>
  <r>
    <n v="2428"/>
    <x v="2428"/>
    <s v="From Moo 2 You! We want to offer premium burgers to a taco flooded environment."/>
    <n v="35000"/>
    <n v="1"/>
    <x v="2"/>
    <x v="0"/>
    <x v="0"/>
    <n v="1426182551"/>
    <n v="1423594151"/>
    <b v="0"/>
    <n v="1"/>
    <b v="0"/>
    <x v="19"/>
    <n v="0"/>
    <n v="1"/>
    <x v="2428"/>
    <x v="1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x v="19"/>
    <n v="1"/>
    <n v="501.25"/>
    <x v="2429"/>
    <x v="1"/>
  </r>
  <r>
    <n v="2430"/>
    <x v="2430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x v="19"/>
    <n v="1"/>
    <n v="10.5"/>
    <x v="2430"/>
    <x v="1"/>
  </r>
  <r>
    <n v="2431"/>
    <x v="2431"/>
    <s v="Go to Colorado and run a food truck with homemade food of all kinds."/>
    <n v="100000"/>
    <n v="2"/>
    <x v="2"/>
    <x v="0"/>
    <x v="0"/>
    <n v="1467080613"/>
    <n v="1461896613"/>
    <b v="0"/>
    <n v="2"/>
    <b v="0"/>
    <x v="19"/>
    <n v="0"/>
    <n v="1"/>
    <x v="2431"/>
    <x v="3"/>
  </r>
  <r>
    <n v="2432"/>
    <x v="2432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x v="19"/>
    <n v="0"/>
    <n v="1"/>
    <x v="2432"/>
    <x v="1"/>
  </r>
  <r>
    <n v="2433"/>
    <x v="2433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x v="19"/>
    <n v="0"/>
    <e v="#DIV/0!"/>
    <x v="2433"/>
    <x v="3"/>
  </r>
  <r>
    <n v="2434"/>
    <x v="2434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x v="19"/>
    <n v="0"/>
    <n v="13"/>
    <x v="2434"/>
    <x v="3"/>
  </r>
  <r>
    <n v="2435"/>
    <x v="2435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x v="19"/>
    <n v="0"/>
    <n v="306"/>
    <x v="2435"/>
    <x v="3"/>
  </r>
  <r>
    <n v="2436"/>
    <x v="2436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x v="19"/>
    <n v="0"/>
    <n v="22.5"/>
    <x v="2436"/>
    <x v="3"/>
  </r>
  <r>
    <n v="2437"/>
    <x v="2437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x v="19"/>
    <n v="0"/>
    <e v="#DIV/0!"/>
    <x v="2437"/>
    <x v="3"/>
  </r>
  <r>
    <n v="2438"/>
    <x v="2438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x v="19"/>
    <n v="0"/>
    <n v="50"/>
    <x v="2438"/>
    <x v="3"/>
  </r>
  <r>
    <n v="2439"/>
    <x v="2439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x v="19"/>
    <n v="0"/>
    <e v="#DIV/0!"/>
    <x v="2439"/>
    <x v="1"/>
  </r>
  <r>
    <n v="2440"/>
    <x v="2440"/>
    <s v="Starting a entire clean energy food truck and set a new standard for Cambodia"/>
    <n v="5000"/>
    <n v="10"/>
    <x v="2"/>
    <x v="18"/>
    <x v="3"/>
    <n v="1455399313"/>
    <n v="1452807313"/>
    <b v="0"/>
    <n v="2"/>
    <b v="0"/>
    <x v="19"/>
    <n v="0"/>
    <n v="5"/>
    <x v="2440"/>
    <x v="3"/>
  </r>
  <r>
    <n v="2441"/>
    <x v="2441"/>
    <s v="YOU can help Alchemy Pops POP up on a street near you!"/>
    <n v="7500"/>
    <n v="8091"/>
    <x v="0"/>
    <x v="0"/>
    <x v="0"/>
    <n v="1437627540"/>
    <n v="1435806054"/>
    <b v="0"/>
    <n v="109"/>
    <b v="1"/>
    <x v="33"/>
    <n v="108"/>
    <n v="74.23"/>
    <x v="2441"/>
    <x v="3"/>
  </r>
  <r>
    <n v="2442"/>
    <x v="2442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x v="33"/>
    <n v="126"/>
    <n v="81.25"/>
    <x v="2442"/>
    <x v="2"/>
  </r>
  <r>
    <n v="2443"/>
    <x v="2443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x v="33"/>
    <n v="203"/>
    <n v="130.22999999999999"/>
    <x v="2443"/>
    <x v="1"/>
  </r>
  <r>
    <n v="2444"/>
    <x v="2444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x v="33"/>
    <n v="109"/>
    <n v="53.41"/>
    <x v="2444"/>
    <x v="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x v="33"/>
    <n v="173"/>
    <n v="75.13"/>
    <x v="2445"/>
    <x v="1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x v="33"/>
    <n v="168"/>
    <n v="75.67"/>
    <x v="2446"/>
    <x v="1"/>
  </r>
  <r>
    <n v="2447"/>
    <x v="2447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x v="33"/>
    <n v="427"/>
    <n v="31.69"/>
    <x v="2447"/>
    <x v="1"/>
  </r>
  <r>
    <n v="2448"/>
    <x v="2448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x v="33"/>
    <n v="108"/>
    <n v="47.78"/>
    <x v="2448"/>
    <x v="2"/>
  </r>
  <r>
    <n v="2449"/>
    <x v="2449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x v="33"/>
    <n v="108"/>
    <n v="90"/>
    <x v="2449"/>
    <x v="2"/>
  </r>
  <r>
    <n v="2450"/>
    <x v="2450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x v="33"/>
    <n v="102"/>
    <n v="149.31"/>
    <x v="2450"/>
    <x v="0"/>
  </r>
  <r>
    <n v="2451"/>
    <x v="2451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x v="33"/>
    <n v="115"/>
    <n v="62.07"/>
    <x v="2451"/>
    <x v="3"/>
  </r>
  <r>
    <n v="2452"/>
    <x v="2452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x v="33"/>
    <n v="134"/>
    <n v="53.4"/>
    <x v="2452"/>
    <x v="0"/>
  </r>
  <r>
    <n v="2453"/>
    <x v="2453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x v="33"/>
    <n v="155"/>
    <n v="69.27"/>
    <x v="2453"/>
    <x v="0"/>
  </r>
  <r>
    <n v="2454"/>
    <x v="2454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x v="33"/>
    <n v="101"/>
    <n v="271.51"/>
    <x v="2454"/>
    <x v="1"/>
  </r>
  <r>
    <n v="2455"/>
    <x v="2455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x v="33"/>
    <n v="182"/>
    <n v="34.130000000000003"/>
    <x v="2455"/>
    <x v="0"/>
  </r>
  <r>
    <n v="2456"/>
    <x v="2456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x v="33"/>
    <n v="181"/>
    <n v="40.49"/>
    <x v="2456"/>
    <x v="1"/>
  </r>
  <r>
    <n v="2457"/>
    <x v="2457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x v="33"/>
    <n v="102"/>
    <n v="189.76"/>
    <x v="2457"/>
    <x v="1"/>
  </r>
  <r>
    <n v="2458"/>
    <x v="2458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x v="33"/>
    <n v="110"/>
    <n v="68.86"/>
    <x v="2458"/>
    <x v="1"/>
  </r>
  <r>
    <n v="2459"/>
    <x v="2459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x v="33"/>
    <n v="102"/>
    <n v="108.78"/>
    <x v="2459"/>
    <x v="1"/>
  </r>
  <r>
    <n v="2460"/>
    <x v="2460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x v="33"/>
    <n v="101"/>
    <n v="125.99"/>
    <x v="2460"/>
    <x v="6"/>
  </r>
  <r>
    <n v="2461"/>
    <x v="2461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x v="14"/>
    <n v="104"/>
    <n v="90.52"/>
    <x v="2461"/>
    <x v="5"/>
  </r>
  <r>
    <n v="2462"/>
    <x v="2462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x v="14"/>
    <n v="111"/>
    <n v="28.88"/>
    <x v="2462"/>
    <x v="4"/>
  </r>
  <r>
    <n v="2463"/>
    <x v="2463"/>
    <s v="Emma Ate The Lion's debut full length album"/>
    <n v="2000"/>
    <n v="2325"/>
    <x v="0"/>
    <x v="0"/>
    <x v="0"/>
    <n v="1366138800"/>
    <n v="1362710425"/>
    <b v="0"/>
    <n v="75"/>
    <b v="1"/>
    <x v="14"/>
    <n v="116"/>
    <n v="31"/>
    <x v="2463"/>
    <x v="3"/>
  </r>
  <r>
    <n v="2464"/>
    <x v="2464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x v="14"/>
    <n v="111"/>
    <n v="51.67"/>
    <x v="2464"/>
    <x v="5"/>
  </r>
  <r>
    <n v="2465"/>
    <x v="2465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x v="14"/>
    <n v="180"/>
    <n v="26.27"/>
    <x v="2465"/>
    <x v="4"/>
  </r>
  <r>
    <n v="2466"/>
    <x v="2466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x v="14"/>
    <n v="100"/>
    <n v="48.08"/>
    <x v="2466"/>
    <x v="5"/>
  </r>
  <r>
    <n v="2467"/>
    <x v="2467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x v="14"/>
    <n v="119"/>
    <n v="27.56"/>
    <x v="2467"/>
    <x v="5"/>
  </r>
  <r>
    <n v="2468"/>
    <x v="2468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x v="14"/>
    <n v="107"/>
    <n v="36.97"/>
    <x v="2468"/>
    <x v="6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x v="14"/>
    <n v="114"/>
    <n v="29.02"/>
    <x v="2469"/>
    <x v="5"/>
  </r>
  <r>
    <n v="2470"/>
    <x v="2470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x v="14"/>
    <n v="103"/>
    <n v="28.66"/>
    <x v="2470"/>
    <x v="6"/>
  </r>
  <r>
    <n v="2471"/>
    <x v="2471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x v="14"/>
    <n v="128"/>
    <n v="37.65"/>
    <x v="2471"/>
    <x v="7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x v="14"/>
    <n v="136"/>
    <n v="97.9"/>
    <x v="2472"/>
    <x v="5"/>
  </r>
  <r>
    <n v="2473"/>
    <x v="2473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x v="14"/>
    <n v="100"/>
    <n v="42.55"/>
    <x v="2473"/>
    <x v="7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x v="14"/>
    <n v="100"/>
    <n v="131.58000000000001"/>
    <x v="2474"/>
    <x v="7"/>
  </r>
  <r>
    <n v="2475"/>
    <x v="2475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x v="14"/>
    <n v="105"/>
    <n v="32.32"/>
    <x v="2475"/>
    <x v="2"/>
  </r>
  <r>
    <n v="2476"/>
    <x v="2476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x v="14"/>
    <n v="105"/>
    <n v="61.1"/>
    <x v="2476"/>
    <x v="5"/>
  </r>
  <r>
    <n v="2477"/>
    <x v="823"/>
    <s v="Releasing my first album in August, and I need your help in order to get it done!"/>
    <n v="750"/>
    <n v="1285"/>
    <x v="0"/>
    <x v="0"/>
    <x v="0"/>
    <n v="1344789345"/>
    <n v="1340901345"/>
    <b v="0"/>
    <n v="41"/>
    <b v="1"/>
    <x v="14"/>
    <n v="171"/>
    <n v="31.34"/>
    <x v="2477"/>
    <x v="5"/>
  </r>
  <r>
    <n v="2478"/>
    <x v="2477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x v="14"/>
    <n v="128"/>
    <n v="129.11000000000001"/>
    <x v="2478"/>
    <x v="5"/>
  </r>
  <r>
    <n v="2479"/>
    <x v="2478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x v="14"/>
    <n v="133"/>
    <n v="25.02"/>
    <x v="2479"/>
    <x v="3"/>
  </r>
  <r>
    <n v="2480"/>
    <x v="2479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x v="14"/>
    <n v="100"/>
    <n v="250"/>
    <x v="2480"/>
    <x v="5"/>
  </r>
  <r>
    <n v="2481"/>
    <x v="2480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x v="14"/>
    <n v="113"/>
    <n v="47.54"/>
    <x v="2481"/>
    <x v="6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x v="14"/>
    <n v="100"/>
    <n v="40.04"/>
    <x v="2482"/>
    <x v="5"/>
  </r>
  <r>
    <n v="2483"/>
    <x v="2482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x v="14"/>
    <n v="114"/>
    <n v="65.84"/>
    <x v="2483"/>
    <x v="6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x v="14"/>
    <n v="119"/>
    <n v="46.4"/>
    <x v="2484"/>
    <x v="6"/>
  </r>
  <r>
    <n v="2485"/>
    <x v="2484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x v="14"/>
    <n v="103"/>
    <n v="50.37"/>
    <x v="2485"/>
    <x v="5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x v="14"/>
    <n v="266"/>
    <n v="26.57"/>
    <x v="2486"/>
    <x v="5"/>
  </r>
  <r>
    <n v="2487"/>
    <x v="2486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x v="14"/>
    <n v="100"/>
    <n v="39.49"/>
    <x v="2487"/>
    <x v="6"/>
  </r>
  <r>
    <n v="2488"/>
    <x v="2487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x v="14"/>
    <n v="107"/>
    <n v="49.25"/>
    <x v="2488"/>
    <x v="4"/>
  </r>
  <r>
    <n v="2489"/>
    <x v="2488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x v="14"/>
    <n v="134"/>
    <n v="62.38"/>
    <x v="2489"/>
    <x v="5"/>
  </r>
  <r>
    <n v="2490"/>
    <x v="2489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x v="14"/>
    <n v="121"/>
    <n v="37.94"/>
    <x v="2490"/>
    <x v="7"/>
  </r>
  <r>
    <n v="2491"/>
    <x v="2490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x v="14"/>
    <n v="103"/>
    <n v="51.6"/>
    <x v="2491"/>
    <x v="5"/>
  </r>
  <r>
    <n v="2492"/>
    <x v="2491"/>
    <s v="We're a band from Hawaii trying to produce our first EP and we need help!"/>
    <n v="600"/>
    <n v="750"/>
    <x v="0"/>
    <x v="0"/>
    <x v="0"/>
    <n v="1339840740"/>
    <n v="1335397188"/>
    <b v="0"/>
    <n v="27"/>
    <b v="1"/>
    <x v="14"/>
    <n v="125"/>
    <n v="27.78"/>
    <x v="2492"/>
    <x v="4"/>
  </r>
  <r>
    <n v="2493"/>
    <x v="2492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x v="14"/>
    <n v="129"/>
    <n v="99.38"/>
    <x v="2493"/>
    <x v="5"/>
  </r>
  <r>
    <n v="2494"/>
    <x v="2493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x v="14"/>
    <n v="101"/>
    <n v="38.85"/>
    <x v="2494"/>
    <x v="5"/>
  </r>
  <r>
    <n v="2495"/>
    <x v="2494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x v="14"/>
    <n v="128"/>
    <n v="45.55"/>
    <x v="2495"/>
    <x v="4"/>
  </r>
  <r>
    <n v="2496"/>
    <x v="2495"/>
    <s v="Be a part of making the first Lynn Haven album, &quot;Fair Weather Friends.&quot;"/>
    <n v="6000"/>
    <n v="6000"/>
    <x v="0"/>
    <x v="0"/>
    <x v="0"/>
    <n v="1364597692"/>
    <n v="1361577292"/>
    <b v="0"/>
    <n v="10"/>
    <b v="1"/>
    <x v="14"/>
    <n v="100"/>
    <n v="600"/>
    <x v="2496"/>
    <x v="6"/>
  </r>
  <r>
    <n v="2497"/>
    <x v="2496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x v="14"/>
    <n v="113"/>
    <n v="80.55"/>
    <x v="2497"/>
    <x v="3"/>
  </r>
  <r>
    <n v="2498"/>
    <x v="2497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x v="14"/>
    <n v="106"/>
    <n v="52.8"/>
    <x v="2498"/>
    <x v="5"/>
  </r>
  <r>
    <n v="2499"/>
    <x v="2498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x v="14"/>
    <n v="203"/>
    <n v="47.68"/>
    <x v="2499"/>
    <x v="5"/>
  </r>
  <r>
    <n v="2500"/>
    <x v="2499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x v="14"/>
    <n v="113"/>
    <n v="23.45"/>
    <x v="2500"/>
    <x v="3"/>
  </r>
  <r>
    <n v="2501"/>
    <x v="2500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x v="34"/>
    <n v="3"/>
    <n v="40.14"/>
    <x v="2501"/>
    <x v="2"/>
  </r>
  <r>
    <n v="2502"/>
    <x v="2501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x v="34"/>
    <n v="0"/>
    <n v="17.2"/>
    <x v="2502"/>
    <x v="1"/>
  </r>
  <r>
    <n v="2503"/>
    <x v="2502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x v="34"/>
    <n v="0"/>
    <e v="#DIV/0!"/>
    <x v="2503"/>
    <x v="2"/>
  </r>
  <r>
    <n v="2504"/>
    <x v="2503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x v="34"/>
    <n v="0"/>
    <e v="#DIV/0!"/>
    <x v="2504"/>
    <x v="3"/>
  </r>
  <r>
    <n v="2505"/>
    <x v="2504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x v="34"/>
    <n v="0"/>
    <e v="#DIV/0!"/>
    <x v="2505"/>
    <x v="3"/>
  </r>
  <r>
    <n v="2506"/>
    <x v="2505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x v="34"/>
    <n v="1"/>
    <n v="15"/>
    <x v="2506"/>
    <x v="3"/>
  </r>
  <r>
    <n v="2507"/>
    <x v="2506"/>
    <s v="Unique dishes for a unique city!."/>
    <n v="42850"/>
    <n v="0"/>
    <x v="2"/>
    <x v="0"/>
    <x v="0"/>
    <n v="1431308704"/>
    <n v="1428716704"/>
    <b v="0"/>
    <n v="0"/>
    <b v="0"/>
    <x v="34"/>
    <n v="0"/>
    <e v="#DIV/0!"/>
    <x v="2507"/>
    <x v="2"/>
  </r>
  <r>
    <n v="2508"/>
    <x v="2507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x v="34"/>
    <n v="0"/>
    <e v="#DIV/0!"/>
    <x v="2508"/>
    <x v="3"/>
  </r>
  <r>
    <n v="2509"/>
    <x v="2508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x v="34"/>
    <n v="1"/>
    <n v="35.71"/>
    <x v="2509"/>
    <x v="3"/>
  </r>
  <r>
    <n v="2510"/>
    <x v="2509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x v="34"/>
    <n v="0"/>
    <n v="37.5"/>
    <x v="2510"/>
    <x v="1"/>
  </r>
  <r>
    <n v="2511"/>
    <x v="2510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x v="34"/>
    <n v="0"/>
    <e v="#DIV/0!"/>
    <x v="2511"/>
    <x v="2"/>
  </r>
  <r>
    <n v="2512"/>
    <x v="2511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x v="34"/>
    <n v="0"/>
    <e v="#DIV/0!"/>
    <x v="2512"/>
    <x v="1"/>
  </r>
  <r>
    <n v="2513"/>
    <x v="2512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x v="34"/>
    <n v="0"/>
    <e v="#DIV/0!"/>
    <x v="2513"/>
    <x v="2"/>
  </r>
  <r>
    <n v="2514"/>
    <x v="2513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x v="34"/>
    <n v="2"/>
    <n v="52.5"/>
    <x v="2514"/>
    <x v="3"/>
  </r>
  <r>
    <n v="2515"/>
    <x v="2514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x v="34"/>
    <n v="19"/>
    <n v="77.5"/>
    <x v="2515"/>
    <x v="2"/>
  </r>
  <r>
    <n v="2516"/>
    <x v="2515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x v="34"/>
    <n v="0"/>
    <e v="#DIV/0!"/>
    <x v="2516"/>
    <x v="3"/>
  </r>
  <r>
    <n v="2517"/>
    <x v="2516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x v="34"/>
    <n v="10"/>
    <n v="53.55"/>
    <x v="2517"/>
    <x v="2"/>
  </r>
  <r>
    <n v="2518"/>
    <x v="2517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x v="34"/>
    <n v="0"/>
    <e v="#DIV/0!"/>
    <x v="2518"/>
    <x v="2"/>
  </r>
  <r>
    <n v="2519"/>
    <x v="2518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x v="34"/>
    <n v="0"/>
    <n v="16.25"/>
    <x v="2519"/>
    <x v="1"/>
  </r>
  <r>
    <n v="2520"/>
    <x v="2519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x v="34"/>
    <n v="0"/>
    <e v="#DIV/0!"/>
    <x v="2520"/>
    <x v="3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x v="35"/>
    <n v="109"/>
    <n v="103.68"/>
    <x v="2521"/>
    <x v="1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x v="35"/>
    <n v="100"/>
    <n v="185.19"/>
    <x v="2522"/>
    <x v="2"/>
  </r>
  <r>
    <n v="2523"/>
    <x v="2522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x v="35"/>
    <n v="156"/>
    <n v="54.15"/>
    <x v="2523"/>
    <x v="2"/>
  </r>
  <r>
    <n v="2524"/>
    <x v="2523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x v="35"/>
    <n v="102"/>
    <n v="177.21"/>
    <x v="2524"/>
    <x v="5"/>
  </r>
  <r>
    <n v="2525"/>
    <x v="2524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x v="35"/>
    <n v="100"/>
    <n v="100.33"/>
    <x v="2525"/>
    <x v="2"/>
  </r>
  <r>
    <n v="2526"/>
    <x v="2525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x v="35"/>
    <n v="113"/>
    <n v="136.91"/>
    <x v="2526"/>
    <x v="4"/>
  </r>
  <r>
    <n v="2527"/>
    <x v="2526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x v="35"/>
    <n v="102"/>
    <n v="57.54"/>
    <x v="2527"/>
    <x v="3"/>
  </r>
  <r>
    <n v="2528"/>
    <x v="2527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x v="35"/>
    <n v="107"/>
    <n v="52.96"/>
    <x v="2528"/>
    <x v="5"/>
  </r>
  <r>
    <n v="2529"/>
    <x v="2528"/>
    <s v="Opera. Short. New."/>
    <n v="6000"/>
    <n v="6257"/>
    <x v="0"/>
    <x v="0"/>
    <x v="0"/>
    <n v="1332636975"/>
    <n v="1328752575"/>
    <b v="0"/>
    <n v="76"/>
    <b v="1"/>
    <x v="35"/>
    <n v="104"/>
    <n v="82.33"/>
    <x v="2529"/>
    <x v="3"/>
  </r>
  <r>
    <n v="2530"/>
    <x v="2529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x v="35"/>
    <n v="100"/>
    <n v="135.41999999999999"/>
    <x v="2530"/>
    <x v="3"/>
  </r>
  <r>
    <n v="2531"/>
    <x v="2530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x v="35"/>
    <n v="100"/>
    <n v="74.069999999999993"/>
    <x v="2531"/>
    <x v="5"/>
  </r>
  <r>
    <n v="2532"/>
    <x v="2531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x v="35"/>
    <n v="126"/>
    <n v="84.08"/>
    <x v="2532"/>
    <x v="4"/>
  </r>
  <r>
    <n v="2533"/>
    <x v="2532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x v="35"/>
    <n v="111"/>
    <n v="61.03"/>
    <x v="2533"/>
    <x v="8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x v="35"/>
    <n v="105"/>
    <n v="150"/>
    <x v="2534"/>
    <x v="2"/>
  </r>
  <r>
    <n v="2535"/>
    <x v="2534"/>
    <s v="Mark Hayes: Requiem Recording"/>
    <n v="20000"/>
    <n v="20755"/>
    <x v="0"/>
    <x v="0"/>
    <x v="0"/>
    <n v="1417463945"/>
    <n v="1414781945"/>
    <b v="0"/>
    <n v="78"/>
    <b v="1"/>
    <x v="35"/>
    <n v="104"/>
    <n v="266.08999999999997"/>
    <x v="2535"/>
    <x v="4"/>
  </r>
  <r>
    <n v="2536"/>
    <x v="2535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x v="35"/>
    <n v="116"/>
    <n v="7.25"/>
    <x v="2536"/>
    <x v="6"/>
  </r>
  <r>
    <n v="2537"/>
    <x v="2536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x v="35"/>
    <n v="110"/>
    <n v="100"/>
    <x v="2537"/>
    <x v="4"/>
  </r>
  <r>
    <n v="2538"/>
    <x v="2537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x v="35"/>
    <n v="113"/>
    <n v="109.96"/>
    <x v="2538"/>
    <x v="2"/>
  </r>
  <r>
    <n v="2539"/>
    <x v="2538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x v="35"/>
    <n v="100"/>
    <n v="169.92"/>
    <x v="2539"/>
    <x v="6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x v="35"/>
    <n v="103"/>
    <n v="95.74"/>
    <x v="2540"/>
    <x v="4"/>
  </r>
  <r>
    <n v="2541"/>
    <x v="2540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x v="35"/>
    <n v="107"/>
    <n v="59.46"/>
    <x v="2541"/>
    <x v="4"/>
  </r>
  <r>
    <n v="2542"/>
    <x v="2541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x v="35"/>
    <n v="104"/>
    <n v="55.77"/>
    <x v="2542"/>
    <x v="7"/>
  </r>
  <r>
    <n v="2543"/>
    <x v="2542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x v="35"/>
    <n v="156"/>
    <n v="30.08"/>
    <x v="2543"/>
    <x v="5"/>
  </r>
  <r>
    <n v="2544"/>
    <x v="2543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x v="35"/>
    <n v="101"/>
    <n v="88.44"/>
    <x v="2544"/>
    <x v="3"/>
  </r>
  <r>
    <n v="2545"/>
    <x v="2544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x v="35"/>
    <n v="195"/>
    <n v="64.03"/>
    <x v="2545"/>
    <x v="4"/>
  </r>
  <r>
    <n v="2546"/>
    <x v="2545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x v="35"/>
    <n v="112"/>
    <n v="60.15"/>
    <x v="2546"/>
    <x v="5"/>
  </r>
  <r>
    <n v="2547"/>
    <x v="2546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x v="35"/>
    <n v="120"/>
    <n v="49.19"/>
    <x v="2547"/>
    <x v="1"/>
  </r>
  <r>
    <n v="2548"/>
    <x v="2547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x v="35"/>
    <n v="102"/>
    <n v="165.16"/>
    <x v="2548"/>
    <x v="4"/>
  </r>
  <r>
    <n v="2549"/>
    <x v="2548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x v="35"/>
    <n v="103"/>
    <n v="43.62"/>
    <x v="2549"/>
    <x v="3"/>
  </r>
  <r>
    <n v="2550"/>
    <x v="2549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x v="35"/>
    <n v="101"/>
    <n v="43.7"/>
    <x v="2550"/>
    <x v="5"/>
  </r>
  <r>
    <n v="2551"/>
    <x v="2550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x v="35"/>
    <n v="103"/>
    <n v="67.42"/>
    <x v="2551"/>
    <x v="0"/>
  </r>
  <r>
    <n v="2552"/>
    <x v="2551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x v="35"/>
    <n v="107"/>
    <n v="177.5"/>
    <x v="2552"/>
    <x v="5"/>
  </r>
  <r>
    <n v="2553"/>
    <x v="2552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x v="35"/>
    <n v="156"/>
    <n v="38.880000000000003"/>
    <x v="2553"/>
    <x v="3"/>
  </r>
  <r>
    <n v="2554"/>
    <x v="2553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x v="35"/>
    <n v="123"/>
    <n v="54.99"/>
    <x v="2554"/>
    <x v="5"/>
  </r>
  <r>
    <n v="2555"/>
    <x v="2554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x v="35"/>
    <n v="107"/>
    <n v="61.34"/>
    <x v="2555"/>
    <x v="5"/>
  </r>
  <r>
    <n v="2556"/>
    <x v="2555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x v="35"/>
    <n v="106"/>
    <n v="23.12"/>
    <x v="2556"/>
    <x v="2"/>
  </r>
  <r>
    <n v="2557"/>
    <x v="2556"/>
    <s v="Raising money for our concert tour of Switzerland and Germany in June/July 2014"/>
    <n v="900"/>
    <n v="1066"/>
    <x v="0"/>
    <x v="1"/>
    <x v="1"/>
    <n v="1400176386"/>
    <n v="1397584386"/>
    <b v="0"/>
    <n v="36"/>
    <b v="1"/>
    <x v="35"/>
    <n v="118"/>
    <n v="29.61"/>
    <x v="2557"/>
    <x v="3"/>
  </r>
  <r>
    <n v="2558"/>
    <x v="2557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x v="35"/>
    <n v="109"/>
    <n v="75.61"/>
    <x v="2558"/>
    <x v="6"/>
  </r>
  <r>
    <n v="2559"/>
    <x v="2558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x v="35"/>
    <n v="111"/>
    <n v="35.6"/>
    <x v="2559"/>
    <x v="3"/>
  </r>
  <r>
    <n v="2560"/>
    <x v="2559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x v="35"/>
    <n v="100"/>
    <n v="143"/>
    <x v="2560"/>
    <x v="3"/>
  </r>
  <r>
    <n v="2561"/>
    <x v="2560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x v="19"/>
    <n v="0"/>
    <e v="#DIV/0!"/>
    <x v="2561"/>
    <x v="1"/>
  </r>
  <r>
    <n v="2562"/>
    <x v="2561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x v="19"/>
    <n v="1"/>
    <n v="25"/>
    <x v="2562"/>
    <x v="3"/>
  </r>
  <r>
    <n v="2563"/>
    <x v="2562"/>
    <s v="Michigan based bubble tea and specialty ice cream food truck"/>
    <n v="20000"/>
    <n v="0"/>
    <x v="1"/>
    <x v="0"/>
    <x v="0"/>
    <n v="1438226451"/>
    <n v="1433042451"/>
    <b v="0"/>
    <n v="0"/>
    <b v="0"/>
    <x v="19"/>
    <n v="0"/>
    <e v="#DIV/0!"/>
    <x v="2563"/>
    <x v="2"/>
  </r>
  <r>
    <n v="2564"/>
    <x v="2563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x v="19"/>
    <n v="0"/>
    <e v="#DIV/0!"/>
    <x v="2564"/>
    <x v="1"/>
  </r>
  <r>
    <n v="2565"/>
    <x v="2564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x v="19"/>
    <n v="1"/>
    <n v="100"/>
    <x v="2565"/>
    <x v="2"/>
  </r>
  <r>
    <n v="2566"/>
    <x v="2565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x v="19"/>
    <n v="0"/>
    <e v="#DIV/0!"/>
    <x v="2566"/>
    <x v="3"/>
  </r>
  <r>
    <n v="2567"/>
    <x v="2566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x v="19"/>
    <n v="0"/>
    <n v="60"/>
    <x v="2567"/>
    <x v="1"/>
  </r>
  <r>
    <n v="2568"/>
    <x v="2567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x v="19"/>
    <n v="1"/>
    <n v="50"/>
    <x v="2568"/>
    <x v="3"/>
  </r>
  <r>
    <n v="2569"/>
    <x v="2568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x v="19"/>
    <n v="2"/>
    <n v="72.5"/>
    <x v="2569"/>
    <x v="0"/>
  </r>
  <r>
    <n v="2570"/>
    <x v="2569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x v="19"/>
    <n v="1"/>
    <n v="29.5"/>
    <x v="2570"/>
    <x v="1"/>
  </r>
  <r>
    <n v="2571"/>
    <x v="2570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x v="19"/>
    <n v="0"/>
    <n v="62.5"/>
    <x v="2571"/>
    <x v="3"/>
  </r>
  <r>
    <n v="2572"/>
    <x v="2571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x v="19"/>
    <n v="0"/>
    <e v="#DIV/0!"/>
    <x v="2572"/>
    <x v="2"/>
  </r>
  <r>
    <n v="2573"/>
    <x v="2572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x v="19"/>
    <n v="0"/>
    <e v="#DIV/0!"/>
    <x v="2573"/>
    <x v="1"/>
  </r>
  <r>
    <n v="2574"/>
    <x v="2573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x v="19"/>
    <n v="0"/>
    <e v="#DIV/0!"/>
    <x v="2574"/>
    <x v="2"/>
  </r>
  <r>
    <n v="2575"/>
    <x v="2574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x v="19"/>
    <n v="0"/>
    <e v="#DIV/0!"/>
    <x v="2575"/>
    <x v="3"/>
  </r>
  <r>
    <n v="2576"/>
    <x v="2575"/>
    <s v="A New Twist with an American and Philippine fast food Mobile Trailer."/>
    <n v="10000"/>
    <n v="0"/>
    <x v="1"/>
    <x v="0"/>
    <x v="0"/>
    <n v="1428707647"/>
    <n v="1424823247"/>
    <b v="0"/>
    <n v="0"/>
    <b v="0"/>
    <x v="19"/>
    <n v="0"/>
    <e v="#DIV/0!"/>
    <x v="2576"/>
    <x v="2"/>
  </r>
  <r>
    <n v="2577"/>
    <x v="2576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x v="19"/>
    <n v="0"/>
    <e v="#DIV/0!"/>
    <x v="257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x v="19"/>
    <n v="0"/>
    <e v="#DIV/0!"/>
    <x v="2578"/>
    <x v="2"/>
  </r>
  <r>
    <n v="2579"/>
    <x v="2578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x v="19"/>
    <n v="0"/>
    <n v="23.08"/>
    <x v="2579"/>
    <x v="3"/>
  </r>
  <r>
    <n v="2580"/>
    <x v="2579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x v="19"/>
    <n v="1"/>
    <n v="25.5"/>
    <x v="2580"/>
    <x v="3"/>
  </r>
  <r>
    <n v="2581"/>
    <x v="2580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x v="19"/>
    <n v="11"/>
    <n v="48.18"/>
    <x v="2581"/>
    <x v="1"/>
  </r>
  <r>
    <n v="2582"/>
    <x v="2581"/>
    <s v="The place where chicken meets liquor for the first time!"/>
    <n v="90000"/>
    <n v="1"/>
    <x v="2"/>
    <x v="0"/>
    <x v="0"/>
    <n v="1477784634"/>
    <n v="1475192634"/>
    <b v="0"/>
    <n v="1"/>
    <b v="0"/>
    <x v="19"/>
    <n v="0"/>
    <n v="1"/>
    <x v="2582"/>
    <x v="3"/>
  </r>
  <r>
    <n v="2583"/>
    <x v="2582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x v="19"/>
    <n v="1"/>
    <n v="1"/>
    <x v="2583"/>
    <x v="3"/>
  </r>
  <r>
    <n v="2584"/>
    <x v="2583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x v="19"/>
    <n v="0"/>
    <e v="#DIV/0!"/>
    <x v="2584"/>
    <x v="2"/>
  </r>
  <r>
    <n v="2585"/>
    <x v="2584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x v="19"/>
    <n v="0"/>
    <n v="50"/>
    <x v="2585"/>
    <x v="3"/>
  </r>
  <r>
    <n v="2586"/>
    <x v="2585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x v="19"/>
    <n v="0"/>
    <n v="5"/>
    <x v="2586"/>
    <x v="3"/>
  </r>
  <r>
    <n v="2587"/>
    <x v="2586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x v="19"/>
    <n v="2"/>
    <n v="202.83"/>
    <x v="2587"/>
    <x v="3"/>
  </r>
  <r>
    <n v="2588"/>
    <x v="2587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x v="19"/>
    <n v="4"/>
    <n v="29.13"/>
    <x v="2588"/>
    <x v="1"/>
  </r>
  <r>
    <n v="2589"/>
    <x v="2588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x v="19"/>
    <n v="0"/>
    <n v="5"/>
    <x v="2589"/>
    <x v="1"/>
  </r>
  <r>
    <n v="2590"/>
    <x v="2589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x v="19"/>
    <n v="0"/>
    <e v="#DIV/0!"/>
    <x v="2590"/>
    <x v="1"/>
  </r>
  <r>
    <n v="2591"/>
    <x v="2590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x v="19"/>
    <n v="2"/>
    <n v="13"/>
    <x v="2591"/>
    <x v="2"/>
  </r>
  <r>
    <n v="2592"/>
    <x v="2591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x v="19"/>
    <n v="0"/>
    <n v="50"/>
    <x v="2592"/>
    <x v="3"/>
  </r>
  <r>
    <n v="2593"/>
    <x v="2592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x v="19"/>
    <n v="0"/>
    <e v="#DIV/0!"/>
    <x v="2593"/>
    <x v="2"/>
  </r>
  <r>
    <n v="2594"/>
    <x v="2593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x v="19"/>
    <n v="0"/>
    <n v="1"/>
    <x v="2594"/>
    <x v="0"/>
  </r>
  <r>
    <n v="2595"/>
    <x v="2594"/>
    <s v="Looking to put the best baked goods in Bowling Green on wheels"/>
    <n v="15000"/>
    <n v="1825"/>
    <x v="2"/>
    <x v="0"/>
    <x v="0"/>
    <n v="1487915500"/>
    <n v="1485323500"/>
    <b v="0"/>
    <n v="19"/>
    <b v="0"/>
    <x v="19"/>
    <n v="12"/>
    <n v="96.05"/>
    <x v="2595"/>
    <x v="2"/>
  </r>
  <r>
    <n v="2596"/>
    <x v="2595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x v="19"/>
    <n v="24"/>
    <n v="305.77999999999997"/>
    <x v="2596"/>
    <x v="1"/>
  </r>
  <r>
    <n v="2597"/>
    <x v="2596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x v="19"/>
    <n v="6"/>
    <n v="12.14"/>
    <x v="2597"/>
    <x v="3"/>
  </r>
  <r>
    <n v="2598"/>
    <x v="2597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x v="19"/>
    <n v="39"/>
    <n v="83.57"/>
    <x v="2598"/>
    <x v="2"/>
  </r>
  <r>
    <n v="2599"/>
    <x v="2598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x v="19"/>
    <n v="1"/>
    <n v="18"/>
    <x v="2599"/>
    <x v="1"/>
  </r>
  <r>
    <n v="2600"/>
    <x v="2599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x v="19"/>
    <n v="7"/>
    <n v="115.53"/>
    <x v="2600"/>
    <x v="5"/>
  </r>
  <r>
    <n v="2601"/>
    <x v="2600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x v="36"/>
    <n v="661"/>
    <n v="21.9"/>
    <x v="2601"/>
    <x v="2"/>
  </r>
  <r>
    <n v="2602"/>
    <x v="2601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x v="36"/>
    <n v="326"/>
    <n v="80.02"/>
    <x v="2602"/>
    <x v="4"/>
  </r>
  <r>
    <n v="2603"/>
    <x v="2602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x v="36"/>
    <n v="101"/>
    <n v="35.520000000000003"/>
    <x v="2603"/>
    <x v="5"/>
  </r>
  <r>
    <n v="2604"/>
    <x v="2603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x v="36"/>
    <n v="104"/>
    <n v="64.930000000000007"/>
    <x v="2604"/>
    <x v="1"/>
  </r>
  <r>
    <n v="2605"/>
    <x v="2604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x v="36"/>
    <n v="107"/>
    <n v="60.97"/>
    <x v="2605"/>
    <x v="2"/>
  </r>
  <r>
    <n v="2606"/>
    <x v="2605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x v="36"/>
    <n v="110"/>
    <n v="31.44"/>
    <x v="2606"/>
    <x v="3"/>
  </r>
  <r>
    <n v="2607"/>
    <x v="2606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x v="36"/>
    <n v="408"/>
    <n v="81.95"/>
    <x v="2607"/>
    <x v="0"/>
  </r>
  <r>
    <n v="2608"/>
    <x v="2607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x v="36"/>
    <n v="224"/>
    <n v="58.93"/>
    <x v="2608"/>
    <x v="5"/>
  </r>
  <r>
    <n v="2609"/>
    <x v="2608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x v="36"/>
    <n v="304"/>
    <n v="157.29"/>
    <x v="2609"/>
    <x v="1"/>
  </r>
  <r>
    <n v="2610"/>
    <x v="2609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x v="36"/>
    <n v="141"/>
    <n v="55.76"/>
    <x v="2610"/>
    <x v="1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x v="36"/>
    <n v="2791"/>
    <n v="83.8"/>
    <x v="2611"/>
    <x v="2"/>
  </r>
  <r>
    <n v="2612"/>
    <x v="2611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x v="36"/>
    <n v="172"/>
    <n v="58.42"/>
    <x v="2612"/>
    <x v="5"/>
  </r>
  <r>
    <n v="2613"/>
    <x v="2612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x v="36"/>
    <n v="101"/>
    <n v="270.57"/>
    <x v="2613"/>
    <x v="2"/>
  </r>
  <r>
    <n v="2614"/>
    <x v="2613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x v="36"/>
    <n v="102"/>
    <n v="107.1"/>
    <x v="2614"/>
    <x v="1"/>
  </r>
  <r>
    <n v="2615"/>
    <x v="2614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x v="36"/>
    <n v="170"/>
    <n v="47.18"/>
    <x v="2615"/>
    <x v="3"/>
  </r>
  <r>
    <n v="2616"/>
    <x v="2615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x v="36"/>
    <n v="115"/>
    <n v="120.31"/>
    <x v="2616"/>
    <x v="2"/>
  </r>
  <r>
    <n v="2617"/>
    <x v="2616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x v="36"/>
    <n v="878"/>
    <n v="27.6"/>
    <x v="2617"/>
    <x v="3"/>
  </r>
  <r>
    <n v="2618"/>
    <x v="2617"/>
    <s v="LTD ED COLLECTIBLE SPACE ART FEAT. ASTRONAUTS"/>
    <n v="15000"/>
    <n v="15808"/>
    <x v="0"/>
    <x v="0"/>
    <x v="0"/>
    <n v="1449000061"/>
    <n v="1443812461"/>
    <b v="1"/>
    <n v="77"/>
    <b v="1"/>
    <x v="36"/>
    <n v="105"/>
    <n v="205.3"/>
    <x v="2618"/>
    <x v="3"/>
  </r>
  <r>
    <n v="2619"/>
    <x v="2618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x v="36"/>
    <n v="188"/>
    <n v="35.549999999999997"/>
    <x v="2619"/>
    <x v="3"/>
  </r>
  <r>
    <n v="2620"/>
    <x v="2619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x v="36"/>
    <n v="144"/>
    <n v="74.64"/>
    <x v="2620"/>
    <x v="3"/>
  </r>
  <r>
    <n v="2621"/>
    <x v="2620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x v="36"/>
    <n v="146"/>
    <n v="47.06"/>
    <x v="2621"/>
    <x v="1"/>
  </r>
  <r>
    <n v="2622"/>
    <x v="2621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x v="36"/>
    <n v="131"/>
    <n v="26.59"/>
    <x v="2622"/>
    <x v="1"/>
  </r>
  <r>
    <n v="2623"/>
    <x v="2622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x v="36"/>
    <n v="114"/>
    <n v="36.770000000000003"/>
    <x v="2623"/>
    <x v="5"/>
  </r>
  <r>
    <n v="2624"/>
    <x v="2623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x v="36"/>
    <n v="1379"/>
    <n v="31.82"/>
    <x v="2624"/>
    <x v="1"/>
  </r>
  <r>
    <n v="2625"/>
    <x v="2624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x v="36"/>
    <n v="956"/>
    <n v="27.58"/>
    <x v="2625"/>
    <x v="3"/>
  </r>
  <r>
    <n v="2626"/>
    <x v="2625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x v="36"/>
    <n v="112"/>
    <n v="56"/>
    <x v="2626"/>
    <x v="3"/>
  </r>
  <r>
    <n v="2627"/>
    <x v="2626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x v="36"/>
    <n v="647"/>
    <n v="21.56"/>
    <x v="2627"/>
    <x v="2"/>
  </r>
  <r>
    <n v="2628"/>
    <x v="2627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x v="36"/>
    <n v="110"/>
    <n v="44.1"/>
    <x v="2628"/>
    <x v="3"/>
  </r>
  <r>
    <n v="2629"/>
    <x v="2628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x v="36"/>
    <n v="128"/>
    <n v="63.87"/>
    <x v="2629"/>
    <x v="1"/>
  </r>
  <r>
    <n v="2630"/>
    <x v="2629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x v="36"/>
    <n v="158"/>
    <n v="38.99"/>
    <x v="2630"/>
    <x v="3"/>
  </r>
  <r>
    <n v="2631"/>
    <x v="2630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x v="36"/>
    <n v="115"/>
    <n v="80.19"/>
    <x v="2631"/>
    <x v="1"/>
  </r>
  <r>
    <n v="2632"/>
    <x v="2631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x v="36"/>
    <n v="137"/>
    <n v="34.9"/>
    <x v="2632"/>
    <x v="2"/>
  </r>
  <r>
    <n v="2633"/>
    <x v="2632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x v="36"/>
    <n v="355"/>
    <n v="89.1"/>
    <x v="2633"/>
    <x v="1"/>
  </r>
  <r>
    <n v="2634"/>
    <x v="2633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x v="36"/>
    <n v="106"/>
    <n v="39.44"/>
    <x v="2634"/>
    <x v="3"/>
  </r>
  <r>
    <n v="2635"/>
    <x v="2634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x v="36"/>
    <n v="100"/>
    <n v="136.9"/>
    <x v="2635"/>
    <x v="1"/>
  </r>
  <r>
    <n v="2636"/>
    <x v="2635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x v="36"/>
    <n v="187"/>
    <n v="37.46"/>
    <x v="2636"/>
    <x v="1"/>
  </r>
  <r>
    <n v="2637"/>
    <x v="2636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x v="36"/>
    <n v="166"/>
    <n v="31.96"/>
    <x v="2637"/>
    <x v="2"/>
  </r>
  <r>
    <n v="2638"/>
    <x v="2637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x v="36"/>
    <n v="102"/>
    <n v="25.21"/>
    <x v="2638"/>
    <x v="3"/>
  </r>
  <r>
    <n v="2639"/>
    <x v="2638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x v="36"/>
    <n v="164"/>
    <n v="10.039999999999999"/>
    <x v="2639"/>
    <x v="3"/>
  </r>
  <r>
    <n v="2640"/>
    <x v="2639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x v="36"/>
    <n v="106"/>
    <n v="45.94"/>
    <x v="2640"/>
    <x v="2"/>
  </r>
  <r>
    <n v="2641"/>
    <x v="2640"/>
    <s v="Building a Flying saucer that has Artificial Intelligent made from sea shell."/>
    <n v="1500"/>
    <n v="15"/>
    <x v="2"/>
    <x v="0"/>
    <x v="0"/>
    <n v="1410811740"/>
    <n v="1409341863"/>
    <b v="0"/>
    <n v="1"/>
    <b v="0"/>
    <x v="36"/>
    <n v="1"/>
    <n v="15"/>
    <x v="2641"/>
    <x v="1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x v="36"/>
    <n v="0"/>
    <e v="#DIV/0!"/>
    <x v="2642"/>
    <x v="1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x v="36"/>
    <n v="34"/>
    <n v="223.58"/>
    <x v="2643"/>
    <x v="0"/>
  </r>
  <r>
    <n v="2644"/>
    <x v="2643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x v="36"/>
    <n v="2"/>
    <n v="39.479999999999997"/>
    <x v="2644"/>
    <x v="2"/>
  </r>
  <r>
    <n v="2645"/>
    <x v="2644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x v="36"/>
    <n v="11"/>
    <n v="91.3"/>
    <x v="2645"/>
    <x v="3"/>
  </r>
  <r>
    <n v="2646"/>
    <x v="2645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x v="36"/>
    <n v="8"/>
    <n v="78.67"/>
    <x v="2646"/>
    <x v="3"/>
  </r>
  <r>
    <n v="2647"/>
    <x v="2646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x v="36"/>
    <n v="1"/>
    <n v="12"/>
    <x v="2647"/>
    <x v="1"/>
  </r>
  <r>
    <n v="2648"/>
    <x v="2647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x v="36"/>
    <n v="1"/>
    <n v="17.670000000000002"/>
    <x v="2648"/>
    <x v="3"/>
  </r>
  <r>
    <n v="2649"/>
    <x v="2648"/>
    <s v="They have launched a Kickstarter."/>
    <n v="125000"/>
    <n v="124"/>
    <x v="1"/>
    <x v="0"/>
    <x v="0"/>
    <n v="1454370941"/>
    <n v="1449186941"/>
    <b v="0"/>
    <n v="3"/>
    <b v="0"/>
    <x v="36"/>
    <n v="0"/>
    <n v="41.33"/>
    <x v="2649"/>
    <x v="1"/>
  </r>
  <r>
    <n v="2650"/>
    <x v="2649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x v="36"/>
    <n v="1"/>
    <n v="71.599999999999994"/>
    <x v="2650"/>
    <x v="3"/>
  </r>
  <r>
    <n v="2651"/>
    <x v="2650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x v="36"/>
    <n v="2"/>
    <n v="307.82"/>
    <x v="2651"/>
    <x v="2"/>
  </r>
  <r>
    <n v="2652"/>
    <x v="2651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x v="36"/>
    <n v="1"/>
    <n v="80.45"/>
    <x v="2652"/>
    <x v="2"/>
  </r>
  <r>
    <n v="2653"/>
    <x v="2652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x v="36"/>
    <n v="12"/>
    <n v="83.94"/>
    <x v="2653"/>
    <x v="3"/>
  </r>
  <r>
    <n v="2654"/>
    <x v="2653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x v="36"/>
    <n v="0"/>
    <n v="8.5"/>
    <x v="2654"/>
    <x v="1"/>
  </r>
  <r>
    <n v="2655"/>
    <x v="2654"/>
    <s v="Thank you for your support!"/>
    <n v="15000"/>
    <n v="3155"/>
    <x v="1"/>
    <x v="0"/>
    <x v="0"/>
    <n v="1455048000"/>
    <n v="1452631647"/>
    <b v="0"/>
    <n v="43"/>
    <b v="0"/>
    <x v="36"/>
    <n v="21"/>
    <n v="73.37"/>
    <x v="2655"/>
    <x v="0"/>
  </r>
  <r>
    <n v="2656"/>
    <x v="2655"/>
    <s v="MoonWatcher will be bringing the Moon closer to all of us."/>
    <n v="150000"/>
    <n v="17155"/>
    <x v="1"/>
    <x v="0"/>
    <x v="0"/>
    <n v="1489345200"/>
    <n v="1485966688"/>
    <b v="0"/>
    <n v="152"/>
    <b v="0"/>
    <x v="36"/>
    <n v="11"/>
    <n v="112.86"/>
    <x v="2656"/>
    <x v="1"/>
  </r>
  <r>
    <n v="2657"/>
    <x v="2656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x v="36"/>
    <n v="19"/>
    <n v="95.28"/>
    <x v="2657"/>
    <x v="1"/>
  </r>
  <r>
    <n v="2658"/>
    <x v="2657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x v="36"/>
    <n v="0"/>
    <n v="22.75"/>
    <x v="2658"/>
    <x v="3"/>
  </r>
  <r>
    <n v="2659"/>
    <x v="2658"/>
    <s v="test"/>
    <n v="49000"/>
    <n v="1333"/>
    <x v="1"/>
    <x v="0"/>
    <x v="0"/>
    <n v="1429321210"/>
    <n v="1426729210"/>
    <b v="0"/>
    <n v="10"/>
    <b v="0"/>
    <x v="36"/>
    <n v="3"/>
    <n v="133.30000000000001"/>
    <x v="2659"/>
    <x v="3"/>
  </r>
  <r>
    <n v="2660"/>
    <x v="2659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x v="36"/>
    <n v="0"/>
    <n v="3.8"/>
    <x v="2660"/>
    <x v="4"/>
  </r>
  <r>
    <n v="2661"/>
    <x v="2660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x v="37"/>
    <n v="103"/>
    <n v="85.75"/>
    <x v="2661"/>
    <x v="3"/>
  </r>
  <r>
    <n v="2662"/>
    <x v="2661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x v="37"/>
    <n v="107"/>
    <n v="267"/>
    <x v="2662"/>
    <x v="3"/>
  </r>
  <r>
    <n v="2663"/>
    <x v="2662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x v="37"/>
    <n v="105"/>
    <n v="373.56"/>
    <x v="2663"/>
    <x v="3"/>
  </r>
  <r>
    <n v="2664"/>
    <x v="2663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x v="37"/>
    <n v="103"/>
    <n v="174.04"/>
    <x v="2664"/>
    <x v="3"/>
  </r>
  <r>
    <n v="2665"/>
    <x v="2664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x v="37"/>
    <n v="123"/>
    <n v="93.7"/>
    <x v="2665"/>
    <x v="3"/>
  </r>
  <r>
    <n v="2666"/>
    <x v="2665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x v="37"/>
    <n v="159"/>
    <n v="77.33"/>
    <x v="2666"/>
    <x v="1"/>
  </r>
  <r>
    <n v="2667"/>
    <x v="2666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x v="37"/>
    <n v="111"/>
    <n v="92.22"/>
    <x v="2667"/>
    <x v="3"/>
  </r>
  <r>
    <n v="2668"/>
    <x v="2667"/>
    <s v="Creativity on the go! |_x000a_CrÃ©ativitÃ© en mouvement !"/>
    <n v="1000"/>
    <n v="1707"/>
    <x v="0"/>
    <x v="5"/>
    <x v="5"/>
    <n v="1447079520"/>
    <n v="1443449265"/>
    <b v="0"/>
    <n v="28"/>
    <b v="1"/>
    <x v="37"/>
    <n v="171"/>
    <n v="60.96"/>
    <x v="2668"/>
    <x v="3"/>
  </r>
  <r>
    <n v="2669"/>
    <x v="2668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x v="37"/>
    <n v="125"/>
    <n v="91"/>
    <x v="2669"/>
    <x v="2"/>
  </r>
  <r>
    <n v="2670"/>
    <x v="2669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x v="37"/>
    <n v="6"/>
    <n v="41.58"/>
    <x v="2670"/>
    <x v="2"/>
  </r>
  <r>
    <n v="2671"/>
    <x v="2670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x v="37"/>
    <n v="11"/>
    <n v="33.76"/>
    <x v="2671"/>
    <x v="3"/>
  </r>
  <r>
    <n v="2672"/>
    <x v="2671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x v="37"/>
    <n v="33"/>
    <n v="70.62"/>
    <x v="2672"/>
    <x v="2"/>
  </r>
  <r>
    <n v="2673"/>
    <x v="2672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x v="37"/>
    <n v="28"/>
    <n v="167.15"/>
    <x v="2673"/>
    <x v="1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x v="37"/>
    <n v="63"/>
    <n v="128.62"/>
    <x v="2674"/>
    <x v="2"/>
  </r>
  <r>
    <n v="2675"/>
    <x v="2674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x v="37"/>
    <n v="8"/>
    <n v="65.41"/>
    <x v="2675"/>
    <x v="1"/>
  </r>
  <r>
    <n v="2676"/>
    <x v="2675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x v="37"/>
    <n v="50"/>
    <n v="117.56"/>
    <x v="2676"/>
    <x v="2"/>
  </r>
  <r>
    <n v="2677"/>
    <x v="2676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x v="37"/>
    <n v="18"/>
    <n v="126.48"/>
    <x v="2677"/>
    <x v="3"/>
  </r>
  <r>
    <n v="2678"/>
    <x v="2677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x v="37"/>
    <n v="0"/>
    <n v="550"/>
    <x v="2678"/>
    <x v="3"/>
  </r>
  <r>
    <n v="2679"/>
    <x v="2678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x v="37"/>
    <n v="0"/>
    <n v="44"/>
    <x v="2679"/>
    <x v="1"/>
  </r>
  <r>
    <n v="2680"/>
    <x v="2679"/>
    <s v="iHeartPillow, Connecting loved ones"/>
    <n v="32000"/>
    <n v="276"/>
    <x v="2"/>
    <x v="3"/>
    <x v="3"/>
    <n v="1459915491"/>
    <n v="1457327091"/>
    <b v="0"/>
    <n v="4"/>
    <b v="0"/>
    <x v="37"/>
    <n v="1"/>
    <n v="69"/>
    <x v="2680"/>
    <x v="2"/>
  </r>
  <r>
    <n v="2681"/>
    <x v="2680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x v="19"/>
    <n v="1"/>
    <n v="27.5"/>
    <x v="2681"/>
    <x v="2"/>
  </r>
  <r>
    <n v="2682"/>
    <x v="2681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x v="19"/>
    <n v="28"/>
    <n v="84.9"/>
    <x v="2682"/>
    <x v="3"/>
  </r>
  <r>
    <n v="2683"/>
    <x v="2682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x v="19"/>
    <n v="0"/>
    <n v="12"/>
    <x v="2683"/>
    <x v="2"/>
  </r>
  <r>
    <n v="2684"/>
    <x v="2683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x v="19"/>
    <n v="1"/>
    <n v="200"/>
    <x v="2684"/>
    <x v="3"/>
  </r>
  <r>
    <n v="2685"/>
    <x v="2684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x v="19"/>
    <n v="0"/>
    <n v="10"/>
    <x v="2685"/>
    <x v="2"/>
  </r>
  <r>
    <n v="2686"/>
    <x v="2685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x v="19"/>
    <n v="0"/>
    <e v="#DIV/0!"/>
    <x v="2686"/>
    <x v="3"/>
  </r>
  <r>
    <n v="2687"/>
    <x v="2686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x v="19"/>
    <n v="0"/>
    <e v="#DIV/0!"/>
    <x v="2687"/>
    <x v="3"/>
  </r>
  <r>
    <n v="2688"/>
    <x v="2687"/>
    <s v="The amazing gourmet Mac N Cheez Food Truck Campaigne!"/>
    <n v="50000"/>
    <n v="74"/>
    <x v="2"/>
    <x v="0"/>
    <x v="0"/>
    <n v="1424746800"/>
    <n v="1422067870"/>
    <b v="0"/>
    <n v="14"/>
    <b v="0"/>
    <x v="19"/>
    <n v="0"/>
    <n v="5.29"/>
    <x v="2688"/>
    <x v="1"/>
  </r>
  <r>
    <n v="2689"/>
    <x v="2688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x v="19"/>
    <n v="0"/>
    <n v="1"/>
    <x v="2689"/>
    <x v="3"/>
  </r>
  <r>
    <n v="2690"/>
    <x v="2689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x v="19"/>
    <n v="11"/>
    <n v="72.760000000000005"/>
    <x v="2690"/>
    <x v="3"/>
  </r>
  <r>
    <n v="2691"/>
    <x v="2690"/>
    <s v="A Great New local Food Truck serving up ethnic fusion inspired eats in Ottawa."/>
    <n v="65000"/>
    <n v="35"/>
    <x v="2"/>
    <x v="5"/>
    <x v="5"/>
    <n v="1431278557"/>
    <n v="1427390557"/>
    <b v="0"/>
    <n v="2"/>
    <b v="0"/>
    <x v="19"/>
    <n v="0"/>
    <n v="17.5"/>
    <x v="2691"/>
    <x v="3"/>
  </r>
  <r>
    <n v="2692"/>
    <x v="2691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x v="19"/>
    <n v="1"/>
    <n v="25"/>
    <x v="2692"/>
    <x v="2"/>
  </r>
  <r>
    <n v="2693"/>
    <x v="2692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x v="19"/>
    <n v="1"/>
    <n v="13.33"/>
    <x v="2693"/>
    <x v="2"/>
  </r>
  <r>
    <n v="2694"/>
    <x v="2693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x v="19"/>
    <n v="0"/>
    <n v="1"/>
    <x v="2694"/>
    <x v="3"/>
  </r>
  <r>
    <n v="2695"/>
    <x v="2694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x v="19"/>
    <n v="0"/>
    <n v="23.67"/>
    <x v="2695"/>
    <x v="2"/>
  </r>
  <r>
    <n v="2696"/>
    <x v="2695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x v="19"/>
    <n v="6"/>
    <n v="89.21"/>
    <x v="2696"/>
    <x v="3"/>
  </r>
  <r>
    <n v="2697"/>
    <x v="2696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x v="19"/>
    <n v="26"/>
    <n v="116.56"/>
    <x v="2697"/>
    <x v="2"/>
  </r>
  <r>
    <n v="2698"/>
    <x v="2697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x v="19"/>
    <n v="0"/>
    <n v="13.01"/>
    <x v="2698"/>
    <x v="2"/>
  </r>
  <r>
    <n v="2699"/>
    <x v="2698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x v="19"/>
    <n v="0"/>
    <e v="#DIV/0!"/>
    <x v="2699"/>
    <x v="2"/>
  </r>
  <r>
    <n v="2700"/>
    <x v="2699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x v="19"/>
    <n v="1"/>
    <n v="17.5"/>
    <x v="2700"/>
    <x v="0"/>
  </r>
  <r>
    <n v="2701"/>
    <x v="2700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x v="38"/>
    <n v="46"/>
    <n v="34.130000000000003"/>
    <x v="2701"/>
    <x v="0"/>
  </r>
  <r>
    <n v="2702"/>
    <x v="2701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x v="38"/>
    <n v="34"/>
    <n v="132.35"/>
    <x v="2702"/>
    <x v="0"/>
  </r>
  <r>
    <n v="2703"/>
    <x v="2702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x v="38"/>
    <n v="104"/>
    <n v="922.22"/>
    <x v="2703"/>
    <x v="0"/>
  </r>
  <r>
    <n v="2704"/>
    <x v="2703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x v="38"/>
    <n v="6"/>
    <n v="163.57"/>
    <x v="2704"/>
    <x v="0"/>
  </r>
  <r>
    <n v="2705"/>
    <x v="2704"/>
    <s v="Help light the lights at the historic Fischer Theatre in Danville, IL."/>
    <n v="16500"/>
    <n v="1739"/>
    <x v="3"/>
    <x v="0"/>
    <x v="0"/>
    <n v="1490389158"/>
    <n v="1486504758"/>
    <b v="0"/>
    <n v="8"/>
    <b v="0"/>
    <x v="38"/>
    <n v="11"/>
    <n v="217.38"/>
    <x v="2705"/>
    <x v="2"/>
  </r>
  <r>
    <n v="2706"/>
    <x v="2705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x v="38"/>
    <n v="112"/>
    <n v="149.44"/>
    <x v="2706"/>
    <x v="4"/>
  </r>
  <r>
    <n v="2707"/>
    <x v="2706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x v="38"/>
    <n v="351"/>
    <n v="71.239999999999995"/>
    <x v="2707"/>
    <x v="1"/>
  </r>
  <r>
    <n v="2708"/>
    <x v="2707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x v="38"/>
    <n v="233"/>
    <n v="44.46"/>
    <x v="2708"/>
    <x v="1"/>
  </r>
  <r>
    <n v="2709"/>
    <x v="2708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x v="38"/>
    <n v="102"/>
    <n v="164.94"/>
    <x v="2709"/>
    <x v="2"/>
  </r>
  <r>
    <n v="2710"/>
    <x v="2709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x v="38"/>
    <n v="154"/>
    <n v="84.87"/>
    <x v="2710"/>
    <x v="2"/>
  </r>
  <r>
    <n v="2711"/>
    <x v="2710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x v="38"/>
    <n v="101"/>
    <n v="53.95"/>
    <x v="2711"/>
    <x v="4"/>
  </r>
  <r>
    <n v="2712"/>
    <x v="2711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x v="38"/>
    <n v="131"/>
    <n v="50.53"/>
    <x v="2712"/>
    <x v="3"/>
  </r>
  <r>
    <n v="2713"/>
    <x v="2712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x v="38"/>
    <n v="102"/>
    <n v="108"/>
    <x v="2713"/>
    <x v="1"/>
  </r>
  <r>
    <n v="2714"/>
    <x v="2713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x v="38"/>
    <n v="116"/>
    <n v="95.37"/>
    <x v="2714"/>
    <x v="1"/>
  </r>
  <r>
    <n v="2715"/>
    <x v="2714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x v="38"/>
    <n v="265"/>
    <n v="57.63"/>
    <x v="2715"/>
    <x v="3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x v="38"/>
    <n v="120"/>
    <n v="64.16"/>
    <x v="2716"/>
    <x v="2"/>
  </r>
  <r>
    <n v="2717"/>
    <x v="2716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x v="38"/>
    <n v="120"/>
    <n v="92.39"/>
    <x v="2717"/>
    <x v="1"/>
  </r>
  <r>
    <n v="2718"/>
    <x v="2717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x v="38"/>
    <n v="104"/>
    <n v="125.98"/>
    <x v="2718"/>
    <x v="1"/>
  </r>
  <r>
    <n v="2719"/>
    <x v="2718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x v="38"/>
    <n v="109"/>
    <n v="94.64"/>
    <x v="2719"/>
    <x v="1"/>
  </r>
  <r>
    <n v="2720"/>
    <x v="2719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x v="38"/>
    <n v="118"/>
    <n v="170.7"/>
    <x v="2720"/>
    <x v="4"/>
  </r>
  <r>
    <n v="2721"/>
    <x v="2720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x v="30"/>
    <n v="1462"/>
    <n v="40.76"/>
    <x v="2721"/>
    <x v="1"/>
  </r>
  <r>
    <n v="2722"/>
    <x v="2721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x v="30"/>
    <n v="253"/>
    <n v="68.25"/>
    <x v="2722"/>
    <x v="2"/>
  </r>
  <r>
    <n v="2723"/>
    <x v="2722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x v="30"/>
    <n v="140"/>
    <n v="95.49"/>
    <x v="2723"/>
    <x v="3"/>
  </r>
  <r>
    <n v="2724"/>
    <x v="2723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x v="30"/>
    <n v="297"/>
    <n v="7.19"/>
    <x v="2724"/>
    <x v="0"/>
  </r>
  <r>
    <n v="2725"/>
    <x v="2724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x v="30"/>
    <n v="145"/>
    <n v="511.65"/>
    <x v="2725"/>
    <x v="1"/>
  </r>
  <r>
    <n v="2726"/>
    <x v="2725"/>
    <s v="Krimston TWO: iPhone Dual SIM Case"/>
    <n v="100000"/>
    <n v="105745"/>
    <x v="0"/>
    <x v="0"/>
    <x v="0"/>
    <n v="1461333311"/>
    <n v="1458741311"/>
    <b v="0"/>
    <n v="404"/>
    <b v="1"/>
    <x v="30"/>
    <n v="106"/>
    <n v="261.75"/>
    <x v="2726"/>
    <x v="3"/>
  </r>
  <r>
    <n v="2727"/>
    <x v="2726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x v="30"/>
    <n v="493"/>
    <n v="69.760000000000005"/>
    <x v="2727"/>
    <x v="3"/>
  </r>
  <r>
    <n v="2728"/>
    <x v="2727"/>
    <s v="SSD, WiFi, RTC w/Battery and high power USB all in one shield."/>
    <n v="15000"/>
    <n v="30274"/>
    <x v="0"/>
    <x v="0"/>
    <x v="0"/>
    <n v="1451485434"/>
    <n v="1448461434"/>
    <b v="0"/>
    <n v="392"/>
    <b v="1"/>
    <x v="30"/>
    <n v="202"/>
    <n v="77.23"/>
    <x v="2728"/>
    <x v="3"/>
  </r>
  <r>
    <n v="2729"/>
    <x v="2728"/>
    <s v="A luggage that is more than a luggage! It is what you want it to be."/>
    <n v="7500"/>
    <n v="7833"/>
    <x v="0"/>
    <x v="0"/>
    <x v="0"/>
    <n v="1430459197"/>
    <n v="1427867197"/>
    <b v="0"/>
    <n v="23"/>
    <b v="1"/>
    <x v="30"/>
    <n v="104"/>
    <n v="340.57"/>
    <x v="2729"/>
    <x v="4"/>
  </r>
  <r>
    <n v="2730"/>
    <x v="2729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x v="30"/>
    <n v="170"/>
    <n v="67.42"/>
    <x v="2730"/>
    <x v="2"/>
  </r>
  <r>
    <n v="2731"/>
    <x v="2730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x v="30"/>
    <n v="104"/>
    <n v="845.7"/>
    <x v="2731"/>
    <x v="4"/>
  </r>
  <r>
    <n v="2732"/>
    <x v="2731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x v="30"/>
    <n v="118"/>
    <n v="97.19"/>
    <x v="2732"/>
    <x v="3"/>
  </r>
  <r>
    <n v="2733"/>
    <x v="2732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x v="30"/>
    <n v="108"/>
    <n v="451.84"/>
    <x v="2733"/>
    <x v="1"/>
  </r>
  <r>
    <n v="2734"/>
    <x v="2733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x v="30"/>
    <n v="2260300"/>
    <n v="138.66999999999999"/>
    <x v="2734"/>
    <x v="4"/>
  </r>
  <r>
    <n v="2735"/>
    <x v="2734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x v="30"/>
    <n v="978"/>
    <n v="21.64"/>
    <x v="2735"/>
    <x v="2"/>
  </r>
  <r>
    <n v="2736"/>
    <x v="2735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x v="30"/>
    <n v="123"/>
    <n v="169.52"/>
    <x v="2736"/>
    <x v="4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x v="30"/>
    <n v="246"/>
    <n v="161.88"/>
    <x v="2737"/>
    <x v="1"/>
  </r>
  <r>
    <n v="2738"/>
    <x v="2737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x v="30"/>
    <n v="148"/>
    <n v="493.13"/>
    <x v="2738"/>
    <x v="2"/>
  </r>
  <r>
    <n v="2739"/>
    <x v="2738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x v="30"/>
    <n v="384"/>
    <n v="22.12"/>
    <x v="2739"/>
    <x v="3"/>
  </r>
  <r>
    <n v="2740"/>
    <x v="2739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x v="30"/>
    <n v="103"/>
    <n v="18.239999999999998"/>
    <x v="2740"/>
    <x v="2"/>
  </r>
  <r>
    <n v="2741"/>
    <x v="2740"/>
    <s v="Help me publish my 1st children's book as an aspiring author!"/>
    <n v="8000"/>
    <n v="35"/>
    <x v="2"/>
    <x v="0"/>
    <x v="0"/>
    <n v="1413770820"/>
    <n v="1412005602"/>
    <b v="0"/>
    <n v="4"/>
    <b v="0"/>
    <x v="39"/>
    <n v="0"/>
    <n v="8.75"/>
    <x v="2741"/>
    <x v="5"/>
  </r>
  <r>
    <n v="2742"/>
    <x v="2741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x v="39"/>
    <n v="29"/>
    <n v="40.61"/>
    <x v="2742"/>
    <x v="1"/>
  </r>
  <r>
    <n v="2743"/>
    <x v="2742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x v="39"/>
    <n v="0"/>
    <e v="#DIV/0!"/>
    <x v="2743"/>
    <x v="5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x v="39"/>
    <n v="5"/>
    <n v="37.950000000000003"/>
    <x v="2744"/>
    <x v="5"/>
  </r>
  <r>
    <n v="2745"/>
    <x v="2744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x v="39"/>
    <n v="22"/>
    <n v="35.729999999999997"/>
    <x v="2745"/>
    <x v="2"/>
  </r>
  <r>
    <n v="2746"/>
    <x v="2745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x v="39"/>
    <n v="27"/>
    <n v="42.16"/>
    <x v="2746"/>
    <x v="5"/>
  </r>
  <r>
    <n v="2747"/>
    <x v="2746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x v="39"/>
    <n v="28"/>
    <n v="35"/>
    <x v="2747"/>
    <x v="1"/>
  </r>
  <r>
    <n v="2748"/>
    <x v="2747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x v="39"/>
    <n v="1"/>
    <n v="13.25"/>
    <x v="2748"/>
    <x v="3"/>
  </r>
  <r>
    <n v="2749"/>
    <x v="2748"/>
    <s v="Self-publishing my children's book."/>
    <n v="10000"/>
    <n v="110"/>
    <x v="2"/>
    <x v="0"/>
    <x v="0"/>
    <n v="1428171037"/>
    <n v="1425582637"/>
    <b v="0"/>
    <n v="2"/>
    <b v="0"/>
    <x v="39"/>
    <n v="1"/>
    <n v="55"/>
    <x v="2749"/>
    <x v="5"/>
  </r>
  <r>
    <n v="2750"/>
    <x v="2749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x v="39"/>
    <n v="0"/>
    <e v="#DIV/0!"/>
    <x v="2750"/>
    <x v="2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x v="39"/>
    <n v="0"/>
    <e v="#DIV/0!"/>
    <x v="2751"/>
    <x v="6"/>
  </r>
  <r>
    <n v="2752"/>
    <x v="2751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x v="39"/>
    <n v="11"/>
    <n v="39.29"/>
    <x v="2752"/>
    <x v="5"/>
  </r>
  <r>
    <n v="2753"/>
    <x v="2752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x v="39"/>
    <n v="19"/>
    <n v="47.5"/>
    <x v="2753"/>
    <x v="2"/>
  </r>
  <r>
    <n v="2754"/>
    <x v="2753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x v="39"/>
    <n v="0"/>
    <e v="#DIV/0!"/>
    <x v="2754"/>
    <x v="3"/>
  </r>
  <r>
    <n v="2755"/>
    <x v="2754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x v="39"/>
    <n v="52"/>
    <n v="17.329999999999998"/>
    <x v="2755"/>
    <x v="4"/>
  </r>
  <r>
    <n v="2756"/>
    <x v="2755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x v="39"/>
    <n v="10"/>
    <n v="31.76"/>
    <x v="2756"/>
    <x v="1"/>
  </r>
  <r>
    <n v="2757"/>
    <x v="2756"/>
    <s v="A children's letter book that Lampoons Hillary Clinton"/>
    <n v="1500"/>
    <n v="10"/>
    <x v="2"/>
    <x v="0"/>
    <x v="0"/>
    <n v="1470498332"/>
    <n v="1469202332"/>
    <b v="0"/>
    <n v="2"/>
    <b v="0"/>
    <x v="39"/>
    <n v="1"/>
    <n v="5"/>
    <x v="2757"/>
    <x v="1"/>
  </r>
  <r>
    <n v="2758"/>
    <x v="2757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x v="39"/>
    <n v="12"/>
    <n v="39"/>
    <x v="2758"/>
    <x v="1"/>
  </r>
  <r>
    <n v="2759"/>
    <x v="2758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x v="39"/>
    <n v="11"/>
    <n v="52.5"/>
    <x v="2759"/>
    <x v="4"/>
  </r>
  <r>
    <n v="2760"/>
    <x v="2759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x v="39"/>
    <n v="0"/>
    <e v="#DIV/0!"/>
    <x v="2760"/>
    <x v="5"/>
  </r>
  <r>
    <n v="2761"/>
    <x v="2760"/>
    <s v="Help me give away 500 copies of my picture book so more kids will know US geography!"/>
    <n v="5000"/>
    <n v="36"/>
    <x v="2"/>
    <x v="0"/>
    <x v="0"/>
    <n v="1357176693"/>
    <n v="1354584693"/>
    <b v="0"/>
    <n v="4"/>
    <b v="0"/>
    <x v="39"/>
    <n v="1"/>
    <n v="9"/>
    <x v="2761"/>
    <x v="5"/>
  </r>
  <r>
    <n v="2762"/>
    <x v="2761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x v="39"/>
    <n v="1"/>
    <n v="25"/>
    <x v="2762"/>
    <x v="4"/>
  </r>
  <r>
    <n v="2763"/>
    <x v="2762"/>
    <s v="How Santa finds childrens homes without getting lost by following certain stars."/>
    <n v="39400"/>
    <n v="90"/>
    <x v="2"/>
    <x v="0"/>
    <x v="0"/>
    <n v="1369403684"/>
    <n v="1365515684"/>
    <b v="0"/>
    <n v="3"/>
    <b v="0"/>
    <x v="39"/>
    <n v="0"/>
    <n v="30"/>
    <x v="2763"/>
    <x v="5"/>
  </r>
  <r>
    <n v="2764"/>
    <x v="2763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x v="39"/>
    <n v="1"/>
    <n v="11.25"/>
    <x v="2764"/>
    <x v="5"/>
  </r>
  <r>
    <n v="2765"/>
    <x v="2764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x v="39"/>
    <n v="0"/>
    <e v="#DIV/0!"/>
    <x v="2765"/>
    <x v="6"/>
  </r>
  <r>
    <n v="2766"/>
    <x v="2765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x v="39"/>
    <n v="2"/>
    <n v="25"/>
    <x v="2766"/>
    <x v="3"/>
  </r>
  <r>
    <n v="2767"/>
    <x v="2766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x v="39"/>
    <n v="1"/>
    <n v="11.33"/>
    <x v="2767"/>
    <x v="5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x v="39"/>
    <n v="14"/>
    <n v="29.47"/>
    <x v="2768"/>
    <x v="2"/>
  </r>
  <r>
    <n v="2769"/>
    <x v="2768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x v="39"/>
    <n v="0"/>
    <n v="1"/>
    <x v="2769"/>
    <x v="2"/>
  </r>
  <r>
    <n v="2770"/>
    <x v="2769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x v="39"/>
    <n v="10"/>
    <n v="63.1"/>
    <x v="2770"/>
    <x v="5"/>
  </r>
  <r>
    <n v="2771"/>
    <x v="2770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x v="39"/>
    <n v="0"/>
    <e v="#DIV/0!"/>
    <x v="2771"/>
    <x v="4"/>
  </r>
  <r>
    <n v="2772"/>
    <x v="2771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x v="39"/>
    <n v="0"/>
    <e v="#DIV/0!"/>
    <x v="2772"/>
    <x v="1"/>
  </r>
  <r>
    <n v="2773"/>
    <x v="2772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x v="39"/>
    <n v="0"/>
    <n v="1"/>
    <x v="2773"/>
    <x v="4"/>
  </r>
  <r>
    <n v="2774"/>
    <x v="2773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x v="39"/>
    <n v="14"/>
    <n v="43.85"/>
    <x v="2774"/>
    <x v="6"/>
  </r>
  <r>
    <n v="2775"/>
    <x v="2774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x v="39"/>
    <n v="3"/>
    <n v="75"/>
    <x v="2775"/>
    <x v="3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x v="39"/>
    <n v="8"/>
    <n v="45.97"/>
    <x v="2776"/>
    <x v="3"/>
  </r>
  <r>
    <n v="2777"/>
    <x v="2776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x v="39"/>
    <n v="0"/>
    <n v="10"/>
    <x v="2777"/>
    <x v="2"/>
  </r>
  <r>
    <n v="2778"/>
    <x v="2777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x v="39"/>
    <n v="26"/>
    <n v="93.67"/>
    <x v="2778"/>
    <x v="3"/>
  </r>
  <r>
    <n v="2779"/>
    <x v="2778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x v="39"/>
    <n v="2"/>
    <n v="53"/>
    <x v="2779"/>
    <x v="0"/>
  </r>
  <r>
    <n v="2780"/>
    <x v="2779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x v="39"/>
    <n v="0"/>
    <e v="#DIV/0!"/>
    <x v="2780"/>
    <x v="3"/>
  </r>
  <r>
    <n v="2781"/>
    <x v="2780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x v="6"/>
    <n v="105"/>
    <n v="47"/>
    <x v="2781"/>
    <x v="3"/>
  </r>
  <r>
    <n v="2782"/>
    <x v="2781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x v="6"/>
    <n v="120"/>
    <n v="66.67"/>
    <x v="2782"/>
    <x v="3"/>
  </r>
  <r>
    <n v="2783"/>
    <x v="2782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x v="6"/>
    <n v="115"/>
    <n v="18.77"/>
    <x v="2783"/>
    <x v="2"/>
  </r>
  <r>
    <n v="2784"/>
    <x v="2783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x v="6"/>
    <n v="119"/>
    <n v="66.11"/>
    <x v="2784"/>
    <x v="1"/>
  </r>
  <r>
    <n v="2785"/>
    <x v="2784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x v="6"/>
    <n v="105"/>
    <n v="36.86"/>
    <x v="2785"/>
    <x v="2"/>
  </r>
  <r>
    <n v="2786"/>
    <x v="2785"/>
    <s v="A heart-melting farce about sex, art and the lovelorn lay-abouts of London-town."/>
    <n v="2500"/>
    <n v="2946"/>
    <x v="0"/>
    <x v="1"/>
    <x v="1"/>
    <n v="1404913180"/>
    <n v="1403703580"/>
    <b v="0"/>
    <n v="74"/>
    <b v="1"/>
    <x v="6"/>
    <n v="118"/>
    <n v="39.81"/>
    <x v="2786"/>
    <x v="2"/>
  </r>
  <r>
    <n v="2787"/>
    <x v="2786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x v="6"/>
    <n v="120"/>
    <n v="31.5"/>
    <x v="2787"/>
    <x v="1"/>
  </r>
  <r>
    <n v="2788"/>
    <x v="2787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x v="6"/>
    <n v="103"/>
    <n v="102.5"/>
    <x v="2788"/>
    <x v="3"/>
  </r>
  <r>
    <n v="2789"/>
    <x v="2788"/>
    <s v="BNT's Biggest Adventure So Far: Our 2015 full length production!"/>
    <n v="3000"/>
    <n v="3035"/>
    <x v="0"/>
    <x v="0"/>
    <x v="0"/>
    <n v="1426132800"/>
    <n v="1424477934"/>
    <b v="0"/>
    <n v="24"/>
    <b v="1"/>
    <x v="6"/>
    <n v="101"/>
    <n v="126.46"/>
    <x v="2789"/>
    <x v="3"/>
  </r>
  <r>
    <n v="2790"/>
    <x v="2789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x v="6"/>
    <n v="105"/>
    <n v="47.88"/>
    <x v="2790"/>
    <x v="1"/>
  </r>
  <r>
    <n v="2791"/>
    <x v="2790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x v="6"/>
    <n v="103"/>
    <n v="73.209999999999994"/>
    <x v="2791"/>
    <x v="3"/>
  </r>
  <r>
    <n v="2792"/>
    <x v="2791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x v="6"/>
    <n v="108"/>
    <n v="89.67"/>
    <x v="2792"/>
    <x v="3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x v="6"/>
    <n v="111"/>
    <n v="151.46"/>
    <x v="2793"/>
    <x v="1"/>
  </r>
  <r>
    <n v="2794"/>
    <x v="2793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x v="6"/>
    <n v="150"/>
    <n v="25"/>
    <x v="2794"/>
    <x v="2"/>
  </r>
  <r>
    <n v="2795"/>
    <x v="2794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x v="6"/>
    <n v="104"/>
    <n v="36.5"/>
    <x v="2795"/>
    <x v="2"/>
  </r>
  <r>
    <n v="2796"/>
    <x v="2795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x v="6"/>
    <n v="116"/>
    <n v="44"/>
    <x v="2796"/>
    <x v="2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x v="6"/>
    <n v="103"/>
    <n v="87.36"/>
    <x v="2797"/>
    <x v="3"/>
  </r>
  <r>
    <n v="2798"/>
    <x v="2797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x v="6"/>
    <n v="101"/>
    <n v="36.47"/>
    <x v="2798"/>
    <x v="1"/>
  </r>
  <r>
    <n v="2799"/>
    <x v="2798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x v="6"/>
    <n v="117"/>
    <n v="44.86"/>
    <x v="2799"/>
    <x v="2"/>
  </r>
  <r>
    <n v="2800"/>
    <x v="2799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x v="6"/>
    <n v="133"/>
    <n v="42.9"/>
    <x v="2800"/>
    <x v="2"/>
  </r>
  <r>
    <n v="2801"/>
    <x v="2800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x v="6"/>
    <n v="133"/>
    <n v="51.23"/>
    <x v="2801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x v="6"/>
    <n v="102"/>
    <n v="33.94"/>
    <x v="2802"/>
    <x v="3"/>
  </r>
  <r>
    <n v="2803"/>
    <x v="2802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x v="6"/>
    <n v="128"/>
    <n v="90.74"/>
    <x v="2803"/>
    <x v="2"/>
  </r>
  <r>
    <n v="2804"/>
    <x v="2803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x v="6"/>
    <n v="115"/>
    <n v="50"/>
    <x v="2804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x v="6"/>
    <n v="110"/>
    <n v="24.44"/>
    <x v="2805"/>
    <x v="3"/>
  </r>
  <r>
    <n v="2806"/>
    <x v="2805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x v="6"/>
    <n v="112"/>
    <n v="44.25"/>
    <x v="2806"/>
    <x v="3"/>
  </r>
  <r>
    <n v="2807"/>
    <x v="2806"/>
    <s v="Bringing Shakespeare back to the Playwrights"/>
    <n v="5000"/>
    <n v="6300"/>
    <x v="0"/>
    <x v="0"/>
    <x v="0"/>
    <n v="1435611438"/>
    <n v="1433019438"/>
    <b v="0"/>
    <n v="93"/>
    <b v="1"/>
    <x v="6"/>
    <n v="126"/>
    <n v="67.739999999999995"/>
    <x v="2807"/>
    <x v="3"/>
  </r>
  <r>
    <n v="2808"/>
    <x v="2807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x v="6"/>
    <n v="100"/>
    <n v="65.38"/>
    <x v="2808"/>
    <x v="1"/>
  </r>
  <r>
    <n v="2809"/>
    <x v="2808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x v="6"/>
    <n v="102"/>
    <n v="121.9"/>
    <x v="2809"/>
    <x v="2"/>
  </r>
  <r>
    <n v="2810"/>
    <x v="2809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x v="6"/>
    <n v="108"/>
    <n v="47.46"/>
    <x v="2810"/>
    <x v="3"/>
  </r>
  <r>
    <n v="2811"/>
    <x v="2810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x v="6"/>
    <n v="100"/>
    <n v="92.84"/>
    <x v="2811"/>
    <x v="3"/>
  </r>
  <r>
    <n v="2812"/>
    <x v="2811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x v="6"/>
    <n v="113"/>
    <n v="68.25"/>
    <x v="2812"/>
    <x v="1"/>
  </r>
  <r>
    <n v="2813"/>
    <x v="2812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x v="6"/>
    <n v="128"/>
    <n v="37.21"/>
    <x v="2813"/>
    <x v="3"/>
  </r>
  <r>
    <n v="2814"/>
    <x v="2813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x v="6"/>
    <n v="108"/>
    <n v="25.25"/>
    <x v="2814"/>
    <x v="1"/>
  </r>
  <r>
    <n v="2815"/>
    <x v="2814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x v="6"/>
    <n v="242"/>
    <n v="43.21"/>
    <x v="2815"/>
    <x v="3"/>
  </r>
  <r>
    <n v="2816"/>
    <x v="2815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x v="6"/>
    <n v="142"/>
    <n v="25.13"/>
    <x v="2816"/>
    <x v="3"/>
  </r>
  <r>
    <n v="2817"/>
    <x v="2816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x v="6"/>
    <n v="130"/>
    <n v="23.64"/>
    <x v="2817"/>
    <x v="3"/>
  </r>
  <r>
    <n v="2818"/>
    <x v="2817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x v="6"/>
    <n v="106"/>
    <n v="103.95"/>
    <x v="2818"/>
    <x v="3"/>
  </r>
  <r>
    <n v="2819"/>
    <x v="2818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x v="6"/>
    <n v="105"/>
    <n v="50.38"/>
    <x v="2819"/>
    <x v="1"/>
  </r>
  <r>
    <n v="2820"/>
    <x v="2819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x v="6"/>
    <n v="136"/>
    <n v="13.6"/>
    <x v="2820"/>
    <x v="2"/>
  </r>
  <r>
    <n v="2821"/>
    <x v="2820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x v="6"/>
    <n v="100"/>
    <n v="28.57"/>
    <x v="2821"/>
    <x v="3"/>
  </r>
  <r>
    <n v="2822"/>
    <x v="2821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x v="6"/>
    <n v="100"/>
    <n v="63.83"/>
    <x v="2822"/>
    <x v="3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x v="6"/>
    <n v="124"/>
    <n v="8.86"/>
    <x v="2823"/>
    <x v="3"/>
  </r>
  <r>
    <n v="2824"/>
    <x v="2823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x v="6"/>
    <n v="117"/>
    <n v="50.67"/>
    <x v="2824"/>
    <x v="3"/>
  </r>
  <r>
    <n v="2825"/>
    <x v="2824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x v="6"/>
    <n v="103"/>
    <n v="60.78"/>
    <x v="2825"/>
    <x v="3"/>
  </r>
  <r>
    <n v="2826"/>
    <x v="2825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x v="6"/>
    <n v="108"/>
    <n v="113.42"/>
    <x v="2826"/>
    <x v="1"/>
  </r>
  <r>
    <n v="2827"/>
    <x v="2826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x v="6"/>
    <n v="120"/>
    <n v="104.57"/>
    <x v="2827"/>
    <x v="3"/>
  </r>
  <r>
    <n v="2828"/>
    <x v="2827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x v="6"/>
    <n v="100"/>
    <n v="98.31"/>
    <x v="2828"/>
    <x v="1"/>
  </r>
  <r>
    <n v="2829"/>
    <x v="2828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x v="6"/>
    <n v="107"/>
    <n v="35.04"/>
    <x v="2829"/>
    <x v="2"/>
  </r>
  <r>
    <n v="2830"/>
    <x v="2829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x v="6"/>
    <n v="100"/>
    <n v="272.73"/>
    <x v="2830"/>
    <x v="3"/>
  </r>
  <r>
    <n v="2831"/>
    <x v="2830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x v="6"/>
    <n v="111"/>
    <n v="63.85"/>
    <x v="2831"/>
    <x v="2"/>
  </r>
  <r>
    <n v="2832"/>
    <x v="2831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x v="6"/>
    <n v="115"/>
    <n v="30.19"/>
    <x v="2832"/>
    <x v="3"/>
  </r>
  <r>
    <n v="2833"/>
    <x v="2832"/>
    <s v="A new play about exploring outer space"/>
    <n v="2700"/>
    <n v="2923"/>
    <x v="0"/>
    <x v="0"/>
    <x v="0"/>
    <n v="1444528800"/>
    <n v="1442804633"/>
    <b v="0"/>
    <n v="35"/>
    <b v="1"/>
    <x v="6"/>
    <n v="108"/>
    <n v="83.51"/>
    <x v="2833"/>
    <x v="3"/>
  </r>
  <r>
    <n v="2834"/>
    <x v="2833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x v="6"/>
    <n v="170"/>
    <n v="64.760000000000005"/>
    <x v="2834"/>
    <x v="3"/>
  </r>
  <r>
    <n v="2835"/>
    <x v="2834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x v="6"/>
    <n v="187"/>
    <n v="20.12"/>
    <x v="2835"/>
    <x v="0"/>
  </r>
  <r>
    <n v="2836"/>
    <x v="2835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x v="6"/>
    <n v="108"/>
    <n v="44.09"/>
    <x v="2836"/>
    <x v="3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x v="6"/>
    <n v="100"/>
    <n v="40.479999999999997"/>
    <x v="2837"/>
    <x v="2"/>
  </r>
  <r>
    <n v="2838"/>
    <x v="2837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x v="6"/>
    <n v="120"/>
    <n v="44.54"/>
    <x v="2838"/>
    <x v="2"/>
  </r>
  <r>
    <n v="2839"/>
    <x v="2838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x v="6"/>
    <n v="111"/>
    <n v="125.81"/>
    <x v="2839"/>
    <x v="3"/>
  </r>
  <r>
    <n v="2840"/>
    <x v="2839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x v="6"/>
    <n v="104"/>
    <n v="19.7"/>
    <x v="2840"/>
    <x v="3"/>
  </r>
  <r>
    <n v="2841"/>
    <x v="2840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x v="6"/>
    <n v="1"/>
    <n v="10"/>
    <x v="2841"/>
    <x v="2"/>
  </r>
  <r>
    <n v="2842"/>
    <x v="2841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x v="6"/>
    <n v="0"/>
    <e v="#DIV/0!"/>
    <x v="2842"/>
    <x v="1"/>
  </r>
  <r>
    <n v="2843"/>
    <x v="2842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x v="6"/>
    <n v="0"/>
    <e v="#DIV/0!"/>
    <x v="2843"/>
    <x v="1"/>
  </r>
  <r>
    <n v="2844"/>
    <x v="2843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x v="6"/>
    <n v="5"/>
    <n v="30"/>
    <x v="2844"/>
    <x v="3"/>
  </r>
  <r>
    <n v="2845"/>
    <x v="2844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x v="6"/>
    <n v="32"/>
    <n v="60.67"/>
    <x v="2845"/>
    <x v="3"/>
  </r>
  <r>
    <n v="2846"/>
    <x v="2845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x v="6"/>
    <n v="0"/>
    <e v="#DIV/0!"/>
    <x v="2846"/>
    <x v="1"/>
  </r>
  <r>
    <n v="2847"/>
    <x v="2846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x v="6"/>
    <n v="0"/>
    <e v="#DIV/0!"/>
    <x v="2847"/>
    <x v="3"/>
  </r>
  <r>
    <n v="2848"/>
    <x v="2847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x v="6"/>
    <n v="0"/>
    <n v="23.33"/>
    <x v="2848"/>
    <x v="1"/>
  </r>
  <r>
    <n v="2849"/>
    <x v="2848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x v="6"/>
    <n v="1"/>
    <n v="5"/>
    <x v="2849"/>
    <x v="2"/>
  </r>
  <r>
    <n v="2850"/>
    <x v="2849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x v="6"/>
    <n v="4"/>
    <n v="23.92"/>
    <x v="2850"/>
    <x v="1"/>
  </r>
  <r>
    <n v="2851"/>
    <x v="2850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x v="6"/>
    <n v="0"/>
    <e v="#DIV/0!"/>
    <x v="2851"/>
    <x v="2"/>
  </r>
  <r>
    <n v="2852"/>
    <x v="2851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x v="6"/>
    <n v="2"/>
    <n v="15.83"/>
    <x v="2852"/>
    <x v="2"/>
  </r>
  <r>
    <n v="2853"/>
    <x v="2852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x v="6"/>
    <n v="0"/>
    <e v="#DIV/0!"/>
    <x v="2853"/>
    <x v="3"/>
  </r>
  <r>
    <n v="2854"/>
    <x v="2853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x v="6"/>
    <n v="42"/>
    <n v="29.79"/>
    <x v="2854"/>
    <x v="1"/>
  </r>
  <r>
    <n v="2855"/>
    <x v="2854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x v="6"/>
    <n v="50"/>
    <n v="60"/>
    <x v="2855"/>
    <x v="3"/>
  </r>
  <r>
    <n v="2856"/>
    <x v="2855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x v="6"/>
    <n v="5"/>
    <n v="24.33"/>
    <x v="2856"/>
    <x v="1"/>
  </r>
  <r>
    <n v="2857"/>
    <x v="2856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x v="6"/>
    <n v="20"/>
    <n v="500"/>
    <x v="2857"/>
    <x v="2"/>
  </r>
  <r>
    <n v="2858"/>
    <x v="2857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x v="6"/>
    <n v="0"/>
    <e v="#DIV/0!"/>
    <x v="2858"/>
    <x v="3"/>
  </r>
  <r>
    <n v="2859"/>
    <x v="2858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x v="6"/>
    <n v="2"/>
    <n v="35"/>
    <x v="2859"/>
    <x v="1"/>
  </r>
  <r>
    <n v="2860"/>
    <x v="2859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x v="6"/>
    <n v="7"/>
    <n v="29.56"/>
    <x v="2860"/>
    <x v="3"/>
  </r>
  <r>
    <n v="2861"/>
    <x v="2860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x v="6"/>
    <n v="32"/>
    <n v="26.67"/>
    <x v="2861"/>
    <x v="2"/>
  </r>
  <r>
    <n v="2862"/>
    <x v="2861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x v="6"/>
    <n v="0"/>
    <n v="18.329999999999998"/>
    <x v="2862"/>
    <x v="2"/>
  </r>
  <r>
    <n v="2863"/>
    <x v="2862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x v="6"/>
    <n v="0"/>
    <n v="20"/>
    <x v="2863"/>
    <x v="3"/>
  </r>
  <r>
    <n v="2864"/>
    <x v="2863"/>
    <s v="Accessible, original theatre for all!"/>
    <n v="2500"/>
    <n v="40"/>
    <x v="2"/>
    <x v="1"/>
    <x v="1"/>
    <n v="1437139080"/>
    <n v="1434552207"/>
    <b v="0"/>
    <n v="3"/>
    <b v="0"/>
    <x v="6"/>
    <n v="2"/>
    <n v="13.33"/>
    <x v="2864"/>
    <x v="2"/>
  </r>
  <r>
    <n v="2865"/>
    <x v="2864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x v="6"/>
    <n v="0"/>
    <e v="#DIV/0!"/>
    <x v="2865"/>
    <x v="1"/>
  </r>
  <r>
    <n v="2866"/>
    <x v="2865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x v="6"/>
    <n v="1"/>
    <n v="22.5"/>
    <x v="2866"/>
    <x v="1"/>
  </r>
  <r>
    <n v="2867"/>
    <x v="2866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x v="6"/>
    <n v="20"/>
    <n v="50.4"/>
    <x v="2867"/>
    <x v="1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x v="6"/>
    <n v="42"/>
    <n v="105.03"/>
    <x v="2868"/>
    <x v="1"/>
  </r>
  <r>
    <n v="2869"/>
    <x v="2868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x v="6"/>
    <n v="1"/>
    <n v="35.4"/>
    <x v="2869"/>
    <x v="2"/>
  </r>
  <r>
    <n v="2870"/>
    <x v="2869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x v="6"/>
    <n v="15"/>
    <n v="83.33"/>
    <x v="2870"/>
    <x v="2"/>
  </r>
  <r>
    <n v="2871"/>
    <x v="2870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x v="6"/>
    <n v="5"/>
    <n v="35.92"/>
    <x v="2871"/>
    <x v="3"/>
  </r>
  <r>
    <n v="2872"/>
    <x v="2871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x v="6"/>
    <n v="0"/>
    <e v="#DIV/0!"/>
    <x v="2872"/>
    <x v="2"/>
  </r>
  <r>
    <n v="2873"/>
    <x v="2872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x v="6"/>
    <n v="38"/>
    <n v="119.13"/>
    <x v="2873"/>
    <x v="1"/>
  </r>
  <r>
    <n v="2874"/>
    <x v="2873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x v="6"/>
    <n v="5"/>
    <n v="90.33"/>
    <x v="2874"/>
    <x v="1"/>
  </r>
  <r>
    <n v="2875"/>
    <x v="2874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x v="6"/>
    <n v="0"/>
    <n v="2.33"/>
    <x v="2875"/>
    <x v="3"/>
  </r>
  <r>
    <n v="2876"/>
    <x v="2875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x v="6"/>
    <n v="0"/>
    <e v="#DIV/0!"/>
    <x v="2876"/>
    <x v="1"/>
  </r>
  <r>
    <n v="2877"/>
    <x v="2876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x v="6"/>
    <n v="11"/>
    <n v="108.33"/>
    <x v="2877"/>
    <x v="3"/>
  </r>
  <r>
    <n v="2878"/>
    <x v="2877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x v="6"/>
    <n v="2"/>
    <n v="15.75"/>
    <x v="2878"/>
    <x v="3"/>
  </r>
  <r>
    <n v="2879"/>
    <x v="2878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x v="6"/>
    <n v="0"/>
    <n v="29"/>
    <x v="2879"/>
    <x v="3"/>
  </r>
  <r>
    <n v="2880"/>
    <x v="2879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x v="6"/>
    <n v="23"/>
    <n v="96.55"/>
    <x v="2880"/>
    <x v="2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x v="6"/>
    <n v="0"/>
    <e v="#DIV/0!"/>
    <x v="2881"/>
    <x v="1"/>
  </r>
  <r>
    <n v="2882"/>
    <x v="2881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x v="6"/>
    <n v="34"/>
    <n v="63"/>
    <x v="2882"/>
    <x v="1"/>
  </r>
  <r>
    <n v="2883"/>
    <x v="2882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x v="6"/>
    <n v="19"/>
    <n v="381.6"/>
    <x v="2883"/>
    <x v="2"/>
  </r>
  <r>
    <n v="2884"/>
    <x v="2883"/>
    <s v="Come explore the dream world of Jim Morrison, rock singer, mystic, poet, shaman."/>
    <n v="45000"/>
    <n v="185"/>
    <x v="2"/>
    <x v="0"/>
    <x v="0"/>
    <n v="1417800435"/>
    <n v="1415208435"/>
    <b v="0"/>
    <n v="4"/>
    <b v="0"/>
    <x v="6"/>
    <n v="0"/>
    <n v="46.25"/>
    <x v="2884"/>
    <x v="3"/>
  </r>
  <r>
    <n v="2885"/>
    <x v="2884"/>
    <s v="An historic and proud work of Polish nationalistic literature performed on stage."/>
    <n v="400"/>
    <n v="130"/>
    <x v="2"/>
    <x v="0"/>
    <x v="0"/>
    <n v="1426294201"/>
    <n v="1423705801"/>
    <b v="0"/>
    <n v="5"/>
    <b v="0"/>
    <x v="6"/>
    <n v="33"/>
    <n v="26"/>
    <x v="2885"/>
    <x v="3"/>
  </r>
  <r>
    <n v="2886"/>
    <x v="2885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x v="6"/>
    <n v="5"/>
    <n v="10"/>
    <x v="2886"/>
    <x v="2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x v="6"/>
    <n v="0"/>
    <n v="5"/>
    <x v="2887"/>
    <x v="2"/>
  </r>
  <r>
    <n v="2888"/>
    <x v="2887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x v="6"/>
    <n v="0"/>
    <e v="#DIV/0!"/>
    <x v="2888"/>
    <x v="2"/>
  </r>
  <r>
    <n v="2889"/>
    <x v="2888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x v="6"/>
    <n v="38"/>
    <n v="81.569999999999993"/>
    <x v="2889"/>
    <x v="2"/>
  </r>
  <r>
    <n v="2890"/>
    <x v="2889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x v="6"/>
    <n v="1"/>
    <n v="7"/>
    <x v="2890"/>
    <x v="1"/>
  </r>
  <r>
    <n v="2891"/>
    <x v="2890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x v="6"/>
    <n v="3"/>
    <n v="27.3"/>
    <x v="2891"/>
    <x v="2"/>
  </r>
  <r>
    <n v="2892"/>
    <x v="2891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x v="6"/>
    <n v="9"/>
    <n v="29.41"/>
    <x v="2892"/>
    <x v="2"/>
  </r>
  <r>
    <n v="2893"/>
    <x v="2892"/>
    <s v="Fundraising for REDISCOVERING KIA THE PLAY"/>
    <n v="5000"/>
    <n v="25"/>
    <x v="2"/>
    <x v="0"/>
    <x v="0"/>
    <n v="1420768800"/>
    <n v="1415644395"/>
    <b v="0"/>
    <n v="2"/>
    <b v="0"/>
    <x v="6"/>
    <n v="1"/>
    <n v="12.5"/>
    <x v="2893"/>
    <x v="3"/>
  </r>
  <r>
    <n v="2894"/>
    <x v="2893"/>
    <s v="This Is A Story About A Woman A Man And A Woman"/>
    <n v="50000"/>
    <n v="0"/>
    <x v="2"/>
    <x v="0"/>
    <x v="0"/>
    <n v="1428100815"/>
    <n v="1422920415"/>
    <b v="0"/>
    <n v="0"/>
    <b v="0"/>
    <x v="6"/>
    <n v="0"/>
    <e v="#DIV/0!"/>
    <x v="2894"/>
    <x v="2"/>
  </r>
  <r>
    <n v="2895"/>
    <x v="2894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x v="6"/>
    <n v="5"/>
    <n v="5.75"/>
    <x v="2895"/>
    <x v="1"/>
  </r>
  <r>
    <n v="2896"/>
    <x v="2895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x v="6"/>
    <n v="21"/>
    <n v="52.08"/>
    <x v="2896"/>
    <x v="3"/>
  </r>
  <r>
    <n v="2897"/>
    <x v="2896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x v="6"/>
    <n v="5"/>
    <n v="183.33"/>
    <x v="2897"/>
    <x v="3"/>
  </r>
  <r>
    <n v="2898"/>
    <x v="2897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x v="6"/>
    <n v="4"/>
    <n v="26.33"/>
    <x v="2898"/>
    <x v="1"/>
  </r>
  <r>
    <n v="2899"/>
    <x v="2898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x v="6"/>
    <n v="0"/>
    <e v="#DIV/0!"/>
    <x v="2899"/>
    <x v="2"/>
  </r>
  <r>
    <n v="2900"/>
    <x v="2899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x v="6"/>
    <n v="62"/>
    <n v="486.43"/>
    <x v="2900"/>
    <x v="2"/>
  </r>
  <r>
    <n v="2901"/>
    <x v="2900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x v="6"/>
    <n v="1"/>
    <n v="3"/>
    <x v="2901"/>
    <x v="3"/>
  </r>
  <r>
    <n v="2902"/>
    <x v="2901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x v="6"/>
    <n v="0"/>
    <n v="25"/>
    <x v="2902"/>
    <x v="3"/>
  </r>
  <r>
    <n v="2903"/>
    <x v="2902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x v="6"/>
    <n v="1"/>
    <n v="9.75"/>
    <x v="2903"/>
    <x v="2"/>
  </r>
  <r>
    <n v="2904"/>
    <x v="2903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x v="6"/>
    <n v="5"/>
    <n v="18.75"/>
    <x v="2904"/>
    <x v="1"/>
  </r>
  <r>
    <n v="2905"/>
    <x v="2904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x v="6"/>
    <n v="18"/>
    <n v="36.590000000000003"/>
    <x v="2905"/>
    <x v="3"/>
  </r>
  <r>
    <n v="2906"/>
    <x v="2905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x v="6"/>
    <n v="9"/>
    <n v="80.709999999999994"/>
    <x v="2906"/>
    <x v="1"/>
  </r>
  <r>
    <n v="2907"/>
    <x v="2906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x v="6"/>
    <n v="0"/>
    <n v="1"/>
    <x v="2907"/>
    <x v="1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x v="6"/>
    <n v="3"/>
    <n v="52.8"/>
    <x v="2908"/>
    <x v="2"/>
  </r>
  <r>
    <n v="2909"/>
    <x v="2908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x v="6"/>
    <n v="0"/>
    <n v="20"/>
    <x v="2909"/>
    <x v="3"/>
  </r>
  <r>
    <n v="2910"/>
    <x v="2909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x v="6"/>
    <n v="0"/>
    <n v="1"/>
    <x v="2910"/>
    <x v="3"/>
  </r>
  <r>
    <n v="2911"/>
    <x v="2910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x v="6"/>
    <n v="37"/>
    <n v="46.93"/>
    <x v="2911"/>
    <x v="3"/>
  </r>
  <r>
    <n v="2912"/>
    <x v="2911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x v="6"/>
    <n v="14"/>
    <n v="78.08"/>
    <x v="2912"/>
    <x v="2"/>
  </r>
  <r>
    <n v="2913"/>
    <x v="2912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x v="6"/>
    <n v="0"/>
    <n v="1"/>
    <x v="2913"/>
    <x v="3"/>
  </r>
  <r>
    <n v="2914"/>
    <x v="2913"/>
    <s v="Hercules must complete four challenges in order to meet the father he never knew"/>
    <n v="25000"/>
    <n v="1"/>
    <x v="2"/>
    <x v="1"/>
    <x v="1"/>
    <n v="1426365994"/>
    <n v="1421185594"/>
    <b v="0"/>
    <n v="1"/>
    <b v="0"/>
    <x v="6"/>
    <n v="0"/>
    <n v="1"/>
    <x v="2914"/>
    <x v="1"/>
  </r>
  <r>
    <n v="2915"/>
    <x v="2914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x v="6"/>
    <n v="61"/>
    <n v="203.67"/>
    <x v="2915"/>
    <x v="2"/>
  </r>
  <r>
    <n v="2916"/>
    <x v="2915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x v="6"/>
    <n v="8"/>
    <n v="20.71"/>
    <x v="2916"/>
    <x v="3"/>
  </r>
  <r>
    <n v="2917"/>
    <x v="2916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x v="6"/>
    <n v="22"/>
    <n v="48.56"/>
    <x v="2917"/>
    <x v="3"/>
  </r>
  <r>
    <n v="2918"/>
    <x v="2917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x v="6"/>
    <n v="27"/>
    <n v="68.099999999999994"/>
    <x v="2918"/>
    <x v="2"/>
  </r>
  <r>
    <n v="2919"/>
    <x v="2918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x v="6"/>
    <n v="9"/>
    <n v="8.5"/>
    <x v="291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x v="6"/>
    <n v="27"/>
    <n v="51.62"/>
    <x v="2920"/>
    <x v="2"/>
  </r>
  <r>
    <n v="2921"/>
    <x v="2920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x v="40"/>
    <n v="129"/>
    <n v="43"/>
    <x v="2921"/>
    <x v="3"/>
  </r>
  <r>
    <n v="2922"/>
    <x v="2921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x v="40"/>
    <n v="100"/>
    <n v="83.33"/>
    <x v="2922"/>
    <x v="3"/>
  </r>
  <r>
    <n v="2923"/>
    <x v="2922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x v="40"/>
    <n v="100"/>
    <n v="30"/>
    <x v="2923"/>
    <x v="3"/>
  </r>
  <r>
    <n v="2924"/>
    <x v="2923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x v="40"/>
    <n v="103"/>
    <n v="175.51"/>
    <x v="2924"/>
    <x v="2"/>
  </r>
  <r>
    <n v="2925"/>
    <x v="2924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x v="40"/>
    <n v="102"/>
    <n v="231.66"/>
    <x v="2925"/>
    <x v="3"/>
  </r>
  <r>
    <n v="2926"/>
    <x v="2925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x v="40"/>
    <n v="125"/>
    <n v="75"/>
    <x v="2926"/>
    <x v="2"/>
  </r>
  <r>
    <n v="2927"/>
    <x v="2926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x v="40"/>
    <n v="131"/>
    <n v="112.14"/>
    <x v="2927"/>
    <x v="1"/>
  </r>
  <r>
    <n v="2928"/>
    <x v="2927"/>
    <s v="This is a touring production for schools in the Treasure Valley!"/>
    <n v="1000"/>
    <n v="1000"/>
    <x v="0"/>
    <x v="0"/>
    <x v="0"/>
    <n v="1457135846"/>
    <n v="1454543846"/>
    <b v="0"/>
    <n v="24"/>
    <b v="1"/>
    <x v="40"/>
    <n v="100"/>
    <n v="41.67"/>
    <x v="2928"/>
    <x v="2"/>
  </r>
  <r>
    <n v="2929"/>
    <x v="2928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x v="40"/>
    <n v="102"/>
    <n v="255.17"/>
    <x v="2929"/>
    <x v="3"/>
  </r>
  <r>
    <n v="2930"/>
    <x v="2929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x v="40"/>
    <n v="101"/>
    <n v="162.77000000000001"/>
    <x v="2930"/>
    <x v="2"/>
  </r>
  <r>
    <n v="2931"/>
    <x v="2930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x v="40"/>
    <n v="106"/>
    <n v="88.33"/>
    <x v="2931"/>
    <x v="3"/>
  </r>
  <r>
    <n v="2932"/>
    <x v="2931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x v="40"/>
    <n v="105"/>
    <n v="85.74"/>
    <x v="2932"/>
    <x v="1"/>
  </r>
  <r>
    <n v="2933"/>
    <x v="2932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x v="40"/>
    <n v="103"/>
    <n v="47.57"/>
    <x v="2933"/>
    <x v="2"/>
  </r>
  <r>
    <n v="2934"/>
    <x v="2933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x v="40"/>
    <n v="108"/>
    <n v="72.97"/>
    <x v="2934"/>
    <x v="1"/>
  </r>
  <r>
    <n v="2935"/>
    <x v="2934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x v="40"/>
    <n v="101"/>
    <n v="90.54"/>
    <x v="2935"/>
    <x v="2"/>
  </r>
  <r>
    <n v="2936"/>
    <x v="2935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x v="40"/>
    <n v="128"/>
    <n v="37.65"/>
    <x v="2936"/>
    <x v="2"/>
  </r>
  <r>
    <n v="2937"/>
    <x v="2936"/>
    <s v="UCAS is a new British musical premiering at the Edinburgh Fringe Festival 2014."/>
    <n v="1500"/>
    <n v="2000"/>
    <x v="0"/>
    <x v="1"/>
    <x v="1"/>
    <n v="1405249113"/>
    <n v="1402657113"/>
    <b v="0"/>
    <n v="55"/>
    <b v="1"/>
    <x v="40"/>
    <n v="133"/>
    <n v="36.36"/>
    <x v="2937"/>
    <x v="2"/>
  </r>
  <r>
    <n v="2938"/>
    <x v="2937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x v="40"/>
    <n v="101"/>
    <n v="126.72"/>
    <x v="2938"/>
    <x v="2"/>
  </r>
  <r>
    <n v="2939"/>
    <x v="2938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x v="40"/>
    <n v="103"/>
    <n v="329.2"/>
    <x v="2939"/>
    <x v="2"/>
  </r>
  <r>
    <n v="2940"/>
    <x v="2939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x v="40"/>
    <n v="107"/>
    <n v="81.239999999999995"/>
    <x v="2940"/>
    <x v="3"/>
  </r>
  <r>
    <n v="2941"/>
    <x v="2940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x v="38"/>
    <n v="0"/>
    <n v="1"/>
    <x v="2941"/>
    <x v="3"/>
  </r>
  <r>
    <n v="2942"/>
    <x v="2941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x v="38"/>
    <n v="20"/>
    <n v="202.23"/>
    <x v="2942"/>
    <x v="3"/>
  </r>
  <r>
    <n v="2943"/>
    <x v="2942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x v="38"/>
    <n v="0"/>
    <e v="#DIV/0!"/>
    <x v="2943"/>
    <x v="3"/>
  </r>
  <r>
    <n v="2944"/>
    <x v="2943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x v="38"/>
    <n v="1"/>
    <n v="100"/>
    <x v="2944"/>
    <x v="3"/>
  </r>
  <r>
    <n v="2945"/>
    <x v="2944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x v="38"/>
    <n v="0"/>
    <e v="#DIV/0!"/>
    <x v="2945"/>
    <x v="1"/>
  </r>
  <r>
    <n v="2946"/>
    <x v="2945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x v="38"/>
    <n v="0"/>
    <n v="1"/>
    <x v="2946"/>
    <x v="1"/>
  </r>
  <r>
    <n v="2947"/>
    <x v="2946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x v="38"/>
    <n v="4"/>
    <n v="82.46"/>
    <x v="2947"/>
    <x v="3"/>
  </r>
  <r>
    <n v="2948"/>
    <x v="2947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x v="38"/>
    <n v="0"/>
    <n v="2.67"/>
    <x v="2948"/>
    <x v="3"/>
  </r>
  <r>
    <n v="2949"/>
    <x v="2948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x v="38"/>
    <n v="3"/>
    <n v="12.5"/>
    <x v="2949"/>
    <x v="3"/>
  </r>
  <r>
    <n v="2950"/>
    <x v="2949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x v="38"/>
    <n v="0"/>
    <e v="#DIV/0!"/>
    <x v="2950"/>
    <x v="2"/>
  </r>
  <r>
    <n v="2951"/>
    <x v="2950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x v="38"/>
    <n v="2"/>
    <n v="18.899999999999999"/>
    <x v="2951"/>
    <x v="1"/>
  </r>
  <r>
    <n v="2952"/>
    <x v="2951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x v="38"/>
    <n v="8"/>
    <n v="200.63"/>
    <x v="2952"/>
    <x v="3"/>
  </r>
  <r>
    <n v="2953"/>
    <x v="2952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x v="38"/>
    <n v="0"/>
    <n v="201.67"/>
    <x v="2953"/>
    <x v="0"/>
  </r>
  <r>
    <n v="2954"/>
    <x v="2953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x v="38"/>
    <n v="0"/>
    <e v="#DIV/0!"/>
    <x v="2954"/>
    <x v="3"/>
  </r>
  <r>
    <n v="2955"/>
    <x v="2954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x v="38"/>
    <n v="60"/>
    <n v="65"/>
    <x v="2955"/>
    <x v="1"/>
  </r>
  <r>
    <n v="2956"/>
    <x v="2955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x v="38"/>
    <n v="17"/>
    <n v="66.099999999999994"/>
    <x v="2956"/>
    <x v="3"/>
  </r>
  <r>
    <n v="2957"/>
    <x v="2956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x v="38"/>
    <n v="2"/>
    <n v="93.33"/>
    <x v="2957"/>
    <x v="1"/>
  </r>
  <r>
    <n v="2958"/>
    <x v="2957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x v="38"/>
    <n v="0"/>
    <e v="#DIV/0!"/>
    <x v="2958"/>
    <x v="1"/>
  </r>
  <r>
    <n v="2959"/>
    <x v="2958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x v="38"/>
    <n v="0"/>
    <e v="#DIV/0!"/>
    <x v="2959"/>
    <x v="2"/>
  </r>
  <r>
    <n v="2960"/>
    <x v="2959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x v="38"/>
    <n v="0"/>
    <e v="#DIV/0!"/>
    <x v="2960"/>
    <x v="3"/>
  </r>
  <r>
    <n v="2961"/>
    <x v="2960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x v="6"/>
    <n v="110"/>
    <n v="50.75"/>
    <x v="2961"/>
    <x v="3"/>
  </r>
  <r>
    <n v="2962"/>
    <x v="2961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x v="6"/>
    <n v="122"/>
    <n v="60.9"/>
    <x v="2962"/>
    <x v="3"/>
  </r>
  <r>
    <n v="2963"/>
    <x v="2962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x v="6"/>
    <n v="107"/>
    <n v="109.03"/>
    <x v="2963"/>
    <x v="2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x v="6"/>
    <n v="101"/>
    <n v="25.69"/>
    <x v="2964"/>
    <x v="3"/>
  </r>
  <r>
    <n v="2965"/>
    <x v="2964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x v="6"/>
    <n v="109"/>
    <n v="41.92"/>
    <x v="2965"/>
    <x v="3"/>
  </r>
  <r>
    <n v="2966"/>
    <x v="2965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x v="6"/>
    <n v="114"/>
    <n v="88.77"/>
    <x v="2966"/>
    <x v="3"/>
  </r>
  <r>
    <n v="2967"/>
    <x v="2966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x v="6"/>
    <n v="114"/>
    <n v="80.23"/>
    <x v="2967"/>
    <x v="1"/>
  </r>
  <r>
    <n v="2968"/>
    <x v="2967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x v="6"/>
    <n v="106"/>
    <n v="78.94"/>
    <x v="2968"/>
    <x v="3"/>
  </r>
  <r>
    <n v="2969"/>
    <x v="2968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x v="6"/>
    <n v="163"/>
    <n v="95.59"/>
    <x v="2969"/>
    <x v="2"/>
  </r>
  <r>
    <n v="2970"/>
    <x v="2969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x v="6"/>
    <n v="106"/>
    <n v="69.89"/>
    <x v="2970"/>
    <x v="2"/>
  </r>
  <r>
    <n v="2971"/>
    <x v="2970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x v="6"/>
    <n v="100"/>
    <n v="74.53"/>
    <x v="2971"/>
    <x v="1"/>
  </r>
  <r>
    <n v="2972"/>
    <x v="2971"/>
    <s v="A group of artists. A mythical art piece. A harrowing quest. And some margaritas."/>
    <n v="2000"/>
    <n v="2107"/>
    <x v="0"/>
    <x v="0"/>
    <x v="0"/>
    <n v="1480899600"/>
    <n v="1479609520"/>
    <b v="0"/>
    <n v="17"/>
    <b v="1"/>
    <x v="6"/>
    <n v="105"/>
    <n v="123.94"/>
    <x v="2972"/>
    <x v="3"/>
  </r>
  <r>
    <n v="2973"/>
    <x v="2972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x v="6"/>
    <n v="175"/>
    <n v="264.85000000000002"/>
    <x v="2973"/>
    <x v="2"/>
  </r>
  <r>
    <n v="2974"/>
    <x v="2973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x v="6"/>
    <n v="102"/>
    <n v="58.62"/>
    <x v="2974"/>
    <x v="2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x v="6"/>
    <n v="100"/>
    <n v="70.88"/>
    <x v="2975"/>
    <x v="1"/>
  </r>
  <r>
    <n v="2976"/>
    <x v="2975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x v="6"/>
    <n v="171"/>
    <n v="8.57"/>
    <x v="2976"/>
    <x v="3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x v="6"/>
    <n v="114"/>
    <n v="113.57"/>
    <x v="2977"/>
    <x v="2"/>
  </r>
  <r>
    <n v="2978"/>
    <x v="2977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x v="6"/>
    <n v="129"/>
    <n v="60.69"/>
    <x v="2978"/>
    <x v="2"/>
  </r>
  <r>
    <n v="2979"/>
    <x v="2978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x v="6"/>
    <n v="101"/>
    <n v="110.22"/>
    <x v="2979"/>
    <x v="3"/>
  </r>
  <r>
    <n v="2980"/>
    <x v="2979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x v="6"/>
    <n v="109"/>
    <n v="136.46"/>
    <x v="2980"/>
    <x v="3"/>
  </r>
  <r>
    <n v="2981"/>
    <x v="2980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x v="38"/>
    <n v="129"/>
    <n v="53.16"/>
    <x v="2981"/>
    <x v="1"/>
  </r>
  <r>
    <n v="2982"/>
    <x v="2981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x v="38"/>
    <n v="102"/>
    <n v="86.49"/>
    <x v="2982"/>
    <x v="2"/>
  </r>
  <r>
    <n v="2983"/>
    <x v="2982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x v="38"/>
    <n v="147"/>
    <n v="155.24"/>
    <x v="2983"/>
    <x v="1"/>
  </r>
  <r>
    <n v="2984"/>
    <x v="2983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x v="38"/>
    <n v="100"/>
    <n v="115.08"/>
    <x v="2984"/>
    <x v="1"/>
  </r>
  <r>
    <n v="2985"/>
    <x v="2984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x v="38"/>
    <n v="122"/>
    <n v="109.59"/>
    <x v="2985"/>
    <x v="1"/>
  </r>
  <r>
    <n v="2986"/>
    <x v="2985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x v="38"/>
    <n v="106"/>
    <n v="45.21"/>
    <x v="2986"/>
    <x v="1"/>
  </r>
  <r>
    <n v="2987"/>
    <x v="2986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x v="38"/>
    <n v="110"/>
    <n v="104.15"/>
    <x v="2987"/>
    <x v="1"/>
  </r>
  <r>
    <n v="2988"/>
    <x v="2987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x v="38"/>
    <n v="100"/>
    <n v="35.71"/>
    <x v="2988"/>
    <x v="3"/>
  </r>
  <r>
    <n v="2989"/>
    <x v="2988"/>
    <s v="Bring the movies back to Bethel, Maine."/>
    <n v="20000"/>
    <n v="35307"/>
    <x v="0"/>
    <x v="0"/>
    <x v="0"/>
    <n v="1450673940"/>
    <n v="1448756962"/>
    <b v="0"/>
    <n v="364"/>
    <b v="1"/>
    <x v="38"/>
    <n v="177"/>
    <n v="97"/>
    <x v="2989"/>
    <x v="3"/>
  </r>
  <r>
    <n v="2990"/>
    <x v="2989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x v="38"/>
    <n v="100"/>
    <n v="370.37"/>
    <x v="2990"/>
    <x v="0"/>
  </r>
  <r>
    <n v="2991"/>
    <x v="2990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x v="38"/>
    <n v="103"/>
    <n v="94.41"/>
    <x v="2991"/>
    <x v="1"/>
  </r>
  <r>
    <n v="2992"/>
    <x v="2991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x v="38"/>
    <n v="105"/>
    <n v="48.98"/>
    <x v="2992"/>
    <x v="1"/>
  </r>
  <r>
    <n v="2993"/>
    <x v="2992"/>
    <s v="Help us build the Kitchen from Hell!"/>
    <n v="1000"/>
    <n v="1003"/>
    <x v="0"/>
    <x v="0"/>
    <x v="0"/>
    <n v="1455998867"/>
    <n v="1453406867"/>
    <b v="0"/>
    <n v="22"/>
    <b v="1"/>
    <x v="38"/>
    <n v="100"/>
    <n v="45.59"/>
    <x v="2993"/>
    <x v="2"/>
  </r>
  <r>
    <n v="2994"/>
    <x v="2993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x v="38"/>
    <n v="458"/>
    <n v="23.28"/>
    <x v="2994"/>
    <x v="1"/>
  </r>
  <r>
    <n v="2995"/>
    <x v="2994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x v="38"/>
    <n v="105"/>
    <n v="63.23"/>
    <x v="2995"/>
    <x v="3"/>
  </r>
  <r>
    <n v="2996"/>
    <x v="2995"/>
    <s v="A permanent home for comedy in Connecticut in the heart of downtown Hartford."/>
    <n v="35000"/>
    <n v="60180"/>
    <x v="0"/>
    <x v="0"/>
    <x v="0"/>
    <n v="1432677240"/>
    <n v="1427493240"/>
    <b v="0"/>
    <n v="392"/>
    <b v="1"/>
    <x v="38"/>
    <n v="172"/>
    <n v="153.52000000000001"/>
    <x v="2996"/>
    <x v="0"/>
  </r>
  <r>
    <n v="2997"/>
    <x v="2996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x v="38"/>
    <n v="104"/>
    <n v="90.2"/>
    <x v="2997"/>
    <x v="2"/>
  </r>
  <r>
    <n v="2998"/>
    <x v="2997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x v="38"/>
    <n v="103"/>
    <n v="118.97"/>
    <x v="2998"/>
    <x v="0"/>
  </r>
  <r>
    <n v="2999"/>
    <x v="2998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x v="38"/>
    <n v="119"/>
    <n v="80.25"/>
    <x v="2999"/>
    <x v="0"/>
  </r>
  <r>
    <n v="3000"/>
    <x v="2999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x v="38"/>
    <n v="100"/>
    <n v="62.5"/>
    <x v="3000"/>
    <x v="1"/>
  </r>
  <r>
    <n v="3001"/>
    <x v="3000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x v="38"/>
    <n v="319"/>
    <n v="131.38"/>
    <x v="3001"/>
    <x v="5"/>
  </r>
  <r>
    <n v="3002"/>
    <x v="3001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x v="38"/>
    <n v="109"/>
    <n v="73.03"/>
    <x v="3002"/>
    <x v="1"/>
  </r>
  <r>
    <n v="3003"/>
    <x v="3002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x v="38"/>
    <n v="101"/>
    <n v="178.53"/>
    <x v="3003"/>
    <x v="2"/>
  </r>
  <r>
    <n v="3004"/>
    <x v="3003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x v="38"/>
    <n v="113"/>
    <n v="162.91"/>
    <x v="3004"/>
    <x v="2"/>
  </r>
  <r>
    <n v="3005"/>
    <x v="3004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x v="38"/>
    <n v="120"/>
    <n v="108.24"/>
    <x v="3005"/>
    <x v="2"/>
  </r>
  <r>
    <n v="3006"/>
    <x v="3005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x v="38"/>
    <n v="108"/>
    <n v="88.87"/>
    <x v="3006"/>
    <x v="3"/>
  </r>
  <r>
    <n v="3007"/>
    <x v="3006"/>
    <s v="Consuite for 2015 CoreCon.  An adventure into insanity."/>
    <n v="600"/>
    <n v="1080"/>
    <x v="0"/>
    <x v="0"/>
    <x v="0"/>
    <n v="1429938683"/>
    <n v="1428124283"/>
    <b v="0"/>
    <n v="20"/>
    <b v="1"/>
    <x v="38"/>
    <n v="180"/>
    <n v="54"/>
    <x v="3007"/>
    <x v="3"/>
  </r>
  <r>
    <n v="3008"/>
    <x v="3007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x v="38"/>
    <n v="101"/>
    <n v="116.73"/>
    <x v="3008"/>
    <x v="2"/>
  </r>
  <r>
    <n v="3009"/>
    <x v="3008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x v="38"/>
    <n v="120"/>
    <n v="233.9"/>
    <x v="3009"/>
    <x v="2"/>
  </r>
  <r>
    <n v="3010"/>
    <x v="3009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x v="38"/>
    <n v="158"/>
    <n v="158"/>
    <x v="3010"/>
    <x v="3"/>
  </r>
  <r>
    <n v="3011"/>
    <x v="3010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x v="38"/>
    <n v="124"/>
    <n v="14.84"/>
    <x v="3011"/>
    <x v="3"/>
  </r>
  <r>
    <n v="3012"/>
    <x v="3011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x v="38"/>
    <n v="117"/>
    <n v="85.18"/>
    <x v="3012"/>
    <x v="3"/>
  </r>
  <r>
    <n v="3013"/>
    <x v="3012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x v="38"/>
    <n v="157"/>
    <n v="146.69"/>
    <x v="3013"/>
    <x v="2"/>
  </r>
  <r>
    <n v="3014"/>
    <x v="3013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x v="38"/>
    <n v="113"/>
    <n v="50.76"/>
    <x v="3014"/>
    <x v="2"/>
  </r>
  <r>
    <n v="3015"/>
    <x v="3014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x v="38"/>
    <n v="103"/>
    <n v="87.7"/>
    <x v="3015"/>
    <x v="2"/>
  </r>
  <r>
    <n v="3016"/>
    <x v="3015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x v="38"/>
    <n v="103"/>
    <n v="242.28"/>
    <x v="3016"/>
    <x v="2"/>
  </r>
  <r>
    <n v="3017"/>
    <x v="3016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x v="38"/>
    <n v="106"/>
    <n v="146.44999999999999"/>
    <x v="3017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x v="38"/>
    <n v="101"/>
    <n v="103.17"/>
    <x v="3018"/>
    <x v="2"/>
  </r>
  <r>
    <n v="3019"/>
    <x v="3018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x v="38"/>
    <n v="121"/>
    <n v="80.459999999999994"/>
    <x v="3019"/>
    <x v="3"/>
  </r>
  <r>
    <n v="3020"/>
    <x v="3019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x v="38"/>
    <n v="101"/>
    <n v="234.67"/>
    <x v="3020"/>
    <x v="1"/>
  </r>
  <r>
    <n v="3021"/>
    <x v="3020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x v="38"/>
    <n v="116"/>
    <n v="50.69"/>
    <x v="3021"/>
    <x v="1"/>
  </r>
  <r>
    <n v="3022"/>
    <x v="3021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x v="38"/>
    <n v="101"/>
    <n v="162.71"/>
    <x v="3022"/>
    <x v="3"/>
  </r>
  <r>
    <n v="3023"/>
    <x v="3022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x v="38"/>
    <n v="103"/>
    <n v="120.17"/>
    <x v="3023"/>
    <x v="5"/>
  </r>
  <r>
    <n v="3024"/>
    <x v="3023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x v="38"/>
    <n v="246"/>
    <n v="67.7"/>
    <x v="3024"/>
    <x v="2"/>
  </r>
  <r>
    <n v="3025"/>
    <x v="3024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x v="38"/>
    <n v="302"/>
    <n v="52.1"/>
    <x v="3025"/>
    <x v="0"/>
  </r>
  <r>
    <n v="3026"/>
    <x v="3025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x v="38"/>
    <n v="143"/>
    <n v="51.6"/>
    <x v="3026"/>
    <x v="3"/>
  </r>
  <r>
    <n v="3027"/>
    <x v="3026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x v="38"/>
    <n v="131"/>
    <n v="164.3"/>
    <x v="3027"/>
    <x v="1"/>
  </r>
  <r>
    <n v="3028"/>
    <x v="3027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x v="38"/>
    <n v="168"/>
    <n v="84.86"/>
    <x v="3028"/>
    <x v="2"/>
  </r>
  <r>
    <n v="3029"/>
    <x v="3028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x v="38"/>
    <n v="110"/>
    <n v="94.55"/>
    <x v="3029"/>
    <x v="3"/>
  </r>
  <r>
    <n v="3030"/>
    <x v="3029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x v="38"/>
    <n v="107"/>
    <n v="45.54"/>
    <x v="3030"/>
    <x v="1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x v="38"/>
    <n v="100"/>
    <n v="51.72"/>
    <x v="3031"/>
    <x v="3"/>
  </r>
  <r>
    <n v="3032"/>
    <x v="3031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x v="38"/>
    <n v="127"/>
    <n v="50.88"/>
    <x v="3032"/>
    <x v="1"/>
  </r>
  <r>
    <n v="3033"/>
    <x v="3032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x v="38"/>
    <n v="147"/>
    <n v="191.13"/>
    <x v="3033"/>
    <x v="1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x v="38"/>
    <n v="113"/>
    <n v="89.31"/>
    <x v="3034"/>
    <x v="4"/>
  </r>
  <r>
    <n v="3035"/>
    <x v="3034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x v="38"/>
    <n v="109"/>
    <n v="88.59"/>
    <x v="3035"/>
    <x v="4"/>
  </r>
  <r>
    <n v="3036"/>
    <x v="3035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x v="38"/>
    <n v="127"/>
    <n v="96.3"/>
    <x v="3036"/>
    <x v="7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x v="38"/>
    <n v="213"/>
    <n v="33.31"/>
    <x v="3037"/>
    <x v="1"/>
  </r>
  <r>
    <n v="3038"/>
    <x v="3037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x v="38"/>
    <n v="101"/>
    <n v="37.22"/>
    <x v="3038"/>
    <x v="4"/>
  </r>
  <r>
    <n v="3039"/>
    <x v="3038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x v="38"/>
    <n v="109"/>
    <n v="92.13"/>
    <x v="3039"/>
    <x v="3"/>
  </r>
  <r>
    <n v="3040"/>
    <x v="3039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x v="38"/>
    <n v="108"/>
    <n v="76.790000000000006"/>
    <x v="3040"/>
    <x v="3"/>
  </r>
  <r>
    <n v="3041"/>
    <x v="3040"/>
    <s v="Privet! Hello! Bon Jour! We are the Arlekin Players Theatre and we need a home."/>
    <n v="8300"/>
    <n v="9170"/>
    <x v="0"/>
    <x v="0"/>
    <x v="0"/>
    <n v="1453323048"/>
    <n v="1450731048"/>
    <b v="0"/>
    <n v="95"/>
    <b v="1"/>
    <x v="38"/>
    <n v="110"/>
    <n v="96.53"/>
    <x v="3041"/>
    <x v="3"/>
  </r>
  <r>
    <n v="3042"/>
    <x v="3041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x v="38"/>
    <n v="128"/>
    <n v="51.89"/>
    <x v="3042"/>
    <x v="3"/>
  </r>
  <r>
    <n v="3043"/>
    <x v="3042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x v="38"/>
    <n v="110"/>
    <n v="128.91"/>
    <x v="3043"/>
    <x v="1"/>
  </r>
  <r>
    <n v="3044"/>
    <x v="3043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x v="38"/>
    <n v="109"/>
    <n v="84.11"/>
    <x v="3044"/>
    <x v="2"/>
  </r>
  <r>
    <n v="3045"/>
    <x v="3044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x v="38"/>
    <n v="133"/>
    <n v="82.94"/>
    <x v="3045"/>
    <x v="2"/>
  </r>
  <r>
    <n v="3046"/>
    <x v="3045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x v="38"/>
    <n v="191"/>
    <n v="259.95"/>
    <x v="3046"/>
    <x v="1"/>
  </r>
  <r>
    <n v="3047"/>
    <x v="3046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x v="38"/>
    <n v="149"/>
    <n v="37.25"/>
    <x v="3047"/>
    <x v="2"/>
  </r>
  <r>
    <n v="3048"/>
    <x v="3047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x v="38"/>
    <n v="166"/>
    <n v="177.02"/>
    <x v="3048"/>
    <x v="3"/>
  </r>
  <r>
    <n v="3049"/>
    <x v="3048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x v="38"/>
    <n v="107"/>
    <n v="74.069999999999993"/>
    <x v="3049"/>
    <x v="1"/>
  </r>
  <r>
    <n v="3050"/>
    <x v="3049"/>
    <s v="Help fund The Black Pearl Consuite at CoreCon VIII: On Ancient Seas!"/>
    <n v="600"/>
    <n v="636"/>
    <x v="0"/>
    <x v="0"/>
    <x v="0"/>
    <n v="1462420960"/>
    <n v="1459828960"/>
    <b v="0"/>
    <n v="9"/>
    <b v="1"/>
    <x v="38"/>
    <n v="106"/>
    <n v="70.67"/>
    <x v="3050"/>
    <x v="0"/>
  </r>
  <r>
    <n v="3051"/>
    <x v="3050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x v="38"/>
    <n v="24"/>
    <n v="23.63"/>
    <x v="3051"/>
    <x v="3"/>
  </r>
  <r>
    <n v="3052"/>
    <x v="3051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x v="38"/>
    <n v="0"/>
    <n v="37.5"/>
    <x v="3052"/>
    <x v="2"/>
  </r>
  <r>
    <n v="3053"/>
    <x v="3052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x v="38"/>
    <n v="0"/>
    <n v="13.33"/>
    <x v="3053"/>
    <x v="3"/>
  </r>
  <r>
    <n v="3054"/>
    <x v="3053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x v="38"/>
    <n v="0"/>
    <e v="#DIV/0!"/>
    <x v="3054"/>
    <x v="2"/>
  </r>
  <r>
    <n v="3055"/>
    <x v="3054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x v="38"/>
    <n v="0"/>
    <n v="1"/>
    <x v="3055"/>
    <x v="2"/>
  </r>
  <r>
    <n v="3056"/>
    <x v="3055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x v="38"/>
    <n v="0"/>
    <e v="#DIV/0!"/>
    <x v="3056"/>
    <x v="1"/>
  </r>
  <r>
    <n v="3057"/>
    <x v="3056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x v="38"/>
    <n v="0"/>
    <e v="#DIV/0!"/>
    <x v="3057"/>
    <x v="1"/>
  </r>
  <r>
    <n v="3058"/>
    <x v="3057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x v="38"/>
    <n v="0"/>
    <n v="1"/>
    <x v="3058"/>
    <x v="2"/>
  </r>
  <r>
    <n v="3059"/>
    <x v="3058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x v="38"/>
    <n v="3"/>
    <n v="41"/>
    <x v="3059"/>
    <x v="3"/>
  </r>
  <r>
    <n v="3060"/>
    <x v="3059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x v="38"/>
    <n v="0"/>
    <n v="55.83"/>
    <x v="3060"/>
    <x v="2"/>
  </r>
  <r>
    <n v="3061"/>
    <x v="3060"/>
    <s v="Save a historic Local theater."/>
    <n v="1000000"/>
    <n v="0"/>
    <x v="2"/>
    <x v="0"/>
    <x v="0"/>
    <n v="1407955748"/>
    <n v="1405363748"/>
    <b v="0"/>
    <n v="0"/>
    <b v="0"/>
    <x v="38"/>
    <n v="0"/>
    <e v="#DIV/0!"/>
    <x v="3061"/>
    <x v="3"/>
  </r>
  <r>
    <n v="3062"/>
    <x v="3061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x v="38"/>
    <n v="67"/>
    <n v="99.76"/>
    <x v="3062"/>
    <x v="1"/>
  </r>
  <r>
    <n v="3063"/>
    <x v="3062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x v="38"/>
    <n v="20"/>
    <n v="25.52"/>
    <x v="3063"/>
    <x v="3"/>
  </r>
  <r>
    <n v="3064"/>
    <x v="3063"/>
    <s v="An epicenter for connection, creation and expression of the community."/>
    <n v="75000"/>
    <n v="8471"/>
    <x v="2"/>
    <x v="0"/>
    <x v="0"/>
    <n v="1448175540"/>
    <n v="1445483246"/>
    <b v="0"/>
    <n v="72"/>
    <b v="0"/>
    <x v="38"/>
    <n v="11"/>
    <n v="117.65"/>
    <x v="3064"/>
    <x v="2"/>
  </r>
  <r>
    <n v="3065"/>
    <x v="3064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x v="38"/>
    <n v="0"/>
    <n v="5"/>
    <x v="3065"/>
    <x v="1"/>
  </r>
  <r>
    <n v="3066"/>
    <x v="3065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x v="38"/>
    <n v="12"/>
    <n v="2796.67"/>
    <x v="3066"/>
    <x v="3"/>
  </r>
  <r>
    <n v="3067"/>
    <x v="3066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x v="38"/>
    <n v="3"/>
    <n v="200"/>
    <x v="3067"/>
    <x v="3"/>
  </r>
  <r>
    <n v="3068"/>
    <x v="3067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x v="38"/>
    <n v="0"/>
    <n v="87.5"/>
    <x v="3068"/>
    <x v="2"/>
  </r>
  <r>
    <n v="3069"/>
    <x v="3068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x v="38"/>
    <n v="14"/>
    <n v="20.14"/>
    <x v="3069"/>
    <x v="1"/>
  </r>
  <r>
    <n v="3070"/>
    <x v="3069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x v="38"/>
    <n v="3"/>
    <n v="20.88"/>
    <x v="3070"/>
    <x v="3"/>
  </r>
  <r>
    <n v="3071"/>
    <x v="3070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x v="38"/>
    <n v="60"/>
    <n v="61.31"/>
    <x v="3071"/>
    <x v="1"/>
  </r>
  <r>
    <n v="3072"/>
    <x v="3071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x v="38"/>
    <n v="0"/>
    <n v="1"/>
    <x v="3072"/>
    <x v="3"/>
  </r>
  <r>
    <n v="3073"/>
    <x v="3072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x v="38"/>
    <n v="0"/>
    <n v="92.14"/>
    <x v="3073"/>
    <x v="1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x v="38"/>
    <n v="0"/>
    <n v="7.33"/>
    <x v="3074"/>
    <x v="1"/>
  </r>
  <r>
    <n v="3075"/>
    <x v="3074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x v="38"/>
    <n v="9"/>
    <n v="64.8"/>
    <x v="3075"/>
    <x v="3"/>
  </r>
  <r>
    <n v="3076"/>
    <x v="3075"/>
    <s v="Helping female comedians get in their 10,000 Hours of practice!"/>
    <n v="10000"/>
    <n v="1506"/>
    <x v="2"/>
    <x v="0"/>
    <x v="0"/>
    <n v="1444405123"/>
    <n v="1439221123"/>
    <b v="0"/>
    <n v="50"/>
    <b v="0"/>
    <x v="38"/>
    <n v="15"/>
    <n v="30.12"/>
    <x v="3076"/>
    <x v="0"/>
  </r>
  <r>
    <n v="3077"/>
    <x v="3076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x v="38"/>
    <n v="0"/>
    <n v="52.5"/>
    <x v="3077"/>
    <x v="3"/>
  </r>
  <r>
    <n v="3078"/>
    <x v="3077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x v="38"/>
    <n v="0"/>
    <n v="23.67"/>
    <x v="3078"/>
    <x v="3"/>
  </r>
  <r>
    <n v="3079"/>
    <x v="3078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x v="38"/>
    <n v="1"/>
    <n v="415.78"/>
    <x v="3079"/>
    <x v="2"/>
  </r>
  <r>
    <n v="3080"/>
    <x v="3079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x v="38"/>
    <n v="0"/>
    <n v="53.71"/>
    <x v="3080"/>
    <x v="3"/>
  </r>
  <r>
    <n v="3081"/>
    <x v="3080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x v="38"/>
    <n v="0"/>
    <n v="420.6"/>
    <x v="3081"/>
    <x v="3"/>
  </r>
  <r>
    <n v="3082"/>
    <x v="3081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x v="38"/>
    <n v="0"/>
    <e v="#DIV/0!"/>
    <x v="3082"/>
    <x v="2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x v="38"/>
    <n v="0"/>
    <n v="18.670000000000002"/>
    <x v="3083"/>
    <x v="3"/>
  </r>
  <r>
    <n v="3084"/>
    <x v="3083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x v="38"/>
    <n v="12"/>
    <n v="78.33"/>
    <x v="3084"/>
    <x v="3"/>
  </r>
  <r>
    <n v="3085"/>
    <x v="3084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x v="38"/>
    <n v="2"/>
    <n v="67.78"/>
    <x v="3085"/>
    <x v="3"/>
  </r>
  <r>
    <n v="3086"/>
    <x v="3085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x v="38"/>
    <n v="0"/>
    <n v="16.670000000000002"/>
    <x v="3086"/>
    <x v="1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x v="38"/>
    <n v="1"/>
    <n v="62.5"/>
    <x v="3087"/>
    <x v="2"/>
  </r>
  <r>
    <n v="3088"/>
    <x v="3087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x v="38"/>
    <n v="0"/>
    <n v="42"/>
    <x v="3088"/>
    <x v="1"/>
  </r>
  <r>
    <n v="3089"/>
    <x v="3088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x v="38"/>
    <n v="23"/>
    <n v="130.09"/>
    <x v="3089"/>
    <x v="3"/>
  </r>
  <r>
    <n v="3090"/>
    <x v="3089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x v="38"/>
    <n v="5"/>
    <n v="1270.22"/>
    <x v="3090"/>
    <x v="1"/>
  </r>
  <r>
    <n v="3091"/>
    <x v="3090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x v="38"/>
    <n v="16"/>
    <n v="88.44"/>
    <x v="3091"/>
    <x v="3"/>
  </r>
  <r>
    <n v="3092"/>
    <x v="3091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x v="38"/>
    <n v="1"/>
    <n v="56.34"/>
    <x v="3092"/>
    <x v="2"/>
  </r>
  <r>
    <n v="3093"/>
    <x v="3092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x v="38"/>
    <n v="23"/>
    <n v="53.53"/>
    <x v="3093"/>
    <x v="3"/>
  </r>
  <r>
    <n v="3094"/>
    <x v="3093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x v="38"/>
    <n v="0"/>
    <n v="25"/>
    <x v="3094"/>
    <x v="1"/>
  </r>
  <r>
    <n v="3095"/>
    <x v="3094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x v="38"/>
    <n v="0"/>
    <n v="50"/>
    <x v="3095"/>
    <x v="3"/>
  </r>
  <r>
    <n v="3096"/>
    <x v="3095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x v="38"/>
    <n v="4"/>
    <n v="56.79"/>
    <x v="3096"/>
    <x v="1"/>
  </r>
  <r>
    <n v="3097"/>
    <x v="3096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x v="38"/>
    <n v="17"/>
    <n v="40.83"/>
    <x v="3097"/>
    <x v="3"/>
  </r>
  <r>
    <n v="3098"/>
    <x v="3097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x v="38"/>
    <n v="4"/>
    <n v="65.11"/>
    <x v="3098"/>
    <x v="1"/>
  </r>
  <r>
    <n v="3099"/>
    <x v="3098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x v="38"/>
    <n v="14"/>
    <n v="55.6"/>
    <x v="3099"/>
    <x v="2"/>
  </r>
  <r>
    <n v="3100"/>
    <x v="3099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x v="38"/>
    <n v="15"/>
    <n v="140.54"/>
    <x v="3100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x v="38"/>
    <n v="12"/>
    <n v="25"/>
    <x v="3101"/>
    <x v="1"/>
  </r>
  <r>
    <n v="3102"/>
    <x v="3101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x v="38"/>
    <n v="39"/>
    <n v="69.53"/>
    <x v="3102"/>
    <x v="3"/>
  </r>
  <r>
    <n v="3103"/>
    <x v="3102"/>
    <s v="Creating a place for local artists to perform, at substantially less cost for them"/>
    <n v="4100"/>
    <n v="11"/>
    <x v="2"/>
    <x v="0"/>
    <x v="0"/>
    <n v="1434080706"/>
    <n v="1428896706"/>
    <b v="0"/>
    <n v="2"/>
    <b v="0"/>
    <x v="38"/>
    <n v="0"/>
    <n v="5.5"/>
    <x v="3103"/>
    <x v="3"/>
  </r>
  <r>
    <n v="3104"/>
    <x v="3103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x v="38"/>
    <n v="30"/>
    <n v="237"/>
    <x v="3104"/>
    <x v="2"/>
  </r>
  <r>
    <n v="3105"/>
    <x v="3104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x v="38"/>
    <n v="42"/>
    <n v="79.87"/>
    <x v="3105"/>
    <x v="3"/>
  </r>
  <r>
    <n v="3106"/>
    <x v="3105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x v="38"/>
    <n v="4"/>
    <n v="10.25"/>
    <x v="3106"/>
    <x v="3"/>
  </r>
  <r>
    <n v="3107"/>
    <x v="3106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x v="38"/>
    <n v="20"/>
    <n v="272.58999999999997"/>
    <x v="3107"/>
    <x v="3"/>
  </r>
  <r>
    <n v="3108"/>
    <x v="3107"/>
    <s v="We need a permanent home for the theater!"/>
    <n v="50000"/>
    <n v="26"/>
    <x v="2"/>
    <x v="0"/>
    <x v="0"/>
    <n v="1430234394"/>
    <n v="1425053994"/>
    <b v="0"/>
    <n v="2"/>
    <b v="0"/>
    <x v="38"/>
    <n v="0"/>
    <n v="13"/>
    <x v="3108"/>
    <x v="2"/>
  </r>
  <r>
    <n v="3109"/>
    <x v="3108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x v="38"/>
    <n v="25"/>
    <n v="58.18"/>
    <x v="3109"/>
    <x v="0"/>
  </r>
  <r>
    <n v="3110"/>
    <x v="3109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x v="38"/>
    <n v="0"/>
    <n v="10"/>
    <x v="3110"/>
    <x v="2"/>
  </r>
  <r>
    <n v="3111"/>
    <x v="3110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x v="38"/>
    <n v="27"/>
    <n v="70.11"/>
    <x v="3111"/>
    <x v="1"/>
  </r>
  <r>
    <n v="3112"/>
    <x v="3111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x v="38"/>
    <n v="5"/>
    <n v="57.89"/>
    <x v="3112"/>
    <x v="3"/>
  </r>
  <r>
    <n v="3113"/>
    <x v="3112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x v="38"/>
    <n v="4"/>
    <n v="125.27"/>
    <x v="3113"/>
    <x v="2"/>
  </r>
  <r>
    <n v="3114"/>
    <x v="3113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x v="38"/>
    <n v="0"/>
    <e v="#DIV/0!"/>
    <x v="3114"/>
    <x v="1"/>
  </r>
  <r>
    <n v="3115"/>
    <x v="3114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x v="38"/>
    <n v="3"/>
    <n v="300"/>
    <x v="3115"/>
    <x v="3"/>
  </r>
  <r>
    <n v="3116"/>
    <x v="3115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x v="38"/>
    <n v="57"/>
    <n v="43"/>
    <x v="3116"/>
    <x v="1"/>
  </r>
  <r>
    <n v="3117"/>
    <x v="3116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x v="38"/>
    <n v="0"/>
    <n v="1"/>
    <x v="3117"/>
    <x v="1"/>
  </r>
  <r>
    <n v="3118"/>
    <x v="3117"/>
    <s v="a magical place for all kind of people, like a fairytaile in all colours"/>
    <n v="500000"/>
    <n v="1550"/>
    <x v="2"/>
    <x v="11"/>
    <x v="9"/>
    <n v="1467473723"/>
    <n v="1465832123"/>
    <b v="0"/>
    <n v="2"/>
    <b v="0"/>
    <x v="38"/>
    <n v="0"/>
    <n v="775"/>
    <x v="3118"/>
    <x v="3"/>
  </r>
  <r>
    <n v="3119"/>
    <x v="3118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x v="38"/>
    <n v="0"/>
    <n v="5"/>
    <x v="3119"/>
    <x v="1"/>
  </r>
  <r>
    <n v="3120"/>
    <x v="3119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x v="38"/>
    <n v="0"/>
    <n v="12.8"/>
    <x v="3120"/>
    <x v="2"/>
  </r>
  <r>
    <n v="3121"/>
    <x v="3120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x v="38"/>
    <n v="1"/>
    <n v="10"/>
    <x v="3121"/>
    <x v="1"/>
  </r>
  <r>
    <n v="3122"/>
    <x v="3121"/>
    <s v="cancelled until further notice"/>
    <n v="199"/>
    <n v="116"/>
    <x v="1"/>
    <x v="0"/>
    <x v="0"/>
    <n v="1478733732"/>
    <n v="1478298132"/>
    <b v="0"/>
    <n v="2"/>
    <b v="0"/>
    <x v="38"/>
    <n v="58"/>
    <n v="58"/>
    <x v="3122"/>
    <x v="1"/>
  </r>
  <r>
    <n v="3123"/>
    <x v="3122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x v="38"/>
    <n v="68"/>
    <n v="244.8"/>
    <x v="3123"/>
    <x v="2"/>
  </r>
  <r>
    <n v="3124"/>
    <x v="3123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x v="38"/>
    <n v="0"/>
    <n v="6.5"/>
    <x v="3124"/>
    <x v="3"/>
  </r>
  <r>
    <n v="3125"/>
    <x v="3124"/>
    <s v="N/A"/>
    <n v="1500000"/>
    <n v="0"/>
    <x v="1"/>
    <x v="0"/>
    <x v="0"/>
    <n v="1452142672"/>
    <n v="1449550672"/>
    <b v="0"/>
    <n v="0"/>
    <b v="0"/>
    <x v="38"/>
    <n v="0"/>
    <e v="#DIV/0!"/>
    <x v="3125"/>
    <x v="1"/>
  </r>
  <r>
    <n v="3126"/>
    <x v="3125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x v="38"/>
    <n v="4"/>
    <n v="61.18"/>
    <x v="3126"/>
    <x v="3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x v="38"/>
    <n v="0"/>
    <e v="#DIV/0!"/>
    <x v="3127"/>
    <x v="0"/>
  </r>
  <r>
    <n v="3128"/>
    <x v="3127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x v="6"/>
    <n v="109"/>
    <n v="139.24"/>
    <x v="3128"/>
    <x v="0"/>
  </r>
  <r>
    <n v="3129"/>
    <x v="3128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x v="6"/>
    <n v="1"/>
    <n v="10"/>
    <x v="3129"/>
    <x v="0"/>
  </r>
  <r>
    <n v="3130"/>
    <x v="3129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x v="6"/>
    <n v="4"/>
    <n v="93.75"/>
    <x v="3130"/>
    <x v="0"/>
  </r>
  <r>
    <n v="3131"/>
    <x v="3130"/>
    <s v="A Staged Reading of &quot;Snake Eyes,&quot; a new play by Alex Rafala"/>
    <n v="4100"/>
    <n v="645"/>
    <x v="3"/>
    <x v="0"/>
    <x v="0"/>
    <n v="1491656045"/>
    <n v="1489067645"/>
    <b v="0"/>
    <n v="12"/>
    <b v="0"/>
    <x v="6"/>
    <n v="16"/>
    <n v="53.75"/>
    <x v="3131"/>
    <x v="0"/>
  </r>
  <r>
    <n v="3132"/>
    <x v="3131"/>
    <s v="Smells Like Money, Drips Like Honey, Taste Like Mocha, Better Run AWAY"/>
    <n v="30000"/>
    <n v="10"/>
    <x v="3"/>
    <x v="0"/>
    <x v="0"/>
    <n v="1492759460"/>
    <n v="1487579060"/>
    <b v="0"/>
    <n v="1"/>
    <b v="0"/>
    <x v="6"/>
    <n v="0"/>
    <n v="10"/>
    <x v="3132"/>
    <x v="0"/>
  </r>
  <r>
    <n v="3133"/>
    <x v="3132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x v="6"/>
    <n v="108"/>
    <n v="33.75"/>
    <x v="3133"/>
    <x v="0"/>
  </r>
  <r>
    <n v="3134"/>
    <x v="3133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x v="6"/>
    <n v="23"/>
    <n v="18.75"/>
    <x v="3134"/>
    <x v="0"/>
  </r>
  <r>
    <n v="3135"/>
    <x v="3134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x v="6"/>
    <n v="21"/>
    <n v="23.14"/>
    <x v="3135"/>
    <x v="0"/>
  </r>
  <r>
    <n v="3136"/>
    <x v="3135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x v="6"/>
    <n v="128"/>
    <n v="29.05"/>
    <x v="3136"/>
    <x v="0"/>
  </r>
  <r>
    <n v="3137"/>
    <x v="3136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x v="6"/>
    <n v="3"/>
    <n v="50"/>
    <x v="3137"/>
    <x v="0"/>
  </r>
  <r>
    <n v="3138"/>
    <x v="3137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x v="6"/>
    <n v="0"/>
    <e v="#DIV/0!"/>
    <x v="3138"/>
    <x v="0"/>
  </r>
  <r>
    <n v="3139"/>
    <x v="3138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x v="6"/>
    <n v="5"/>
    <n v="450"/>
    <x v="3139"/>
    <x v="0"/>
  </r>
  <r>
    <n v="3140"/>
    <x v="3139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x v="6"/>
    <n v="1"/>
    <n v="24"/>
    <x v="3140"/>
    <x v="0"/>
  </r>
  <r>
    <n v="3141"/>
    <x v="3140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x v="6"/>
    <n v="52"/>
    <n v="32.25"/>
    <x v="3141"/>
    <x v="0"/>
  </r>
  <r>
    <n v="3142"/>
    <x v="3141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x v="6"/>
    <n v="2"/>
    <n v="15"/>
    <x v="3142"/>
    <x v="0"/>
  </r>
  <r>
    <n v="3143"/>
    <x v="3142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x v="6"/>
    <n v="0"/>
    <e v="#DIV/0!"/>
    <x v="3143"/>
    <x v="0"/>
  </r>
  <r>
    <n v="3144"/>
    <x v="3143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x v="6"/>
    <n v="75"/>
    <n v="251.33"/>
    <x v="3144"/>
    <x v="0"/>
  </r>
  <r>
    <n v="3145"/>
    <x v="3144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x v="6"/>
    <n v="0"/>
    <e v="#DIV/0!"/>
    <x v="3145"/>
    <x v="0"/>
  </r>
  <r>
    <n v="3146"/>
    <x v="3145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x v="6"/>
    <n v="11"/>
    <n v="437.5"/>
    <x v="3146"/>
    <x v="2"/>
  </r>
  <r>
    <n v="3147"/>
    <x v="3146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x v="6"/>
    <n v="118"/>
    <n v="110.35"/>
    <x v="3147"/>
    <x v="2"/>
  </r>
  <r>
    <n v="3148"/>
    <x v="3147"/>
    <s v="Help fund The Aurora Project, an immersive science fiction epic."/>
    <n v="1800"/>
    <n v="2361"/>
    <x v="0"/>
    <x v="0"/>
    <x v="0"/>
    <n v="1412136000"/>
    <n v="1410278284"/>
    <b v="1"/>
    <n v="57"/>
    <b v="1"/>
    <x v="6"/>
    <n v="131"/>
    <n v="41.42"/>
    <x v="3148"/>
    <x v="5"/>
  </r>
  <r>
    <n v="3149"/>
    <x v="3148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x v="6"/>
    <n v="104"/>
    <n v="52"/>
    <x v="3149"/>
    <x v="7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x v="6"/>
    <n v="101"/>
    <n v="33.99"/>
    <x v="3150"/>
    <x v="2"/>
  </r>
  <r>
    <n v="3151"/>
    <x v="3150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x v="6"/>
    <n v="100"/>
    <n v="103.35"/>
    <x v="3151"/>
    <x v="4"/>
  </r>
  <r>
    <n v="3152"/>
    <x v="3151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x v="6"/>
    <n v="106"/>
    <n v="34.79"/>
    <x v="3152"/>
    <x v="6"/>
  </r>
  <r>
    <n v="3153"/>
    <x v="3152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x v="6"/>
    <n v="336"/>
    <n v="41.77"/>
    <x v="3153"/>
    <x v="5"/>
  </r>
  <r>
    <n v="3154"/>
    <x v="3153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x v="6"/>
    <n v="113"/>
    <n v="64.27"/>
    <x v="3154"/>
    <x v="5"/>
  </r>
  <r>
    <n v="3155"/>
    <x v="3154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x v="6"/>
    <n v="189"/>
    <n v="31.21"/>
    <x v="3155"/>
    <x v="5"/>
  </r>
  <r>
    <n v="3156"/>
    <x v="3155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x v="6"/>
    <n v="102"/>
    <n v="62.92"/>
    <x v="3156"/>
    <x v="2"/>
  </r>
  <r>
    <n v="3157"/>
    <x v="3156"/>
    <s v="Four Directors.  Four One Acts.  Four Genres.  For You."/>
    <n v="4000"/>
    <n v="4040"/>
    <x v="0"/>
    <x v="0"/>
    <x v="0"/>
    <n v="1405746000"/>
    <n v="1404932105"/>
    <b v="1"/>
    <n v="41"/>
    <b v="1"/>
    <x v="6"/>
    <n v="101"/>
    <n v="98.54"/>
    <x v="3157"/>
    <x v="4"/>
  </r>
  <r>
    <n v="3158"/>
    <x v="3157"/>
    <s v="A 40s crime-noir play using nursery rhyme characters."/>
    <n v="5000"/>
    <n v="5700"/>
    <x v="0"/>
    <x v="0"/>
    <x v="0"/>
    <n v="1374523752"/>
    <n v="1371931752"/>
    <b v="1"/>
    <n v="69"/>
    <b v="1"/>
    <x v="6"/>
    <n v="114"/>
    <n v="82.61"/>
    <x v="3158"/>
    <x v="6"/>
  </r>
  <r>
    <n v="3159"/>
    <x v="3158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x v="6"/>
    <n v="133"/>
    <n v="38.5"/>
    <x v="3159"/>
    <x v="2"/>
  </r>
  <r>
    <n v="3160"/>
    <x v="3159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x v="6"/>
    <n v="102"/>
    <n v="80.16"/>
    <x v="3160"/>
    <x v="2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x v="6"/>
    <n v="105"/>
    <n v="28.41"/>
    <x v="3161"/>
    <x v="2"/>
  </r>
  <r>
    <n v="3162"/>
    <x v="3161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x v="6"/>
    <n v="127"/>
    <n v="80.73"/>
    <x v="3162"/>
    <x v="2"/>
  </r>
  <r>
    <n v="3163"/>
    <x v="3162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x v="6"/>
    <n v="111"/>
    <n v="200.69"/>
    <x v="3163"/>
    <x v="2"/>
  </r>
  <r>
    <n v="3164"/>
    <x v="3163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x v="6"/>
    <n v="107"/>
    <n v="37.590000000000003"/>
    <x v="3164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x v="6"/>
    <n v="163"/>
    <n v="58.1"/>
    <x v="3165"/>
    <x v="2"/>
  </r>
  <r>
    <n v="3166"/>
    <x v="3165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x v="6"/>
    <n v="160"/>
    <n v="60.3"/>
    <x v="3166"/>
    <x v="2"/>
  </r>
  <r>
    <n v="3167"/>
    <x v="3166"/>
    <s v="What is destiny? Explore it with us this August at FringeNYC."/>
    <n v="3000"/>
    <n v="3485"/>
    <x v="0"/>
    <x v="0"/>
    <x v="0"/>
    <n v="1406952781"/>
    <n v="1405743181"/>
    <b v="1"/>
    <n v="55"/>
    <b v="1"/>
    <x v="6"/>
    <n v="116"/>
    <n v="63.36"/>
    <x v="3167"/>
    <x v="2"/>
  </r>
  <r>
    <n v="3168"/>
    <x v="3167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x v="6"/>
    <n v="124"/>
    <n v="50.9"/>
    <x v="3168"/>
    <x v="4"/>
  </r>
  <r>
    <n v="3169"/>
    <x v="3168"/>
    <s v="We're bringing The Window to the Cherry Lane Theater in January 2014."/>
    <n v="8000"/>
    <n v="8241"/>
    <x v="0"/>
    <x v="0"/>
    <x v="0"/>
    <n v="1386910740"/>
    <n v="1384364561"/>
    <b v="1"/>
    <n v="82"/>
    <b v="1"/>
    <x v="6"/>
    <n v="103"/>
    <n v="100.5"/>
    <x v="3169"/>
    <x v="2"/>
  </r>
  <r>
    <n v="3170"/>
    <x v="3169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x v="6"/>
    <n v="112"/>
    <n v="31.62"/>
    <x v="3170"/>
    <x v="1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x v="6"/>
    <n v="109"/>
    <n v="65.099999999999994"/>
    <x v="3171"/>
    <x v="5"/>
  </r>
  <r>
    <n v="3172"/>
    <x v="3171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x v="6"/>
    <n v="115"/>
    <n v="79.31"/>
    <x v="3172"/>
    <x v="2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x v="6"/>
    <n v="103"/>
    <n v="139.19"/>
    <x v="3173"/>
    <x v="2"/>
  </r>
  <r>
    <n v="3174"/>
    <x v="3173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x v="6"/>
    <n v="101"/>
    <n v="131.91"/>
    <x v="3174"/>
    <x v="7"/>
  </r>
  <r>
    <n v="3175"/>
    <x v="3174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x v="6"/>
    <n v="110"/>
    <n v="91.3"/>
    <x v="3175"/>
    <x v="4"/>
  </r>
  <r>
    <n v="3176"/>
    <x v="3175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x v="6"/>
    <n v="115"/>
    <n v="39.67"/>
    <x v="3176"/>
    <x v="2"/>
  </r>
  <r>
    <n v="3177"/>
    <x v="3176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x v="6"/>
    <n v="117"/>
    <n v="57.55"/>
    <x v="3177"/>
    <x v="2"/>
  </r>
  <r>
    <n v="3178"/>
    <x v="3177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x v="6"/>
    <n v="172"/>
    <n v="33.03"/>
    <x v="3178"/>
    <x v="4"/>
  </r>
  <r>
    <n v="3179"/>
    <x v="3178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x v="6"/>
    <n v="114"/>
    <n v="77.34"/>
    <x v="3179"/>
    <x v="2"/>
  </r>
  <r>
    <n v="3180"/>
    <x v="3179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x v="6"/>
    <n v="120"/>
    <n v="31.93"/>
    <x v="3180"/>
    <x v="2"/>
  </r>
  <r>
    <n v="3181"/>
    <x v="3180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x v="6"/>
    <n v="109"/>
    <n v="36.33"/>
    <x v="318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x v="6"/>
    <n v="101"/>
    <n v="46.77"/>
    <x v="3182"/>
    <x v="4"/>
  </r>
  <r>
    <n v="3183"/>
    <x v="3182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x v="6"/>
    <n v="109"/>
    <n v="40.07"/>
    <x v="3183"/>
    <x v="2"/>
  </r>
  <r>
    <n v="3184"/>
    <x v="3183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x v="6"/>
    <n v="107"/>
    <n v="100.22"/>
    <x v="3184"/>
    <x v="2"/>
  </r>
  <r>
    <n v="3185"/>
    <x v="3184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x v="6"/>
    <n v="100"/>
    <n v="41.67"/>
    <x v="3185"/>
    <x v="2"/>
  </r>
  <r>
    <n v="3186"/>
    <x v="3185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x v="6"/>
    <n v="102"/>
    <n v="46.71"/>
    <x v="3186"/>
    <x v="2"/>
  </r>
  <r>
    <n v="3187"/>
    <x v="3186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x v="6"/>
    <n v="116"/>
    <n v="71.489999999999995"/>
    <x v="3187"/>
    <x v="3"/>
  </r>
  <r>
    <n v="3188"/>
    <x v="3187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x v="40"/>
    <n v="65"/>
    <n v="14.44"/>
    <x v="3188"/>
    <x v="3"/>
  </r>
  <r>
    <n v="3189"/>
    <x v="3188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x v="40"/>
    <n v="12"/>
    <n v="356.84"/>
    <x v="3189"/>
    <x v="1"/>
  </r>
  <r>
    <n v="3190"/>
    <x v="3189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x v="40"/>
    <n v="0"/>
    <e v="#DIV/0!"/>
    <x v="3190"/>
    <x v="1"/>
  </r>
  <r>
    <n v="3191"/>
    <x v="3190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x v="40"/>
    <n v="4"/>
    <n v="37.75"/>
    <x v="3191"/>
    <x v="3"/>
  </r>
  <r>
    <n v="3192"/>
    <x v="3191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x v="40"/>
    <n v="1"/>
    <n v="12.75"/>
    <x v="3192"/>
    <x v="3"/>
  </r>
  <r>
    <n v="3193"/>
    <x v="3192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x v="40"/>
    <n v="12"/>
    <n v="24.46"/>
    <x v="3193"/>
    <x v="3"/>
  </r>
  <r>
    <n v="3194"/>
    <x v="3193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x v="40"/>
    <n v="0"/>
    <e v="#DIV/0!"/>
    <x v="3194"/>
    <x v="3"/>
  </r>
  <r>
    <n v="3195"/>
    <x v="3194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x v="40"/>
    <n v="59"/>
    <n v="53.08"/>
    <x v="3195"/>
    <x v="3"/>
  </r>
  <r>
    <n v="3196"/>
    <x v="3195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x v="40"/>
    <n v="0"/>
    <n v="300"/>
    <x v="3196"/>
    <x v="3"/>
  </r>
  <r>
    <n v="3197"/>
    <x v="3196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x v="40"/>
    <n v="11"/>
    <n v="286.25"/>
    <x v="3197"/>
    <x v="3"/>
  </r>
  <r>
    <n v="3198"/>
    <x v="3197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x v="40"/>
    <n v="0"/>
    <n v="36.67"/>
    <x v="3198"/>
    <x v="2"/>
  </r>
  <r>
    <n v="3199"/>
    <x v="3198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x v="40"/>
    <n v="52"/>
    <n v="49.21"/>
    <x v="3199"/>
    <x v="1"/>
  </r>
  <r>
    <n v="3200"/>
    <x v="3199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x v="40"/>
    <n v="0"/>
    <n v="1"/>
    <x v="32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x v="40"/>
    <n v="1"/>
    <n v="12.5"/>
    <x v="3201"/>
    <x v="3"/>
  </r>
  <r>
    <n v="3202"/>
    <x v="3201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x v="40"/>
    <n v="55"/>
    <n v="109.04"/>
    <x v="3202"/>
    <x v="3"/>
  </r>
  <r>
    <n v="3203"/>
    <x v="3202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x v="40"/>
    <n v="25"/>
    <n v="41.67"/>
    <x v="3203"/>
    <x v="3"/>
  </r>
  <r>
    <n v="3204"/>
    <x v="3203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x v="40"/>
    <n v="0"/>
    <e v="#DIV/0!"/>
    <x v="3204"/>
    <x v="3"/>
  </r>
  <r>
    <n v="3205"/>
    <x v="3204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x v="40"/>
    <n v="3"/>
    <n v="22.75"/>
    <x v="3205"/>
    <x v="3"/>
  </r>
  <r>
    <n v="3206"/>
    <x v="3205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x v="40"/>
    <n v="0"/>
    <e v="#DIV/0!"/>
    <x v="3206"/>
    <x v="3"/>
  </r>
  <r>
    <n v="3207"/>
    <x v="3206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x v="40"/>
    <n v="46"/>
    <n v="70.83"/>
    <x v="3207"/>
    <x v="2"/>
  </r>
  <r>
    <n v="3208"/>
    <x v="3207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x v="6"/>
    <n v="104"/>
    <n v="63.11"/>
    <x v="3208"/>
    <x v="2"/>
  </r>
  <r>
    <n v="3209"/>
    <x v="3208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x v="6"/>
    <n v="119"/>
    <n v="50.16"/>
    <x v="3209"/>
    <x v="5"/>
  </r>
  <r>
    <n v="3210"/>
    <x v="3209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x v="6"/>
    <n v="126"/>
    <n v="62.88"/>
    <x v="3210"/>
    <x v="2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x v="6"/>
    <n v="120"/>
    <n v="85.53"/>
    <x v="3211"/>
    <x v="2"/>
  </r>
  <r>
    <n v="3212"/>
    <x v="3211"/>
    <s v="Help us bring our production of Campo Maldito to New York AND San Francisco!"/>
    <n v="4000"/>
    <n v="5050"/>
    <x v="0"/>
    <x v="0"/>
    <x v="0"/>
    <n v="1407524751"/>
    <n v="1404932751"/>
    <b v="1"/>
    <n v="94"/>
    <b v="1"/>
    <x v="6"/>
    <n v="126"/>
    <n v="53.72"/>
    <x v="3212"/>
    <x v="3"/>
  </r>
  <r>
    <n v="3213"/>
    <x v="3212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x v="6"/>
    <n v="100"/>
    <n v="127.81"/>
    <x v="3213"/>
    <x v="3"/>
  </r>
  <r>
    <n v="3214"/>
    <x v="3213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x v="6"/>
    <n v="102"/>
    <n v="106.57"/>
    <x v="3214"/>
    <x v="3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x v="6"/>
    <n v="100"/>
    <n v="262.11"/>
    <x v="3215"/>
    <x v="3"/>
  </r>
  <r>
    <n v="3216"/>
    <x v="3215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x v="6"/>
    <n v="100"/>
    <n v="57.17"/>
    <x v="3216"/>
    <x v="1"/>
  </r>
  <r>
    <n v="3217"/>
    <x v="3216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x v="6"/>
    <n v="116"/>
    <n v="50.2"/>
    <x v="3217"/>
    <x v="2"/>
  </r>
  <r>
    <n v="3218"/>
    <x v="3217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x v="6"/>
    <n v="102"/>
    <n v="66.59"/>
    <x v="3218"/>
    <x v="3"/>
  </r>
  <r>
    <n v="3219"/>
    <x v="3218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x v="6"/>
    <n v="100"/>
    <n v="168.25"/>
    <x v="3219"/>
    <x v="0"/>
  </r>
  <r>
    <n v="3220"/>
    <x v="3219"/>
    <s v="A sci-fi thriller for the stage opening March 10 in Los Angeles."/>
    <n v="15000"/>
    <n v="15126"/>
    <x v="0"/>
    <x v="0"/>
    <x v="0"/>
    <n v="1489352400"/>
    <n v="1486411204"/>
    <b v="1"/>
    <n v="59"/>
    <b v="1"/>
    <x v="6"/>
    <n v="101"/>
    <n v="256.37"/>
    <x v="3220"/>
    <x v="3"/>
  </r>
  <r>
    <n v="3221"/>
    <x v="3220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x v="6"/>
    <n v="103"/>
    <n v="36.61"/>
    <x v="3221"/>
    <x v="3"/>
  </r>
  <r>
    <n v="3222"/>
    <x v="3221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x v="6"/>
    <n v="125"/>
    <n v="37.14"/>
    <x v="3222"/>
    <x v="3"/>
  </r>
  <r>
    <n v="3223"/>
    <x v="3222"/>
    <s v="Bringing David Lindsay-Abaire's award-winning story of our times to the East Bay."/>
    <n v="3100"/>
    <n v="3395"/>
    <x v="0"/>
    <x v="0"/>
    <x v="0"/>
    <n v="1440100976"/>
    <n v="1437508976"/>
    <b v="1"/>
    <n v="74"/>
    <b v="1"/>
    <x v="6"/>
    <n v="110"/>
    <n v="45.88"/>
    <x v="3223"/>
    <x v="1"/>
  </r>
  <r>
    <n v="3224"/>
    <x v="3223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x v="6"/>
    <n v="102"/>
    <n v="141.71"/>
    <x v="3224"/>
    <x v="1"/>
  </r>
  <r>
    <n v="3225"/>
    <x v="3224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x v="6"/>
    <n v="102"/>
    <n v="52.49"/>
    <x v="3225"/>
    <x v="3"/>
  </r>
  <r>
    <n v="3226"/>
    <x v="3225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x v="6"/>
    <n v="104"/>
    <n v="59.52"/>
    <x v="3226"/>
    <x v="1"/>
  </r>
  <r>
    <n v="3227"/>
    <x v="3226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x v="6"/>
    <n v="125"/>
    <n v="50"/>
    <x v="3227"/>
    <x v="3"/>
  </r>
  <r>
    <n v="3228"/>
    <x v="3227"/>
    <s v="A Season of Powerful Women. A Season of Defiance."/>
    <n v="7000"/>
    <n v="7164"/>
    <x v="0"/>
    <x v="0"/>
    <x v="0"/>
    <n v="1450328340"/>
    <n v="1447606884"/>
    <b v="1"/>
    <n v="37"/>
    <b v="1"/>
    <x v="6"/>
    <n v="102"/>
    <n v="193.62"/>
    <x v="3228"/>
    <x v="2"/>
  </r>
  <r>
    <n v="3229"/>
    <x v="3228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x v="6"/>
    <n v="108"/>
    <n v="106.8"/>
    <x v="3229"/>
    <x v="2"/>
  </r>
  <r>
    <n v="3230"/>
    <x v="3229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x v="6"/>
    <n v="110"/>
    <n v="77.22"/>
    <x v="3230"/>
    <x v="1"/>
  </r>
  <r>
    <n v="3231"/>
    <x v="3230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x v="6"/>
    <n v="161"/>
    <n v="57.5"/>
    <x v="3231"/>
    <x v="1"/>
  </r>
  <r>
    <n v="3232"/>
    <x v="3231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x v="6"/>
    <n v="131"/>
    <n v="50.46"/>
    <x v="3232"/>
    <x v="0"/>
  </r>
  <r>
    <n v="3233"/>
    <x v="3232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x v="6"/>
    <n v="119"/>
    <n v="97.38"/>
    <x v="3233"/>
    <x v="1"/>
  </r>
  <r>
    <n v="3234"/>
    <x v="3233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x v="6"/>
    <n v="100"/>
    <n v="34.92"/>
    <x v="3234"/>
    <x v="1"/>
  </r>
  <r>
    <n v="3235"/>
    <x v="3234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x v="6"/>
    <n v="103"/>
    <n v="85.53"/>
    <x v="3235"/>
    <x v="1"/>
  </r>
  <r>
    <n v="3236"/>
    <x v="3235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x v="6"/>
    <n v="101"/>
    <n v="182.91"/>
    <x v="3236"/>
    <x v="3"/>
  </r>
  <r>
    <n v="3237"/>
    <x v="3236"/>
    <s v="An annual campaign supporting our intensive for artists 25 and under."/>
    <n v="35000"/>
    <n v="35275.64"/>
    <x v="0"/>
    <x v="0"/>
    <x v="0"/>
    <n v="1443499140"/>
    <n v="1441452184"/>
    <b v="1"/>
    <n v="269"/>
    <b v="1"/>
    <x v="6"/>
    <n v="101"/>
    <n v="131.13999999999999"/>
    <x v="3237"/>
    <x v="3"/>
  </r>
  <r>
    <n v="3238"/>
    <x v="3237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x v="6"/>
    <n v="112"/>
    <n v="39.81"/>
    <x v="3238"/>
    <x v="3"/>
  </r>
  <r>
    <n v="3239"/>
    <x v="3238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x v="6"/>
    <n v="106"/>
    <n v="59.7"/>
    <x v="3239"/>
    <x v="0"/>
  </r>
  <r>
    <n v="3240"/>
    <x v="3239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x v="6"/>
    <n v="101"/>
    <n v="88.74"/>
    <x v="3240"/>
    <x v="2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x v="6"/>
    <n v="115"/>
    <n v="58.69"/>
    <x v="3241"/>
    <x v="2"/>
  </r>
  <r>
    <n v="3242"/>
    <x v="3241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x v="6"/>
    <n v="127"/>
    <n v="69.569999999999993"/>
    <x v="3242"/>
    <x v="3"/>
  </r>
  <r>
    <n v="3243"/>
    <x v="3242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x v="6"/>
    <n v="103"/>
    <n v="115.87"/>
    <x v="3243"/>
    <x v="1"/>
  </r>
  <r>
    <n v="3244"/>
    <x v="3243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x v="6"/>
    <n v="103"/>
    <n v="23.87"/>
    <x v="3244"/>
    <x v="3"/>
  </r>
  <r>
    <n v="3245"/>
    <x v="3244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x v="6"/>
    <n v="104"/>
    <n v="81.13"/>
    <x v="3245"/>
    <x v="3"/>
  </r>
  <r>
    <n v="3246"/>
    <x v="3245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x v="6"/>
    <n v="111"/>
    <n v="57.63"/>
    <x v="3246"/>
    <x v="3"/>
  </r>
  <r>
    <n v="3247"/>
    <x v="3246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x v="6"/>
    <n v="106"/>
    <n v="46.43"/>
    <x v="3247"/>
    <x v="3"/>
  </r>
  <r>
    <n v="3248"/>
    <x v="3247"/>
    <s v="Honest Accomplice Theatre produces theatre for social change."/>
    <n v="12000"/>
    <n v="12095"/>
    <x v="0"/>
    <x v="0"/>
    <x v="0"/>
    <n v="1428178757"/>
    <n v="1425590357"/>
    <b v="1"/>
    <n v="200"/>
    <b v="1"/>
    <x v="6"/>
    <n v="101"/>
    <n v="60.48"/>
    <x v="3248"/>
    <x v="3"/>
  </r>
  <r>
    <n v="3249"/>
    <x v="3248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x v="6"/>
    <n v="105"/>
    <n v="65.58"/>
    <x v="3249"/>
    <x v="2"/>
  </r>
  <r>
    <n v="3250"/>
    <x v="3249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x v="6"/>
    <n v="102"/>
    <n v="119.19"/>
    <x v="3250"/>
    <x v="3"/>
  </r>
  <r>
    <n v="3251"/>
    <x v="3250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x v="6"/>
    <n v="111"/>
    <n v="83.05"/>
    <x v="3251"/>
    <x v="1"/>
  </r>
  <r>
    <n v="3252"/>
    <x v="3251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x v="6"/>
    <n v="128"/>
    <n v="57.52"/>
    <x v="3252"/>
    <x v="1"/>
  </r>
  <r>
    <n v="3253"/>
    <x v="3252"/>
    <s v="Can you ever truly feel what someone else is feeling?_x000a_Do you want to?"/>
    <n v="20000"/>
    <n v="20365"/>
    <x v="0"/>
    <x v="0"/>
    <x v="0"/>
    <n v="1473306300"/>
    <n v="1471701028"/>
    <b v="1"/>
    <n v="115"/>
    <b v="1"/>
    <x v="6"/>
    <n v="102"/>
    <n v="177.09"/>
    <x v="3253"/>
    <x v="3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x v="6"/>
    <n v="101"/>
    <n v="70.77"/>
    <x v="3254"/>
    <x v="2"/>
  </r>
  <r>
    <n v="3255"/>
    <x v="3254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x v="6"/>
    <n v="175"/>
    <n v="29.17"/>
    <x v="3255"/>
    <x v="3"/>
  </r>
  <r>
    <n v="3256"/>
    <x v="3255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x v="6"/>
    <n v="128"/>
    <n v="72.760000000000005"/>
    <x v="3256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x v="6"/>
    <n v="106"/>
    <n v="51.85"/>
    <x v="3257"/>
    <x v="2"/>
  </r>
  <r>
    <n v="3258"/>
    <x v="3257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x v="6"/>
    <n v="105"/>
    <n v="98.2"/>
    <x v="3258"/>
    <x v="1"/>
  </r>
  <r>
    <n v="3259"/>
    <x v="3258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x v="6"/>
    <n v="106"/>
    <n v="251.74"/>
    <x v="3259"/>
    <x v="3"/>
  </r>
  <r>
    <n v="3260"/>
    <x v="3259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x v="6"/>
    <n v="109"/>
    <n v="74.819999999999993"/>
    <x v="3260"/>
    <x v="3"/>
  </r>
  <r>
    <n v="3261"/>
    <x v="3260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x v="6"/>
    <n v="100"/>
    <n v="67.650000000000006"/>
    <x v="3261"/>
    <x v="2"/>
  </r>
  <r>
    <n v="3262"/>
    <x v="3261"/>
    <s v="A one-woman theatrical exploration of the prison system and its inhabitants."/>
    <n v="12200"/>
    <n v="12571"/>
    <x v="0"/>
    <x v="0"/>
    <x v="0"/>
    <n v="1419220800"/>
    <n v="1416555262"/>
    <b v="1"/>
    <n v="134"/>
    <b v="1"/>
    <x v="6"/>
    <n v="103"/>
    <n v="93.81"/>
    <x v="3262"/>
    <x v="3"/>
  </r>
  <r>
    <n v="3263"/>
    <x v="3262"/>
    <s v="Shakespeare's bloodiest tragedy, performed and produced exclusively by women."/>
    <n v="2500"/>
    <n v="2804.16"/>
    <x v="0"/>
    <x v="0"/>
    <x v="0"/>
    <n v="1446238800"/>
    <n v="1444220588"/>
    <b v="1"/>
    <n v="68"/>
    <b v="1"/>
    <x v="6"/>
    <n v="112"/>
    <n v="41.24"/>
    <x v="3263"/>
    <x v="3"/>
  </r>
  <r>
    <n v="3264"/>
    <x v="3263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x v="6"/>
    <n v="103"/>
    <n v="52.55"/>
    <x v="3264"/>
    <x v="3"/>
  </r>
  <r>
    <n v="3265"/>
    <x v="3264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x v="6"/>
    <n v="164"/>
    <n v="70.290000000000006"/>
    <x v="3265"/>
    <x v="3"/>
  </r>
  <r>
    <n v="3266"/>
    <x v="3265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x v="6"/>
    <n v="131"/>
    <n v="48.33"/>
    <x v="3266"/>
    <x v="3"/>
  </r>
  <r>
    <n v="3267"/>
    <x v="3266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x v="6"/>
    <n v="102"/>
    <n v="53.18"/>
    <x v="3267"/>
    <x v="1"/>
  </r>
  <r>
    <n v="3268"/>
    <x v="3267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x v="6"/>
    <n v="128"/>
    <n v="60.95"/>
    <x v="3268"/>
    <x v="3"/>
  </r>
  <r>
    <n v="3269"/>
    <x v="3268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x v="6"/>
    <n v="102"/>
    <n v="116"/>
    <x v="3269"/>
    <x v="3"/>
  </r>
  <r>
    <n v="3270"/>
    <x v="3269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x v="6"/>
    <n v="102"/>
    <n v="61"/>
    <x v="3270"/>
    <x v="2"/>
  </r>
  <r>
    <n v="3271"/>
    <x v="3270"/>
    <s v="A razor sharp satire to darken your Christmas."/>
    <n v="1500"/>
    <n v="1950"/>
    <x v="0"/>
    <x v="1"/>
    <x v="1"/>
    <n v="1414927775"/>
    <n v="1412332175"/>
    <b v="1"/>
    <n v="51"/>
    <b v="1"/>
    <x v="6"/>
    <n v="130"/>
    <n v="38.24"/>
    <x v="3271"/>
    <x v="3"/>
  </r>
  <r>
    <n v="3272"/>
    <x v="3271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x v="6"/>
    <n v="154"/>
    <n v="106.5"/>
    <x v="3272"/>
    <x v="1"/>
  </r>
  <r>
    <n v="3273"/>
    <x v="3272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x v="6"/>
    <n v="107"/>
    <n v="204.57"/>
    <x v="3273"/>
    <x v="1"/>
  </r>
  <r>
    <n v="3274"/>
    <x v="3273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x v="6"/>
    <n v="101"/>
    <n v="54.91"/>
    <x v="3274"/>
    <x v="3"/>
  </r>
  <r>
    <n v="3275"/>
    <x v="3274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x v="6"/>
    <n v="100"/>
    <n v="150.41999999999999"/>
    <x v="3275"/>
    <x v="1"/>
  </r>
  <r>
    <n v="3276"/>
    <x v="3275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x v="6"/>
    <n v="117"/>
    <n v="52.58"/>
    <x v="3276"/>
    <x v="2"/>
  </r>
  <r>
    <n v="3277"/>
    <x v="3276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x v="6"/>
    <n v="109"/>
    <n v="54.3"/>
    <x v="3277"/>
    <x v="3"/>
  </r>
  <r>
    <n v="3278"/>
    <x v="3277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x v="6"/>
    <n v="103"/>
    <n v="76.03"/>
    <x v="3278"/>
    <x v="1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x v="6"/>
    <n v="114"/>
    <n v="105.21"/>
    <x v="3279"/>
    <x v="3"/>
  </r>
  <r>
    <n v="3280"/>
    <x v="3279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x v="6"/>
    <n v="103"/>
    <n v="68.67"/>
    <x v="3280"/>
    <x v="3"/>
  </r>
  <r>
    <n v="3281"/>
    <x v="3280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x v="6"/>
    <n v="122"/>
    <n v="129.36000000000001"/>
    <x v="3281"/>
    <x v="1"/>
  </r>
  <r>
    <n v="3282"/>
    <x v="3281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x v="6"/>
    <n v="103"/>
    <n v="134.26"/>
    <x v="3282"/>
    <x v="1"/>
  </r>
  <r>
    <n v="3283"/>
    <x v="3282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x v="6"/>
    <n v="105"/>
    <n v="17.829999999999998"/>
    <x v="3283"/>
    <x v="1"/>
  </r>
  <r>
    <n v="3284"/>
    <x v="3283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x v="6"/>
    <n v="102"/>
    <n v="203.2"/>
    <x v="3284"/>
    <x v="0"/>
  </r>
  <r>
    <n v="3285"/>
    <x v="3284"/>
    <s v="A new play by Matthew Gasda"/>
    <n v="4999"/>
    <n v="5604"/>
    <x v="0"/>
    <x v="0"/>
    <x v="0"/>
    <n v="1488258000"/>
    <n v="1485556626"/>
    <b v="0"/>
    <n v="81"/>
    <b v="1"/>
    <x v="6"/>
    <n v="112"/>
    <n v="69.19"/>
    <x v="3285"/>
    <x v="1"/>
  </r>
  <r>
    <n v="3286"/>
    <x v="3285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x v="6"/>
    <n v="102"/>
    <n v="125.12"/>
    <x v="3286"/>
    <x v="3"/>
  </r>
  <r>
    <n v="3287"/>
    <x v="3286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x v="6"/>
    <n v="100"/>
    <n v="73.53"/>
    <x v="3287"/>
    <x v="1"/>
  </r>
  <r>
    <n v="3288"/>
    <x v="3287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x v="6"/>
    <n v="100"/>
    <n v="48.44"/>
    <x v="3288"/>
    <x v="0"/>
  </r>
  <r>
    <n v="3289"/>
    <x v="3288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x v="6"/>
    <n v="133"/>
    <n v="26.61"/>
    <x v="3289"/>
    <x v="0"/>
  </r>
  <r>
    <n v="3290"/>
    <x v="3289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x v="6"/>
    <n v="121"/>
    <n v="33.67"/>
    <x v="3290"/>
    <x v="3"/>
  </r>
  <r>
    <n v="3291"/>
    <x v="3290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x v="6"/>
    <n v="114"/>
    <n v="40.71"/>
    <x v="3291"/>
    <x v="3"/>
  </r>
  <r>
    <n v="3292"/>
    <x v="3291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x v="6"/>
    <n v="286"/>
    <n v="19.27"/>
    <x v="3292"/>
    <x v="0"/>
  </r>
  <r>
    <n v="3293"/>
    <x v="3292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x v="6"/>
    <n v="170"/>
    <n v="84.29"/>
    <x v="3293"/>
    <x v="3"/>
  </r>
  <r>
    <n v="3294"/>
    <x v="3293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x v="6"/>
    <n v="118"/>
    <n v="29.58"/>
    <x v="3294"/>
    <x v="1"/>
  </r>
  <r>
    <n v="3295"/>
    <x v="3294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x v="6"/>
    <n v="103"/>
    <n v="26.67"/>
    <x v="3295"/>
    <x v="3"/>
  </r>
  <r>
    <n v="3296"/>
    <x v="3295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x v="6"/>
    <n v="144"/>
    <n v="45.98"/>
    <x v="3296"/>
    <x v="3"/>
  </r>
  <r>
    <n v="3297"/>
    <x v="3296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x v="6"/>
    <n v="100"/>
    <n v="125.09"/>
    <x v="3297"/>
    <x v="3"/>
  </r>
  <r>
    <n v="3298"/>
    <x v="3297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x v="6"/>
    <n v="102"/>
    <n v="141.29"/>
    <x v="3298"/>
    <x v="3"/>
  </r>
  <r>
    <n v="3299"/>
    <x v="3298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x v="6"/>
    <n v="116"/>
    <n v="55.33"/>
    <x v="3299"/>
    <x v="3"/>
  </r>
  <r>
    <n v="3300"/>
    <x v="3299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x v="6"/>
    <n v="136"/>
    <n v="46.42"/>
    <x v="3300"/>
    <x v="1"/>
  </r>
  <r>
    <n v="3301"/>
    <x v="3300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x v="6"/>
    <n v="133"/>
    <n v="57.2"/>
    <x v="3301"/>
    <x v="1"/>
  </r>
  <r>
    <n v="3302"/>
    <x v="3301"/>
    <s v="FilosofÃ­a de los anÃ³nimos"/>
    <n v="8400"/>
    <n v="8685"/>
    <x v="0"/>
    <x v="3"/>
    <x v="3"/>
    <n v="1481099176"/>
    <n v="1478507176"/>
    <b v="0"/>
    <n v="50"/>
    <b v="1"/>
    <x v="6"/>
    <n v="103"/>
    <n v="173.7"/>
    <x v="3302"/>
    <x v="3"/>
  </r>
  <r>
    <n v="3303"/>
    <x v="3302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x v="6"/>
    <n v="116"/>
    <n v="59.6"/>
    <x v="3303"/>
    <x v="1"/>
  </r>
  <r>
    <n v="3304"/>
    <x v="330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x v="6"/>
    <n v="105"/>
    <n v="89.59"/>
    <x v="3304"/>
    <x v="3"/>
  </r>
  <r>
    <n v="3305"/>
    <x v="3304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x v="6"/>
    <n v="102"/>
    <n v="204.05"/>
    <x v="3305"/>
    <x v="1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x v="6"/>
    <n v="175"/>
    <n v="48.7"/>
    <x v="3306"/>
    <x v="1"/>
  </r>
  <r>
    <n v="3307"/>
    <x v="3306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x v="6"/>
    <n v="107"/>
    <n v="53.34"/>
    <x v="3307"/>
    <x v="1"/>
  </r>
  <r>
    <n v="3308"/>
    <x v="3307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x v="6"/>
    <n v="122"/>
    <n v="75.09"/>
    <x v="3308"/>
    <x v="1"/>
  </r>
  <r>
    <n v="3309"/>
    <x v="3308"/>
    <s v="Two unlikely friends, a garage, tinned beans &amp; the end of the world."/>
    <n v="350"/>
    <n v="558"/>
    <x v="0"/>
    <x v="1"/>
    <x v="1"/>
    <n v="1476632178"/>
    <n v="1473953778"/>
    <b v="0"/>
    <n v="31"/>
    <b v="1"/>
    <x v="6"/>
    <n v="159"/>
    <n v="18"/>
    <x v="3309"/>
    <x v="3"/>
  </r>
  <r>
    <n v="3310"/>
    <x v="3309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x v="6"/>
    <n v="100"/>
    <n v="209.84"/>
    <x v="3310"/>
    <x v="3"/>
  </r>
  <r>
    <n v="3311"/>
    <x v="3310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x v="6"/>
    <n v="110"/>
    <n v="61.02"/>
    <x v="3311"/>
    <x v="1"/>
  </r>
  <r>
    <n v="3312"/>
    <x v="3311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x v="6"/>
    <n v="100"/>
    <n v="61"/>
    <x v="3312"/>
    <x v="1"/>
  </r>
  <r>
    <n v="3313"/>
    <x v="3312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x v="6"/>
    <n v="116"/>
    <n v="80.03"/>
    <x v="3313"/>
    <x v="3"/>
  </r>
  <r>
    <n v="3314"/>
    <x v="3313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x v="6"/>
    <n v="211"/>
    <n v="29.07"/>
    <x v="3314"/>
    <x v="1"/>
  </r>
  <r>
    <n v="3315"/>
    <x v="3314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x v="6"/>
    <n v="110"/>
    <n v="49.44"/>
    <x v="3315"/>
    <x v="2"/>
  </r>
  <r>
    <n v="3316"/>
    <x v="3315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x v="6"/>
    <n v="100"/>
    <n v="93.98"/>
    <x v="3316"/>
    <x v="1"/>
  </r>
  <r>
    <n v="3317"/>
    <x v="3316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x v="6"/>
    <n v="106"/>
    <n v="61.94"/>
    <x v="3317"/>
    <x v="1"/>
  </r>
  <r>
    <n v="3318"/>
    <x v="3317"/>
    <s v="Help us strengthen and inspire disability arts in Atlantic Canada"/>
    <n v="2000"/>
    <n v="2512"/>
    <x v="0"/>
    <x v="5"/>
    <x v="5"/>
    <n v="1460341800"/>
    <n v="1456902893"/>
    <b v="0"/>
    <n v="32"/>
    <b v="1"/>
    <x v="6"/>
    <n v="126"/>
    <n v="78.5"/>
    <x v="3318"/>
    <x v="2"/>
  </r>
  <r>
    <n v="3319"/>
    <x v="3318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x v="6"/>
    <n v="108"/>
    <n v="33.75"/>
    <x v="3319"/>
    <x v="1"/>
  </r>
  <r>
    <n v="3320"/>
    <x v="3319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x v="6"/>
    <n v="101"/>
    <n v="66.45"/>
    <x v="3320"/>
    <x v="2"/>
  </r>
  <r>
    <n v="3321"/>
    <x v="3320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x v="6"/>
    <n v="107"/>
    <n v="35.799999999999997"/>
    <x v="3321"/>
    <x v="1"/>
  </r>
  <r>
    <n v="3322"/>
    <x v="3321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x v="6"/>
    <n v="102"/>
    <n v="145.65"/>
    <x v="3322"/>
    <x v="1"/>
  </r>
  <r>
    <n v="3323"/>
    <x v="3322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x v="6"/>
    <n v="126"/>
    <n v="25.69"/>
    <x v="3323"/>
    <x v="1"/>
  </r>
  <r>
    <n v="3324"/>
    <x v="3323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x v="6"/>
    <n v="102"/>
    <n v="152.5"/>
    <x v="3324"/>
    <x v="3"/>
  </r>
  <r>
    <n v="3325"/>
    <x v="3324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x v="6"/>
    <n v="113"/>
    <n v="30"/>
    <x v="3325"/>
    <x v="3"/>
  </r>
  <r>
    <n v="3326"/>
    <x v="3325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x v="6"/>
    <n v="101"/>
    <n v="142.28"/>
    <x v="3326"/>
    <x v="1"/>
  </r>
  <r>
    <n v="3327"/>
    <x v="3326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x v="6"/>
    <n v="101"/>
    <n v="24.55"/>
    <x v="3327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x v="6"/>
    <n v="146"/>
    <n v="292.77999999999997"/>
    <x v="3328"/>
    <x v="2"/>
  </r>
  <r>
    <n v="3329"/>
    <x v="3328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x v="6"/>
    <n v="117"/>
    <n v="44.92"/>
    <x v="3329"/>
    <x v="3"/>
  </r>
  <r>
    <n v="3330"/>
    <x v="3329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x v="6"/>
    <n v="106"/>
    <n v="23.1"/>
    <x v="3330"/>
    <x v="3"/>
  </r>
  <r>
    <n v="3331"/>
    <x v="3330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x v="6"/>
    <n v="105"/>
    <n v="80.400000000000006"/>
    <x v="3331"/>
    <x v="2"/>
  </r>
  <r>
    <n v="3332"/>
    <x v="3331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x v="6"/>
    <n v="100"/>
    <n v="72.290000000000006"/>
    <x v="3332"/>
    <x v="3"/>
  </r>
  <r>
    <n v="3333"/>
    <x v="3332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x v="6"/>
    <n v="105"/>
    <n v="32.97"/>
    <x v="3333"/>
    <x v="3"/>
  </r>
  <r>
    <n v="3334"/>
    <x v="3333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x v="6"/>
    <n v="139"/>
    <n v="116.65"/>
    <x v="3334"/>
    <x v="2"/>
  </r>
  <r>
    <n v="3335"/>
    <x v="333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x v="6"/>
    <n v="100"/>
    <n v="79.62"/>
    <x v="3335"/>
    <x v="1"/>
  </r>
  <r>
    <n v="3336"/>
    <x v="3335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x v="6"/>
    <n v="100"/>
    <n v="27.78"/>
    <x v="3336"/>
    <x v="2"/>
  </r>
  <r>
    <n v="3337"/>
    <x v="3336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x v="6"/>
    <n v="110"/>
    <n v="81.03"/>
    <x v="3337"/>
    <x v="0"/>
  </r>
  <r>
    <n v="3338"/>
    <x v="3337"/>
    <s v="Join Estelle Parsons in support of Theater That Looks and Sounds Like America"/>
    <n v="15000"/>
    <n v="15327"/>
    <x v="0"/>
    <x v="0"/>
    <x v="0"/>
    <n v="1487944080"/>
    <n v="1486129680"/>
    <b v="0"/>
    <n v="112"/>
    <b v="1"/>
    <x v="6"/>
    <n v="102"/>
    <n v="136.85"/>
    <x v="3338"/>
    <x v="1"/>
  </r>
  <r>
    <n v="3339"/>
    <x v="3338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x v="6"/>
    <n v="104"/>
    <n v="177.62"/>
    <x v="3339"/>
    <x v="1"/>
  </r>
  <r>
    <n v="3340"/>
    <x v="3339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x v="6"/>
    <n v="138"/>
    <n v="109.08"/>
    <x v="3340"/>
    <x v="1"/>
  </r>
  <r>
    <n v="3341"/>
    <x v="3340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x v="6"/>
    <n v="100"/>
    <n v="119.64"/>
    <x v="3341"/>
    <x v="3"/>
  </r>
  <r>
    <n v="3342"/>
    <x v="3341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x v="6"/>
    <n v="102"/>
    <n v="78.209999999999994"/>
    <x v="3342"/>
    <x v="1"/>
  </r>
  <r>
    <n v="3343"/>
    <x v="3342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x v="6"/>
    <n v="171"/>
    <n v="52.17"/>
    <x v="3343"/>
    <x v="2"/>
  </r>
  <r>
    <n v="3344"/>
    <x v="3343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x v="6"/>
    <n v="101"/>
    <n v="114.13"/>
    <x v="3344"/>
    <x v="3"/>
  </r>
  <r>
    <n v="3345"/>
    <x v="3344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x v="6"/>
    <n v="130"/>
    <n v="50"/>
    <x v="3345"/>
    <x v="3"/>
  </r>
  <r>
    <n v="3346"/>
    <x v="3345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x v="6"/>
    <n v="110"/>
    <n v="91.67"/>
    <x v="3346"/>
    <x v="1"/>
  </r>
  <r>
    <n v="3347"/>
    <x v="3346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x v="6"/>
    <n v="119"/>
    <n v="108.59"/>
    <x v="3347"/>
    <x v="1"/>
  </r>
  <r>
    <n v="3348"/>
    <x v="3265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x v="6"/>
    <n v="100"/>
    <n v="69.819999999999993"/>
    <x v="3348"/>
    <x v="1"/>
  </r>
  <r>
    <n v="3349"/>
    <x v="3347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x v="6"/>
    <n v="153"/>
    <n v="109.57"/>
    <x v="3349"/>
    <x v="3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x v="6"/>
    <n v="104"/>
    <n v="71.67"/>
    <x v="3350"/>
    <x v="2"/>
  </r>
  <r>
    <n v="3351"/>
    <x v="3349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x v="6"/>
    <n v="101"/>
    <n v="93.61"/>
    <x v="3351"/>
    <x v="1"/>
  </r>
  <r>
    <n v="3352"/>
    <x v="3350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x v="6"/>
    <n v="108"/>
    <n v="76.8"/>
    <x v="3352"/>
    <x v="1"/>
  </r>
  <r>
    <n v="3353"/>
    <x v="3351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x v="6"/>
    <n v="315"/>
    <n v="35.799999999999997"/>
    <x v="3353"/>
    <x v="3"/>
  </r>
  <r>
    <n v="3354"/>
    <x v="3352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x v="6"/>
    <n v="102"/>
    <n v="55.6"/>
    <x v="3354"/>
    <x v="1"/>
  </r>
  <r>
    <n v="3355"/>
    <x v="335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x v="6"/>
    <n v="126"/>
    <n v="147.33000000000001"/>
    <x v="3355"/>
    <x v="1"/>
  </r>
  <r>
    <n v="3356"/>
    <x v="3354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x v="6"/>
    <n v="101"/>
    <n v="56.33"/>
    <x v="3356"/>
    <x v="2"/>
  </r>
  <r>
    <n v="3357"/>
    <x v="3355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x v="6"/>
    <n v="101"/>
    <n v="96.19"/>
    <x v="3357"/>
    <x v="2"/>
  </r>
  <r>
    <n v="3358"/>
    <x v="3356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x v="6"/>
    <n v="103"/>
    <n v="63.57"/>
    <x v="3358"/>
    <x v="0"/>
  </r>
  <r>
    <n v="3359"/>
    <x v="3357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x v="6"/>
    <n v="106"/>
    <n v="184.78"/>
    <x v="3359"/>
    <x v="1"/>
  </r>
  <r>
    <n v="3360"/>
    <x v="3358"/>
    <s v="World Premiere, an M1 Singapore Fringe Festival 2017 commission."/>
    <n v="9000"/>
    <n v="9124"/>
    <x v="0"/>
    <x v="20"/>
    <x v="12"/>
    <n v="1481731140"/>
    <n v="1479866343"/>
    <b v="0"/>
    <n v="72"/>
    <b v="1"/>
    <x v="6"/>
    <n v="101"/>
    <n v="126.72"/>
    <x v="3360"/>
    <x v="2"/>
  </r>
  <r>
    <n v="3361"/>
    <x v="3359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x v="6"/>
    <n v="113"/>
    <n v="83.43"/>
    <x v="3361"/>
    <x v="3"/>
  </r>
  <r>
    <n v="3362"/>
    <x v="3360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x v="6"/>
    <n v="218"/>
    <n v="54.5"/>
    <x v="3362"/>
    <x v="2"/>
  </r>
  <r>
    <n v="3363"/>
    <x v="3361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x v="6"/>
    <n v="101"/>
    <n v="302.31"/>
    <x v="3363"/>
    <x v="1"/>
  </r>
  <r>
    <n v="3364"/>
    <x v="3362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x v="6"/>
    <n v="106"/>
    <n v="44.14"/>
    <x v="3364"/>
    <x v="3"/>
  </r>
  <r>
    <n v="3365"/>
    <x v="3363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x v="6"/>
    <n v="104"/>
    <n v="866.67"/>
    <x v="3365"/>
    <x v="3"/>
  </r>
  <r>
    <n v="3366"/>
    <x v="3364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x v="6"/>
    <n v="221"/>
    <n v="61.39"/>
    <x v="3366"/>
    <x v="3"/>
  </r>
  <r>
    <n v="3367"/>
    <x v="3365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x v="6"/>
    <n v="119"/>
    <n v="29.67"/>
    <x v="3367"/>
    <x v="2"/>
  </r>
  <r>
    <n v="3368"/>
    <x v="3366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x v="6"/>
    <n v="105"/>
    <n v="45.48"/>
    <x v="3368"/>
    <x v="1"/>
  </r>
  <r>
    <n v="3369"/>
    <x v="3367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x v="6"/>
    <n v="104"/>
    <n v="96.2"/>
    <x v="3369"/>
    <x v="1"/>
  </r>
  <r>
    <n v="3370"/>
    <x v="3368"/>
    <s v="I'm Alright. A story of young women, told by young women, for the world."/>
    <n v="1500"/>
    <n v="1766"/>
    <x v="0"/>
    <x v="0"/>
    <x v="0"/>
    <n v="1481961600"/>
    <n v="1479283285"/>
    <b v="0"/>
    <n v="26"/>
    <b v="1"/>
    <x v="6"/>
    <n v="118"/>
    <n v="67.92"/>
    <x v="3370"/>
    <x v="3"/>
  </r>
  <r>
    <n v="3371"/>
    <x v="3369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x v="6"/>
    <n v="139"/>
    <n v="30.78"/>
    <x v="3371"/>
    <x v="2"/>
  </r>
  <r>
    <n v="3372"/>
    <x v="3370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x v="6"/>
    <n v="104"/>
    <n v="38.33"/>
    <x v="3372"/>
    <x v="3"/>
  </r>
  <r>
    <n v="3373"/>
    <x v="3371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x v="6"/>
    <n v="100"/>
    <n v="66.83"/>
    <x v="3373"/>
    <x v="3"/>
  </r>
  <r>
    <n v="3374"/>
    <x v="3372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x v="6"/>
    <n v="107"/>
    <n v="71.73"/>
    <x v="3374"/>
    <x v="2"/>
  </r>
  <r>
    <n v="3375"/>
    <x v="3373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x v="6"/>
    <n v="100"/>
    <n v="176.47"/>
    <x v="3375"/>
    <x v="3"/>
  </r>
  <r>
    <n v="3376"/>
    <x v="3374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x v="6"/>
    <n v="100"/>
    <n v="421.11"/>
    <x v="3376"/>
    <x v="3"/>
  </r>
  <r>
    <n v="3377"/>
    <x v="3375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x v="6"/>
    <n v="101"/>
    <n v="104.99"/>
    <x v="3377"/>
    <x v="2"/>
  </r>
  <r>
    <n v="3378"/>
    <x v="3376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x v="6"/>
    <n v="108"/>
    <n v="28.19"/>
    <x v="3378"/>
    <x v="3"/>
  </r>
  <r>
    <n v="3379"/>
    <x v="3377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x v="6"/>
    <n v="104"/>
    <n v="54.55"/>
    <x v="3379"/>
    <x v="2"/>
  </r>
  <r>
    <n v="3380"/>
    <x v="3378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x v="6"/>
    <n v="104"/>
    <n v="111.89"/>
    <x v="3380"/>
    <x v="3"/>
  </r>
  <r>
    <n v="3381"/>
    <x v="3379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x v="6"/>
    <n v="102"/>
    <n v="85.21"/>
    <x v="3381"/>
    <x v="1"/>
  </r>
  <r>
    <n v="3382"/>
    <x v="3380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x v="6"/>
    <n v="101"/>
    <n v="76.650000000000006"/>
    <x v="3382"/>
    <x v="1"/>
  </r>
  <r>
    <n v="3383"/>
    <x v="3381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x v="6"/>
    <n v="112"/>
    <n v="65.17"/>
    <x v="3383"/>
    <x v="3"/>
  </r>
  <r>
    <n v="3384"/>
    <x v="3382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x v="6"/>
    <n v="100"/>
    <n v="93.76"/>
    <x v="3384"/>
    <x v="2"/>
  </r>
  <r>
    <n v="3385"/>
    <x v="3383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x v="6"/>
    <n v="100"/>
    <n v="133.33000000000001"/>
    <x v="3385"/>
    <x v="2"/>
  </r>
  <r>
    <n v="3386"/>
    <x v="3384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x v="6"/>
    <n v="105"/>
    <n v="51.22"/>
    <x v="3386"/>
    <x v="2"/>
  </r>
  <r>
    <n v="3387"/>
    <x v="3385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x v="6"/>
    <n v="117"/>
    <n v="100.17"/>
    <x v="3387"/>
    <x v="3"/>
  </r>
  <r>
    <n v="3388"/>
    <x v="3386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x v="6"/>
    <n v="104"/>
    <n v="34.6"/>
    <x v="3388"/>
    <x v="1"/>
  </r>
  <r>
    <n v="3389"/>
    <x v="3387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x v="6"/>
    <n v="115"/>
    <n v="184.68"/>
    <x v="3389"/>
    <x v="2"/>
  </r>
  <r>
    <n v="3390"/>
    <x v="3388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x v="6"/>
    <n v="102"/>
    <n v="69.819999999999993"/>
    <x v="3390"/>
    <x v="2"/>
  </r>
  <r>
    <n v="3391"/>
    <x v="3389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x v="6"/>
    <n v="223"/>
    <n v="61.94"/>
    <x v="3391"/>
    <x v="1"/>
  </r>
  <r>
    <n v="3392"/>
    <x v="3390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x v="6"/>
    <n v="100"/>
    <n v="41.67"/>
    <x v="3392"/>
    <x v="2"/>
  </r>
  <r>
    <n v="3393"/>
    <x v="3391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x v="6"/>
    <n v="106"/>
    <n v="36.07"/>
    <x v="3393"/>
    <x v="2"/>
  </r>
  <r>
    <n v="3394"/>
    <x v="3392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x v="6"/>
    <n v="142"/>
    <n v="29"/>
    <x v="3394"/>
    <x v="3"/>
  </r>
  <r>
    <n v="3395"/>
    <x v="3393"/>
    <s v="Miramar is a a darkly funny play exploring what it is we call â€˜homeâ€™."/>
    <n v="500"/>
    <n v="920"/>
    <x v="0"/>
    <x v="1"/>
    <x v="1"/>
    <n v="1433009400"/>
    <n v="1431795944"/>
    <b v="0"/>
    <n v="38"/>
    <b v="1"/>
    <x v="6"/>
    <n v="184"/>
    <n v="24.21"/>
    <x v="3395"/>
    <x v="2"/>
  </r>
  <r>
    <n v="3396"/>
    <x v="3394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x v="6"/>
    <n v="104"/>
    <n v="55.89"/>
    <x v="3396"/>
    <x v="1"/>
  </r>
  <r>
    <n v="3397"/>
    <x v="3395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x v="6"/>
    <n v="112"/>
    <n v="11.67"/>
    <x v="3397"/>
    <x v="2"/>
  </r>
  <r>
    <n v="3398"/>
    <x v="3396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x v="6"/>
    <n v="111"/>
    <n v="68.349999999999994"/>
    <x v="3398"/>
    <x v="3"/>
  </r>
  <r>
    <n v="3399"/>
    <x v="3397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x v="6"/>
    <n v="104"/>
    <n v="27.07"/>
    <x v="3399"/>
    <x v="2"/>
  </r>
  <r>
    <n v="3400"/>
    <x v="3398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x v="6"/>
    <n v="100"/>
    <n v="118.13"/>
    <x v="3400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x v="6"/>
    <n v="102"/>
    <n v="44.76"/>
    <x v="3401"/>
    <x v="3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x v="6"/>
    <n v="110"/>
    <n v="99.79"/>
    <x v="3402"/>
    <x v="3"/>
  </r>
  <r>
    <n v="3403"/>
    <x v="3401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x v="6"/>
    <n v="100"/>
    <n v="117.65"/>
    <x v="3403"/>
    <x v="3"/>
  </r>
  <r>
    <n v="3404"/>
    <x v="3402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x v="6"/>
    <n v="122"/>
    <n v="203.33"/>
    <x v="3404"/>
    <x v="1"/>
  </r>
  <r>
    <n v="3405"/>
    <x v="3403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x v="6"/>
    <n v="138"/>
    <n v="28.32"/>
    <x v="3405"/>
    <x v="2"/>
  </r>
  <r>
    <n v="3406"/>
    <x v="3404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x v="6"/>
    <n v="100"/>
    <n v="110.23"/>
    <x v="3406"/>
    <x v="2"/>
  </r>
  <r>
    <n v="3407"/>
    <x v="3405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x v="6"/>
    <n v="107"/>
    <n v="31.97"/>
    <x v="3407"/>
    <x v="2"/>
  </r>
  <r>
    <n v="3408"/>
    <x v="3406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x v="6"/>
    <n v="211"/>
    <n v="58.61"/>
    <x v="3408"/>
    <x v="1"/>
  </r>
  <r>
    <n v="3409"/>
    <x v="3407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x v="6"/>
    <n v="124"/>
    <n v="29.43"/>
    <x v="3409"/>
    <x v="1"/>
  </r>
  <r>
    <n v="3410"/>
    <x v="3408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x v="6"/>
    <n v="109"/>
    <n v="81.38"/>
    <x v="3410"/>
    <x v="3"/>
  </r>
  <r>
    <n v="3411"/>
    <x v="3409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x v="6"/>
    <n v="104"/>
    <n v="199.17"/>
    <x v="3411"/>
    <x v="2"/>
  </r>
  <r>
    <n v="3412"/>
    <x v="3410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x v="6"/>
    <n v="100"/>
    <n v="115.38"/>
    <x v="3412"/>
    <x v="3"/>
  </r>
  <r>
    <n v="3413"/>
    <x v="3411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x v="6"/>
    <n v="130"/>
    <n v="46.43"/>
    <x v="3413"/>
    <x v="1"/>
  </r>
  <r>
    <n v="3414"/>
    <x v="3412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x v="6"/>
    <n v="104"/>
    <n v="70.569999999999993"/>
    <x v="3414"/>
    <x v="1"/>
  </r>
  <r>
    <n v="3415"/>
    <x v="3413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x v="6"/>
    <n v="100"/>
    <n v="22.22"/>
    <x v="3415"/>
    <x v="3"/>
  </r>
  <r>
    <n v="3416"/>
    <x v="3414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x v="6"/>
    <n v="120"/>
    <n v="159.47"/>
    <x v="3416"/>
    <x v="2"/>
  </r>
  <r>
    <n v="3417"/>
    <x v="3415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x v="6"/>
    <n v="100"/>
    <n v="37.78"/>
    <x v="3417"/>
    <x v="2"/>
  </r>
  <r>
    <n v="3418"/>
    <x v="3416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x v="6"/>
    <n v="101"/>
    <n v="72.05"/>
    <x v="3418"/>
    <x v="1"/>
  </r>
  <r>
    <n v="3419"/>
    <x v="3417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x v="6"/>
    <n v="107"/>
    <n v="63.7"/>
    <x v="3419"/>
    <x v="1"/>
  </r>
  <r>
    <n v="3420"/>
    <x v="3418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x v="6"/>
    <n v="138"/>
    <n v="28.41"/>
    <x v="3420"/>
    <x v="3"/>
  </r>
  <r>
    <n v="3421"/>
    <x v="3419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x v="6"/>
    <n v="101"/>
    <n v="103.21"/>
    <x v="3421"/>
    <x v="3"/>
  </r>
  <r>
    <n v="3422"/>
    <x v="3420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x v="6"/>
    <n v="109"/>
    <n v="71.150000000000006"/>
    <x v="3422"/>
    <x v="3"/>
  </r>
  <r>
    <n v="3423"/>
    <x v="3421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x v="6"/>
    <n v="140"/>
    <n v="35"/>
    <x v="3423"/>
    <x v="3"/>
  </r>
  <r>
    <n v="3424"/>
    <x v="3422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x v="6"/>
    <n v="104"/>
    <n v="81.78"/>
    <x v="3424"/>
    <x v="2"/>
  </r>
  <r>
    <n v="3425"/>
    <x v="3423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x v="6"/>
    <n v="103"/>
    <n v="297.02999999999997"/>
    <x v="3425"/>
    <x v="2"/>
  </r>
  <r>
    <n v="3426"/>
    <x v="3424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x v="6"/>
    <n v="108"/>
    <n v="46.61"/>
    <x v="3426"/>
    <x v="2"/>
  </r>
  <r>
    <n v="3427"/>
    <x v="3425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x v="6"/>
    <n v="100"/>
    <n v="51.72"/>
    <x v="3427"/>
    <x v="3"/>
  </r>
  <r>
    <n v="3428"/>
    <x v="3426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x v="6"/>
    <n v="103"/>
    <n v="40.29"/>
    <x v="3428"/>
    <x v="1"/>
  </r>
  <r>
    <n v="3429"/>
    <x v="3427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x v="6"/>
    <n v="130"/>
    <n v="16.25"/>
    <x v="3429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x v="6"/>
    <n v="109"/>
    <n v="30.15"/>
    <x v="3430"/>
    <x v="2"/>
  </r>
  <r>
    <n v="3431"/>
    <x v="3429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x v="6"/>
    <n v="100"/>
    <n v="95.24"/>
    <x v="3431"/>
    <x v="1"/>
  </r>
  <r>
    <n v="3432"/>
    <x v="3430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x v="6"/>
    <n v="110"/>
    <n v="52.21"/>
    <x v="3432"/>
    <x v="2"/>
  </r>
  <r>
    <n v="3433"/>
    <x v="3431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x v="6"/>
    <n v="100"/>
    <n v="134.15"/>
    <x v="3433"/>
    <x v="2"/>
  </r>
  <r>
    <n v="3434"/>
    <x v="3432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x v="6"/>
    <n v="106"/>
    <n v="62.83"/>
    <x v="3434"/>
    <x v="1"/>
  </r>
  <r>
    <n v="3435"/>
    <x v="3433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x v="6"/>
    <n v="112"/>
    <n v="58.95"/>
    <x v="3435"/>
    <x v="2"/>
  </r>
  <r>
    <n v="3436"/>
    <x v="3434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x v="6"/>
    <n v="106"/>
    <n v="143.11000000000001"/>
    <x v="3436"/>
    <x v="3"/>
  </r>
  <r>
    <n v="3437"/>
    <x v="3435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x v="6"/>
    <n v="101"/>
    <n v="84.17"/>
    <x v="3437"/>
    <x v="3"/>
  </r>
  <r>
    <n v="3438"/>
    <x v="3436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x v="6"/>
    <n v="104"/>
    <n v="186.07"/>
    <x v="3438"/>
    <x v="1"/>
  </r>
  <r>
    <n v="3439"/>
    <x v="3437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x v="6"/>
    <n v="135"/>
    <n v="89.79"/>
    <x v="3439"/>
    <x v="2"/>
  </r>
  <r>
    <n v="3440"/>
    <x v="3438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x v="6"/>
    <n v="105"/>
    <n v="64.16"/>
    <x v="3440"/>
    <x v="3"/>
  </r>
  <r>
    <n v="3441"/>
    <x v="3439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x v="6"/>
    <n v="103"/>
    <n v="59.65"/>
    <x v="3441"/>
    <x v="3"/>
  </r>
  <r>
    <n v="3442"/>
    <x v="3440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x v="6"/>
    <n v="100"/>
    <n v="31.25"/>
    <x v="3442"/>
    <x v="2"/>
  </r>
  <r>
    <n v="3443"/>
    <x v="3441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x v="6"/>
    <n v="186"/>
    <n v="41.22"/>
    <x v="3443"/>
    <x v="1"/>
  </r>
  <r>
    <n v="3444"/>
    <x v="3442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x v="6"/>
    <n v="289"/>
    <n v="43.35"/>
    <x v="3444"/>
    <x v="3"/>
  </r>
  <r>
    <n v="3445"/>
    <x v="3443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x v="6"/>
    <n v="100"/>
    <n v="64.52"/>
    <x v="3445"/>
    <x v="3"/>
  </r>
  <r>
    <n v="3446"/>
    <x v="3444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x v="6"/>
    <n v="108"/>
    <n v="43.28"/>
    <x v="3446"/>
    <x v="1"/>
  </r>
  <r>
    <n v="3447"/>
    <x v="3445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x v="6"/>
    <n v="108"/>
    <n v="77"/>
    <x v="3447"/>
    <x v="2"/>
  </r>
  <r>
    <n v="3448"/>
    <x v="3446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x v="6"/>
    <n v="110"/>
    <n v="51.22"/>
    <x v="3448"/>
    <x v="1"/>
  </r>
  <r>
    <n v="3449"/>
    <x v="3447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x v="6"/>
    <n v="171"/>
    <n v="68.25"/>
    <x v="3449"/>
    <x v="3"/>
  </r>
  <r>
    <n v="3450"/>
    <x v="3448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x v="6"/>
    <n v="152"/>
    <n v="19.489999999999998"/>
    <x v="3450"/>
    <x v="3"/>
  </r>
  <r>
    <n v="3451"/>
    <x v="3449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x v="6"/>
    <n v="101"/>
    <n v="41.13"/>
    <x v="3451"/>
    <x v="2"/>
  </r>
  <r>
    <n v="3452"/>
    <x v="3450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x v="6"/>
    <n v="153"/>
    <n v="41.41"/>
    <x v="3452"/>
    <x v="1"/>
  </r>
  <r>
    <n v="3453"/>
    <x v="3451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x v="6"/>
    <n v="128"/>
    <n v="27.5"/>
    <x v="3453"/>
    <x v="2"/>
  </r>
  <r>
    <n v="3454"/>
    <x v="3452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x v="6"/>
    <n v="101"/>
    <n v="33.57"/>
    <x v="3454"/>
    <x v="1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x v="6"/>
    <n v="101"/>
    <n v="145.87"/>
    <x v="3455"/>
    <x v="2"/>
  </r>
  <r>
    <n v="3456"/>
    <x v="3454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x v="6"/>
    <n v="191"/>
    <n v="358.69"/>
    <x v="3456"/>
    <x v="3"/>
  </r>
  <r>
    <n v="3457"/>
    <x v="3455"/>
    <s v="Robots, Space Battles, Mystery, and Intrigue. Nothing is Impossible..."/>
    <n v="2000"/>
    <n v="2804"/>
    <x v="0"/>
    <x v="0"/>
    <x v="0"/>
    <n v="1423720740"/>
    <n v="1421081857"/>
    <b v="0"/>
    <n v="55"/>
    <b v="1"/>
    <x v="6"/>
    <n v="140"/>
    <n v="50.98"/>
    <x v="3457"/>
    <x v="3"/>
  </r>
  <r>
    <n v="3458"/>
    <x v="3456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x v="6"/>
    <n v="124"/>
    <n v="45.04"/>
    <x v="3458"/>
    <x v="1"/>
  </r>
  <r>
    <n v="3459"/>
    <x v="3457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x v="6"/>
    <n v="126"/>
    <n v="17.53"/>
    <x v="3459"/>
    <x v="2"/>
  </r>
  <r>
    <n v="3460"/>
    <x v="3458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x v="6"/>
    <n v="190"/>
    <n v="50"/>
    <x v="3460"/>
    <x v="1"/>
  </r>
  <r>
    <n v="3461"/>
    <x v="3459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x v="6"/>
    <n v="139"/>
    <n v="57.92"/>
    <x v="3461"/>
    <x v="3"/>
  </r>
  <r>
    <n v="3462"/>
    <x v="3460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x v="6"/>
    <n v="202"/>
    <n v="29.71"/>
    <x v="3462"/>
    <x v="1"/>
  </r>
  <r>
    <n v="3463"/>
    <x v="3461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x v="6"/>
    <n v="103"/>
    <n v="90.68"/>
    <x v="3463"/>
    <x v="1"/>
  </r>
  <r>
    <n v="3464"/>
    <x v="3462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x v="6"/>
    <n v="102"/>
    <n v="55.01"/>
    <x v="3464"/>
    <x v="3"/>
  </r>
  <r>
    <n v="3465"/>
    <x v="3463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x v="6"/>
    <n v="103"/>
    <n v="57.22"/>
    <x v="3465"/>
    <x v="1"/>
  </r>
  <r>
    <n v="3466"/>
    <x v="3464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x v="6"/>
    <n v="127"/>
    <n v="72.95"/>
    <x v="3466"/>
    <x v="3"/>
  </r>
  <r>
    <n v="3467"/>
    <x v="3465"/>
    <s v="Venus in Fur, By David Ives."/>
    <n v="3000"/>
    <n v="3030"/>
    <x v="0"/>
    <x v="0"/>
    <x v="0"/>
    <n v="1426864032"/>
    <n v="1424275632"/>
    <b v="0"/>
    <n v="47"/>
    <b v="1"/>
    <x v="6"/>
    <n v="101"/>
    <n v="64.47"/>
    <x v="3467"/>
    <x v="1"/>
  </r>
  <r>
    <n v="3468"/>
    <x v="3466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x v="6"/>
    <n v="122"/>
    <n v="716.35"/>
    <x v="3468"/>
    <x v="1"/>
  </r>
  <r>
    <n v="3469"/>
    <x v="3467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x v="6"/>
    <n v="113"/>
    <n v="50.4"/>
    <x v="3469"/>
    <x v="1"/>
  </r>
  <r>
    <n v="3470"/>
    <x v="3468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x v="6"/>
    <n v="150"/>
    <n v="41.67"/>
    <x v="3470"/>
    <x v="2"/>
  </r>
  <r>
    <n v="3471"/>
    <x v="3469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x v="6"/>
    <n v="215"/>
    <n v="35.770000000000003"/>
    <x v="3471"/>
    <x v="2"/>
  </r>
  <r>
    <n v="3472"/>
    <x v="3470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x v="6"/>
    <n v="102"/>
    <n v="88.74"/>
    <x v="3472"/>
    <x v="3"/>
  </r>
  <r>
    <n v="3473"/>
    <x v="3471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x v="6"/>
    <n v="100"/>
    <n v="148.47999999999999"/>
    <x v="3473"/>
    <x v="1"/>
  </r>
  <r>
    <n v="3474"/>
    <x v="3472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x v="6"/>
    <n v="101"/>
    <n v="51.79"/>
    <x v="3474"/>
    <x v="2"/>
  </r>
  <r>
    <n v="3475"/>
    <x v="3473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x v="6"/>
    <n v="113"/>
    <n v="20"/>
    <x v="3475"/>
    <x v="2"/>
  </r>
  <r>
    <n v="3476"/>
    <x v="3474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x v="6"/>
    <n v="104"/>
    <n v="52"/>
    <x v="3476"/>
    <x v="3"/>
  </r>
  <r>
    <n v="3477"/>
    <x v="3475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x v="6"/>
    <n v="115"/>
    <n v="53.23"/>
    <x v="3477"/>
    <x v="3"/>
  </r>
  <r>
    <n v="3478"/>
    <x v="3476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x v="6"/>
    <n v="113"/>
    <n v="39.6"/>
    <x v="3478"/>
    <x v="2"/>
  </r>
  <r>
    <n v="3479"/>
    <x v="3477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x v="6"/>
    <n v="128"/>
    <n v="34.25"/>
    <x v="3479"/>
    <x v="3"/>
  </r>
  <r>
    <n v="3480"/>
    <x v="3478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x v="6"/>
    <n v="143"/>
    <n v="164.62"/>
    <x v="3480"/>
    <x v="2"/>
  </r>
  <r>
    <n v="3481"/>
    <x v="3479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x v="6"/>
    <n v="119"/>
    <n v="125.05"/>
    <x v="3481"/>
    <x v="2"/>
  </r>
  <r>
    <n v="3482"/>
    <x v="3480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x v="6"/>
    <n v="138"/>
    <n v="51.88"/>
    <x v="3482"/>
    <x v="2"/>
  </r>
  <r>
    <n v="3483"/>
    <x v="3481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x v="6"/>
    <n v="160"/>
    <n v="40.29"/>
    <x v="3483"/>
    <x v="1"/>
  </r>
  <r>
    <n v="3484"/>
    <x v="3482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x v="6"/>
    <n v="114"/>
    <n v="64.91"/>
    <x v="3484"/>
    <x v="1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x v="6"/>
    <n v="101"/>
    <n v="55.33"/>
    <x v="3485"/>
    <x v="3"/>
  </r>
  <r>
    <n v="3486"/>
    <x v="3484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x v="6"/>
    <n v="155"/>
    <n v="83.14"/>
    <x v="3486"/>
    <x v="3"/>
  </r>
  <r>
    <n v="3487"/>
    <x v="3485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x v="6"/>
    <n v="128"/>
    <n v="38.71"/>
    <x v="3487"/>
    <x v="3"/>
  </r>
  <r>
    <n v="3488"/>
    <x v="3486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x v="6"/>
    <n v="121"/>
    <n v="125.38"/>
    <x v="3488"/>
    <x v="2"/>
  </r>
  <r>
    <n v="3489"/>
    <x v="3487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x v="6"/>
    <n v="113"/>
    <n v="78.260000000000005"/>
    <x v="3489"/>
    <x v="1"/>
  </r>
  <r>
    <n v="3490"/>
    <x v="3488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x v="6"/>
    <n v="128"/>
    <n v="47.22"/>
    <x v="3490"/>
    <x v="3"/>
  </r>
  <r>
    <n v="3491"/>
    <x v="3489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x v="6"/>
    <n v="158"/>
    <n v="79.099999999999994"/>
    <x v="3491"/>
    <x v="3"/>
  </r>
  <r>
    <n v="3492"/>
    <x v="3490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x v="6"/>
    <n v="105"/>
    <n v="114.29"/>
    <x v="3492"/>
    <x v="2"/>
  </r>
  <r>
    <n v="3493"/>
    <x v="3491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x v="6"/>
    <n v="100"/>
    <n v="51.72"/>
    <x v="3493"/>
    <x v="1"/>
  </r>
  <r>
    <n v="3494"/>
    <x v="3492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x v="6"/>
    <n v="100"/>
    <n v="30.77"/>
    <x v="3494"/>
    <x v="2"/>
  </r>
  <r>
    <n v="3495"/>
    <x v="3493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x v="6"/>
    <n v="107"/>
    <n v="74.209999999999994"/>
    <x v="3495"/>
    <x v="1"/>
  </r>
  <r>
    <n v="3496"/>
    <x v="3494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x v="6"/>
    <n v="124"/>
    <n v="47.85"/>
    <x v="3496"/>
    <x v="1"/>
  </r>
  <r>
    <n v="3497"/>
    <x v="3495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x v="6"/>
    <n v="109"/>
    <n v="34.409999999999997"/>
    <x v="3497"/>
    <x v="1"/>
  </r>
  <r>
    <n v="3498"/>
    <x v="3496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x v="6"/>
    <n v="102"/>
    <n v="40.24"/>
    <x v="3498"/>
    <x v="3"/>
  </r>
  <r>
    <n v="3499"/>
    <x v="3497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x v="6"/>
    <n v="106"/>
    <n v="60.29"/>
    <x v="3499"/>
    <x v="1"/>
  </r>
  <r>
    <n v="3500"/>
    <x v="3498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x v="6"/>
    <n v="106"/>
    <n v="25.31"/>
    <x v="3500"/>
    <x v="3"/>
  </r>
  <r>
    <n v="3501"/>
    <x v="3499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x v="6"/>
    <n v="101"/>
    <n v="35.950000000000003"/>
    <x v="3501"/>
    <x v="1"/>
  </r>
  <r>
    <n v="3502"/>
    <x v="3500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x v="6"/>
    <n v="105"/>
    <n v="136"/>
    <x v="3502"/>
    <x v="1"/>
  </r>
  <r>
    <n v="3503"/>
    <x v="3501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x v="6"/>
    <n v="108"/>
    <n v="70.760000000000005"/>
    <x v="3503"/>
    <x v="3"/>
  </r>
  <r>
    <n v="3504"/>
    <x v="3502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x v="6"/>
    <n v="100"/>
    <n v="125"/>
    <x v="3504"/>
    <x v="2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x v="6"/>
    <n v="104"/>
    <n v="66.510000000000005"/>
    <x v="3505"/>
    <x v="2"/>
  </r>
  <r>
    <n v="3506"/>
    <x v="3504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x v="6"/>
    <n v="102"/>
    <n v="105"/>
    <x v="3506"/>
    <x v="1"/>
  </r>
  <r>
    <n v="3507"/>
    <x v="3505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x v="6"/>
    <n v="104"/>
    <n v="145"/>
    <x v="3507"/>
    <x v="1"/>
  </r>
  <r>
    <n v="3508"/>
    <x v="3506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x v="6"/>
    <n v="180"/>
    <n v="12"/>
    <x v="3508"/>
    <x v="2"/>
  </r>
  <r>
    <n v="3509"/>
    <x v="3507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x v="6"/>
    <n v="106"/>
    <n v="96.67"/>
    <x v="3509"/>
    <x v="2"/>
  </r>
  <r>
    <n v="3510"/>
    <x v="3508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x v="6"/>
    <n v="101"/>
    <n v="60.33"/>
    <x v="3510"/>
    <x v="2"/>
  </r>
  <r>
    <n v="3511"/>
    <x v="3509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x v="6"/>
    <n v="101"/>
    <n v="79.89"/>
    <x v="3511"/>
    <x v="3"/>
  </r>
  <r>
    <n v="3512"/>
    <x v="3510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x v="6"/>
    <n v="100"/>
    <n v="58.82"/>
    <x v="3512"/>
    <x v="2"/>
  </r>
  <r>
    <n v="3513"/>
    <x v="3511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x v="6"/>
    <n v="118"/>
    <n v="75.34"/>
    <x v="3513"/>
    <x v="3"/>
  </r>
  <r>
    <n v="3514"/>
    <x v="3512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x v="6"/>
    <n v="110"/>
    <n v="55"/>
    <x v="3514"/>
    <x v="3"/>
  </r>
  <r>
    <n v="3515"/>
    <x v="3513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x v="6"/>
    <n v="103"/>
    <n v="66.959999999999994"/>
    <x v="3515"/>
    <x v="2"/>
  </r>
  <r>
    <n v="3516"/>
    <x v="3514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x v="6"/>
    <n v="100"/>
    <n v="227.27"/>
    <x v="3516"/>
    <x v="2"/>
  </r>
  <r>
    <n v="3517"/>
    <x v="3515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x v="6"/>
    <n v="100"/>
    <n v="307.69"/>
    <x v="3517"/>
    <x v="2"/>
  </r>
  <r>
    <n v="3518"/>
    <x v="3516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x v="6"/>
    <n v="110"/>
    <n v="50.02"/>
    <x v="3518"/>
    <x v="3"/>
  </r>
  <r>
    <n v="3519"/>
    <x v="3517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x v="6"/>
    <n v="101"/>
    <n v="72.39"/>
    <x v="3519"/>
    <x v="3"/>
  </r>
  <r>
    <n v="3520"/>
    <x v="3518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x v="6"/>
    <n v="101"/>
    <n v="95.95"/>
    <x v="3520"/>
    <x v="2"/>
  </r>
  <r>
    <n v="3521"/>
    <x v="3519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x v="6"/>
    <n v="169"/>
    <n v="45.62"/>
    <x v="3521"/>
    <x v="3"/>
  </r>
  <r>
    <n v="3522"/>
    <x v="3520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x v="6"/>
    <n v="100"/>
    <n v="41.03"/>
    <x v="3522"/>
    <x v="1"/>
  </r>
  <r>
    <n v="3523"/>
    <x v="3521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x v="6"/>
    <n v="114"/>
    <n v="56.83"/>
    <x v="3523"/>
    <x v="2"/>
  </r>
  <r>
    <n v="3524"/>
    <x v="3522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x v="6"/>
    <n v="102"/>
    <n v="137.24"/>
    <x v="3524"/>
    <x v="3"/>
  </r>
  <r>
    <n v="3525"/>
    <x v="3523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x v="6"/>
    <n v="106"/>
    <n v="75.709999999999994"/>
    <x v="3525"/>
    <x v="1"/>
  </r>
  <r>
    <n v="3526"/>
    <x v="3524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x v="6"/>
    <n v="102"/>
    <n v="99"/>
    <x v="3526"/>
    <x v="3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x v="6"/>
    <n v="117"/>
    <n v="81.569999999999993"/>
    <x v="3527"/>
    <x v="1"/>
  </r>
  <r>
    <n v="3528"/>
    <x v="3526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x v="6"/>
    <n v="101"/>
    <n v="45.11"/>
    <x v="3528"/>
    <x v="3"/>
  </r>
  <r>
    <n v="3529"/>
    <x v="3527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x v="6"/>
    <n v="132"/>
    <n v="36.67"/>
    <x v="3529"/>
    <x v="1"/>
  </r>
  <r>
    <n v="3530"/>
    <x v="3528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x v="6"/>
    <n v="100"/>
    <n v="125"/>
    <x v="3530"/>
    <x v="1"/>
  </r>
  <r>
    <n v="3531"/>
    <x v="3529"/>
    <s v="A political comedy for a crazy election year"/>
    <n v="1000"/>
    <n v="1280"/>
    <x v="0"/>
    <x v="0"/>
    <x v="0"/>
    <n v="1467301334"/>
    <n v="1464709334"/>
    <b v="0"/>
    <n v="26"/>
    <b v="1"/>
    <x v="6"/>
    <n v="128"/>
    <n v="49.23"/>
    <x v="3531"/>
    <x v="2"/>
  </r>
  <r>
    <n v="3532"/>
    <x v="3530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x v="6"/>
    <n v="119"/>
    <n v="42.3"/>
    <x v="3532"/>
    <x v="3"/>
  </r>
  <r>
    <n v="3533"/>
    <x v="3531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x v="6"/>
    <n v="126"/>
    <n v="78.88"/>
    <x v="3533"/>
    <x v="3"/>
  </r>
  <r>
    <n v="3534"/>
    <x v="3532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x v="6"/>
    <n v="156"/>
    <n v="38.28"/>
    <x v="3534"/>
    <x v="3"/>
  </r>
  <r>
    <n v="3535"/>
    <x v="3533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x v="6"/>
    <n v="103"/>
    <n v="44.85"/>
    <x v="3535"/>
    <x v="3"/>
  </r>
  <r>
    <n v="3536"/>
    <x v="3534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x v="6"/>
    <n v="153"/>
    <n v="13.53"/>
    <x v="3536"/>
    <x v="2"/>
  </r>
  <r>
    <n v="3537"/>
    <x v="3535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x v="6"/>
    <n v="180"/>
    <n v="43.5"/>
    <x v="3537"/>
    <x v="1"/>
  </r>
  <r>
    <n v="3538"/>
    <x v="3536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x v="6"/>
    <n v="128"/>
    <n v="30.95"/>
    <x v="3538"/>
    <x v="1"/>
  </r>
  <r>
    <n v="3539"/>
    <x v="3537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x v="6"/>
    <n v="120"/>
    <n v="55.23"/>
    <x v="3539"/>
    <x v="1"/>
  </r>
  <r>
    <n v="3540"/>
    <x v="3538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x v="6"/>
    <n v="123"/>
    <n v="46.13"/>
    <x v="3540"/>
    <x v="3"/>
  </r>
  <r>
    <n v="3541"/>
    <x v="3539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x v="6"/>
    <n v="105"/>
    <n v="39.380000000000003"/>
    <x v="3541"/>
    <x v="2"/>
  </r>
  <r>
    <n v="3542"/>
    <x v="3540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x v="6"/>
    <n v="102"/>
    <n v="66.150000000000006"/>
    <x v="3542"/>
    <x v="3"/>
  </r>
  <r>
    <n v="3543"/>
    <x v="3541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x v="6"/>
    <n v="105"/>
    <n v="54.14"/>
    <x v="3543"/>
    <x v="3"/>
  </r>
  <r>
    <n v="3544"/>
    <x v="3542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x v="6"/>
    <n v="100"/>
    <n v="104.17"/>
    <x v="3544"/>
    <x v="3"/>
  </r>
  <r>
    <n v="3545"/>
    <x v="3543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x v="6"/>
    <n v="100"/>
    <n v="31.38"/>
    <x v="3545"/>
    <x v="3"/>
  </r>
  <r>
    <n v="3546"/>
    <x v="3544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x v="6"/>
    <n v="102"/>
    <n v="59.21"/>
    <x v="3546"/>
    <x v="1"/>
  </r>
  <r>
    <n v="3547"/>
    <x v="3545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x v="6"/>
    <n v="114"/>
    <n v="119.18"/>
    <x v="3547"/>
    <x v="1"/>
  </r>
  <r>
    <n v="3548"/>
    <x v="3546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x v="6"/>
    <n v="102"/>
    <n v="164.62"/>
    <x v="3548"/>
    <x v="3"/>
  </r>
  <r>
    <n v="3549"/>
    <x v="3547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x v="6"/>
    <n v="102"/>
    <n v="24.29"/>
    <x v="3549"/>
    <x v="1"/>
  </r>
  <r>
    <n v="3550"/>
    <x v="3548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x v="6"/>
    <n v="105"/>
    <n v="40.94"/>
    <x v="3550"/>
    <x v="2"/>
  </r>
  <r>
    <n v="3551"/>
    <x v="3549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x v="6"/>
    <n v="102"/>
    <n v="61.1"/>
    <x v="3551"/>
    <x v="2"/>
  </r>
  <r>
    <n v="3552"/>
    <x v="3550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x v="6"/>
    <n v="100"/>
    <n v="38.65"/>
    <x v="3552"/>
    <x v="3"/>
  </r>
  <r>
    <n v="3553"/>
    <x v="3551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x v="6"/>
    <n v="106"/>
    <n v="56.2"/>
    <x v="3553"/>
    <x v="3"/>
  </r>
  <r>
    <n v="3554"/>
    <x v="3552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x v="6"/>
    <n v="113"/>
    <n v="107"/>
    <x v="3554"/>
    <x v="1"/>
  </r>
  <r>
    <n v="3555"/>
    <x v="3553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x v="6"/>
    <n v="100"/>
    <n v="171.43"/>
    <x v="3555"/>
    <x v="2"/>
  </r>
  <r>
    <n v="3556"/>
    <x v="3554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x v="6"/>
    <n v="100"/>
    <n v="110.5"/>
    <x v="3556"/>
    <x v="2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x v="6"/>
    <n v="100"/>
    <n v="179.28"/>
    <x v="3557"/>
    <x v="3"/>
  </r>
  <r>
    <n v="3558"/>
    <x v="3556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x v="6"/>
    <n v="144"/>
    <n v="22.91"/>
    <x v="3558"/>
    <x v="3"/>
  </r>
  <r>
    <n v="3559"/>
    <x v="3557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x v="6"/>
    <n v="104"/>
    <n v="43.13"/>
    <x v="3559"/>
    <x v="3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x v="6"/>
    <n v="108"/>
    <n v="46.89"/>
    <x v="3560"/>
    <x v="3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x v="6"/>
    <n v="102"/>
    <n v="47.41"/>
    <x v="3561"/>
    <x v="1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x v="6"/>
    <n v="149"/>
    <n v="15.13"/>
    <x v="3562"/>
    <x v="1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x v="6"/>
    <n v="105"/>
    <n v="21.1"/>
    <x v="3563"/>
    <x v="3"/>
  </r>
  <r>
    <n v="3564"/>
    <x v="3562"/>
    <s v="Multi Award-Winng play THE PILLOWMAN coming to the Arts Centre Theatre, Aberdeen"/>
    <n v="1000"/>
    <n v="1005"/>
    <x v="0"/>
    <x v="1"/>
    <x v="1"/>
    <n v="1444060800"/>
    <n v="1440082649"/>
    <b v="0"/>
    <n v="17"/>
    <b v="1"/>
    <x v="6"/>
    <n v="101"/>
    <n v="59.12"/>
    <x v="3564"/>
    <x v="2"/>
  </r>
  <r>
    <n v="3565"/>
    <x v="3563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x v="6"/>
    <n v="131"/>
    <n v="97.92"/>
    <x v="3565"/>
    <x v="2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x v="6"/>
    <n v="105"/>
    <n v="55.13"/>
    <x v="3566"/>
    <x v="3"/>
  </r>
  <r>
    <n v="3567"/>
    <x v="3565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x v="6"/>
    <n v="109"/>
    <n v="26.54"/>
    <x v="3567"/>
    <x v="2"/>
  </r>
  <r>
    <n v="3568"/>
    <x v="3566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x v="6"/>
    <n v="111"/>
    <n v="58.42"/>
    <x v="3568"/>
    <x v="2"/>
  </r>
  <r>
    <n v="3569"/>
    <x v="3567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x v="6"/>
    <n v="100"/>
    <n v="122.54"/>
    <x v="3569"/>
    <x v="2"/>
  </r>
  <r>
    <n v="3570"/>
    <x v="3568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x v="6"/>
    <n v="114"/>
    <n v="87.96"/>
    <x v="3570"/>
    <x v="2"/>
  </r>
  <r>
    <n v="3571"/>
    <x v="3569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x v="6"/>
    <n v="122"/>
    <n v="73.239999999999995"/>
    <x v="3571"/>
    <x v="3"/>
  </r>
  <r>
    <n v="3572"/>
    <x v="3570"/>
    <s v="A darkly comic one woman show by Abram Rooney as part of The Camden Fringe 2015."/>
    <n v="500"/>
    <n v="500"/>
    <x v="0"/>
    <x v="1"/>
    <x v="1"/>
    <n v="1434894082"/>
    <n v="1432302082"/>
    <b v="0"/>
    <n v="9"/>
    <b v="1"/>
    <x v="6"/>
    <n v="100"/>
    <n v="55.56"/>
    <x v="3572"/>
    <x v="2"/>
  </r>
  <r>
    <n v="3573"/>
    <x v="3571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x v="6"/>
    <n v="103"/>
    <n v="39.54"/>
    <x v="3573"/>
    <x v="2"/>
  </r>
  <r>
    <n v="3574"/>
    <x v="3572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x v="6"/>
    <n v="106"/>
    <n v="136.78"/>
    <x v="3574"/>
    <x v="1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x v="6"/>
    <n v="101"/>
    <n v="99.34"/>
    <x v="3575"/>
    <x v="1"/>
  </r>
  <r>
    <n v="3576"/>
    <x v="3574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x v="6"/>
    <n v="100"/>
    <n v="20"/>
    <x v="3576"/>
    <x v="3"/>
  </r>
  <r>
    <n v="3577"/>
    <x v="3575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x v="6"/>
    <n v="130"/>
    <n v="28.89"/>
    <x v="3577"/>
    <x v="1"/>
  </r>
  <r>
    <n v="3578"/>
    <x v="3576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x v="6"/>
    <n v="100"/>
    <n v="40.549999999999997"/>
    <x v="3578"/>
    <x v="1"/>
  </r>
  <r>
    <n v="3579"/>
    <x v="3577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x v="6"/>
    <n v="100"/>
    <n v="35.71"/>
    <x v="3579"/>
    <x v="3"/>
  </r>
  <r>
    <n v="3580"/>
    <x v="3578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x v="6"/>
    <n v="114"/>
    <n v="37.96"/>
    <x v="3580"/>
    <x v="2"/>
  </r>
  <r>
    <n v="3581"/>
    <x v="3579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x v="6"/>
    <n v="100"/>
    <n v="33.33"/>
    <x v="3581"/>
    <x v="1"/>
  </r>
  <r>
    <n v="3582"/>
    <x v="3580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x v="6"/>
    <n v="287"/>
    <n v="58.57"/>
    <x v="3582"/>
    <x v="1"/>
  </r>
  <r>
    <n v="3583"/>
    <x v="3581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x v="6"/>
    <n v="109"/>
    <n v="135.63"/>
    <x v="3583"/>
    <x v="3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x v="6"/>
    <n v="116"/>
    <n v="30.94"/>
    <x v="3584"/>
    <x v="2"/>
  </r>
  <r>
    <n v="3585"/>
    <x v="3583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x v="6"/>
    <n v="119"/>
    <n v="176.09"/>
    <x v="3585"/>
    <x v="1"/>
  </r>
  <r>
    <n v="3586"/>
    <x v="3584"/>
    <s v="See Theatre In A New Light"/>
    <n v="7500"/>
    <n v="8207"/>
    <x v="0"/>
    <x v="0"/>
    <x v="0"/>
    <n v="1474649070"/>
    <n v="1469465070"/>
    <b v="0"/>
    <n v="54"/>
    <b v="1"/>
    <x v="6"/>
    <n v="109"/>
    <n v="151.97999999999999"/>
    <x v="3586"/>
    <x v="1"/>
  </r>
  <r>
    <n v="3587"/>
    <x v="3585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x v="6"/>
    <n v="127"/>
    <n v="22.61"/>
    <x v="3587"/>
    <x v="3"/>
  </r>
  <r>
    <n v="3588"/>
    <x v="3586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x v="6"/>
    <n v="101"/>
    <n v="18.27"/>
    <x v="3588"/>
    <x v="3"/>
  </r>
  <r>
    <n v="3589"/>
    <x v="3587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x v="6"/>
    <n v="128"/>
    <n v="82.26"/>
    <x v="3589"/>
    <x v="2"/>
  </r>
  <r>
    <n v="3590"/>
    <x v="3588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x v="6"/>
    <n v="100"/>
    <n v="68.53"/>
    <x v="3590"/>
    <x v="2"/>
  </r>
  <r>
    <n v="3591"/>
    <x v="3589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x v="6"/>
    <n v="175"/>
    <n v="68.06"/>
    <x v="3591"/>
    <x v="2"/>
  </r>
  <r>
    <n v="3592"/>
    <x v="3590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x v="6"/>
    <n v="127"/>
    <n v="72.709999999999994"/>
    <x v="3592"/>
    <x v="2"/>
  </r>
  <r>
    <n v="3593"/>
    <x v="3591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x v="6"/>
    <n v="111"/>
    <n v="77.19"/>
    <x v="3593"/>
    <x v="1"/>
  </r>
  <r>
    <n v="3594"/>
    <x v="3592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x v="6"/>
    <n v="126"/>
    <n v="55.97"/>
    <x v="3594"/>
    <x v="3"/>
  </r>
  <r>
    <n v="3595"/>
    <x v="3593"/>
    <s v="A new theatre company staging Will Eno's The Flu Season in Seattle"/>
    <n v="2600"/>
    <n v="3081"/>
    <x v="0"/>
    <x v="0"/>
    <x v="0"/>
    <n v="1426229940"/>
    <n v="1423959123"/>
    <b v="0"/>
    <n v="62"/>
    <b v="1"/>
    <x v="6"/>
    <n v="119"/>
    <n v="49.69"/>
    <x v="3595"/>
    <x v="2"/>
  </r>
  <r>
    <n v="3596"/>
    <x v="3594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x v="6"/>
    <n v="108"/>
    <n v="79"/>
    <x v="3596"/>
    <x v="1"/>
  </r>
  <r>
    <n v="3597"/>
    <x v="3595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x v="6"/>
    <n v="103"/>
    <n v="77.73"/>
    <x v="3597"/>
    <x v="2"/>
  </r>
  <r>
    <n v="3598"/>
    <x v="3596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x v="6"/>
    <n v="110"/>
    <n v="40.78"/>
    <x v="3598"/>
    <x v="3"/>
  </r>
  <r>
    <n v="3599"/>
    <x v="3597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x v="6"/>
    <n v="202"/>
    <n v="59.41"/>
    <x v="3599"/>
    <x v="1"/>
  </r>
  <r>
    <n v="3600"/>
    <x v="3598"/>
    <s v="The First Play From The Man Who Brought You The Black James Bond!"/>
    <n v="10"/>
    <n v="13"/>
    <x v="0"/>
    <x v="0"/>
    <x v="0"/>
    <n v="1476390164"/>
    <n v="1473970964"/>
    <b v="0"/>
    <n v="4"/>
    <b v="1"/>
    <x v="6"/>
    <n v="130"/>
    <n v="3.25"/>
    <x v="3600"/>
    <x v="2"/>
  </r>
  <r>
    <n v="3601"/>
    <x v="3599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x v="6"/>
    <n v="104"/>
    <n v="39.380000000000003"/>
    <x v="3601"/>
    <x v="1"/>
  </r>
  <r>
    <n v="3602"/>
    <x v="3600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x v="6"/>
    <n v="100"/>
    <n v="81.67"/>
    <x v="3602"/>
    <x v="3"/>
  </r>
  <r>
    <n v="3603"/>
    <x v="3601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x v="6"/>
    <n v="171"/>
    <n v="44.91"/>
    <x v="3603"/>
    <x v="1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x v="6"/>
    <n v="113"/>
    <n v="49.06"/>
    <x v="3604"/>
    <x v="1"/>
  </r>
  <r>
    <n v="3605"/>
    <x v="3603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x v="6"/>
    <n v="184"/>
    <n v="30.67"/>
    <x v="3605"/>
    <x v="1"/>
  </r>
  <r>
    <n v="3606"/>
    <x v="3604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x v="6"/>
    <n v="130"/>
    <n v="61.06"/>
    <x v="3606"/>
    <x v="3"/>
  </r>
  <r>
    <n v="3607"/>
    <x v="3605"/>
    <s v="'E15' is a verbatim project that looks at the story of the Focus E15 Campaign"/>
    <n v="550"/>
    <n v="580"/>
    <x v="0"/>
    <x v="1"/>
    <x v="1"/>
    <n v="1450137600"/>
    <n v="1448924882"/>
    <b v="0"/>
    <n v="20"/>
    <b v="1"/>
    <x v="6"/>
    <n v="105"/>
    <n v="29"/>
    <x v="3607"/>
    <x v="1"/>
  </r>
  <r>
    <n v="3608"/>
    <x v="3606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x v="6"/>
    <n v="100"/>
    <n v="29.63"/>
    <x v="3608"/>
    <x v="1"/>
  </r>
  <r>
    <n v="3609"/>
    <x v="3607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x v="6"/>
    <n v="153"/>
    <n v="143.1"/>
    <x v="3609"/>
    <x v="3"/>
  </r>
  <r>
    <n v="3610"/>
    <x v="3608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x v="6"/>
    <n v="162"/>
    <n v="52.35"/>
    <x v="3610"/>
    <x v="3"/>
  </r>
  <r>
    <n v="3611"/>
    <x v="3609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x v="6"/>
    <n v="136"/>
    <n v="66.67"/>
    <x v="3611"/>
    <x v="2"/>
  </r>
  <r>
    <n v="3612"/>
    <x v="3610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x v="6"/>
    <n v="144"/>
    <n v="126.67"/>
    <x v="3612"/>
    <x v="2"/>
  </r>
  <r>
    <n v="3613"/>
    <x v="3611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x v="6"/>
    <n v="100"/>
    <n v="62.5"/>
    <x v="3613"/>
    <x v="3"/>
  </r>
  <r>
    <n v="3614"/>
    <x v="3438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x v="6"/>
    <n v="101"/>
    <n v="35.49"/>
    <x v="3614"/>
    <x v="3"/>
  </r>
  <r>
    <n v="3615"/>
    <x v="3612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x v="6"/>
    <n v="107"/>
    <n v="37.08"/>
    <x v="3615"/>
    <x v="3"/>
  </r>
  <r>
    <n v="3616"/>
    <x v="3613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x v="6"/>
    <n v="125"/>
    <n v="69.33"/>
    <x v="3616"/>
    <x v="0"/>
  </r>
  <r>
    <n v="3617"/>
    <x v="3614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x v="6"/>
    <n v="119"/>
    <n v="17.25"/>
    <x v="3617"/>
    <x v="3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x v="6"/>
    <n v="101"/>
    <n v="36.07"/>
    <x v="3618"/>
    <x v="1"/>
  </r>
  <r>
    <n v="3619"/>
    <x v="3616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x v="6"/>
    <n v="113"/>
    <n v="66.47"/>
    <x v="3619"/>
    <x v="3"/>
  </r>
  <r>
    <n v="3620"/>
    <x v="3617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x v="6"/>
    <n v="105"/>
    <n v="56.07"/>
    <x v="3620"/>
    <x v="1"/>
  </r>
  <r>
    <n v="3621"/>
    <x v="3618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x v="6"/>
    <n v="110"/>
    <n v="47.03"/>
    <x v="3621"/>
    <x v="2"/>
  </r>
  <r>
    <n v="3622"/>
    <x v="3619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x v="6"/>
    <n v="100"/>
    <n v="47.67"/>
    <x v="3622"/>
    <x v="2"/>
  </r>
  <r>
    <n v="3623"/>
    <x v="3620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x v="6"/>
    <n v="120"/>
    <n v="88.24"/>
    <x v="3623"/>
    <x v="1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x v="6"/>
    <n v="105"/>
    <n v="80.72"/>
    <x v="3624"/>
    <x v="3"/>
  </r>
  <r>
    <n v="3625"/>
    <x v="3622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x v="6"/>
    <n v="103"/>
    <n v="39.49"/>
    <x v="3625"/>
    <x v="2"/>
  </r>
  <r>
    <n v="3626"/>
    <x v="3623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x v="6"/>
    <n v="102"/>
    <n v="84.85"/>
    <x v="3626"/>
    <x v="1"/>
  </r>
  <r>
    <n v="3627"/>
    <x v="3624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x v="6"/>
    <n v="100"/>
    <n v="68.97"/>
    <x v="3627"/>
    <x v="3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x v="40"/>
    <n v="0"/>
    <e v="#DIV/0!"/>
    <x v="3628"/>
    <x v="1"/>
  </r>
  <r>
    <n v="3629"/>
    <x v="3626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x v="40"/>
    <n v="0"/>
    <n v="1"/>
    <x v="3629"/>
    <x v="2"/>
  </r>
  <r>
    <n v="3630"/>
    <x v="3627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x v="40"/>
    <n v="0"/>
    <n v="1"/>
    <x v="3630"/>
    <x v="2"/>
  </r>
  <r>
    <n v="3631"/>
    <x v="3628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x v="40"/>
    <n v="51"/>
    <n v="147.88"/>
    <x v="3631"/>
    <x v="2"/>
  </r>
  <r>
    <n v="3632"/>
    <x v="3629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x v="40"/>
    <n v="20"/>
    <n v="100"/>
    <x v="3632"/>
    <x v="1"/>
  </r>
  <r>
    <n v="3633"/>
    <x v="3630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x v="40"/>
    <n v="35"/>
    <n v="56.84"/>
    <x v="3633"/>
    <x v="1"/>
  </r>
  <r>
    <n v="3634"/>
    <x v="3631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x v="40"/>
    <n v="4"/>
    <n v="176.94"/>
    <x v="3634"/>
    <x v="1"/>
  </r>
  <r>
    <n v="3635"/>
    <x v="3632"/>
    <s v="Mary's Son is a pop opera about Jesus and the hope he brings to all people."/>
    <n v="3500"/>
    <n v="1276"/>
    <x v="2"/>
    <x v="0"/>
    <x v="0"/>
    <n v="1461186676"/>
    <n v="1458594676"/>
    <b v="0"/>
    <n v="10"/>
    <b v="0"/>
    <x v="40"/>
    <n v="36"/>
    <n v="127.6"/>
    <x v="3635"/>
    <x v="3"/>
  </r>
  <r>
    <n v="3636"/>
    <x v="3633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x v="40"/>
    <n v="0"/>
    <e v="#DIV/0!"/>
    <x v="3636"/>
    <x v="2"/>
  </r>
  <r>
    <n v="3637"/>
    <x v="3634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x v="40"/>
    <n v="31"/>
    <n v="66.14"/>
    <x v="3637"/>
    <x v="3"/>
  </r>
  <r>
    <n v="3638"/>
    <x v="3635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x v="40"/>
    <n v="7"/>
    <n v="108"/>
    <x v="3638"/>
    <x v="1"/>
  </r>
  <r>
    <n v="3639"/>
    <x v="3636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x v="40"/>
    <n v="0"/>
    <n v="1"/>
    <x v="3639"/>
    <x v="3"/>
  </r>
  <r>
    <n v="3640"/>
    <x v="3637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x v="40"/>
    <n v="6"/>
    <n v="18.329999999999998"/>
    <x v="3640"/>
    <x v="2"/>
  </r>
  <r>
    <n v="3641"/>
    <x v="3638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x v="40"/>
    <n v="0"/>
    <e v="#DIV/0!"/>
    <x v="3641"/>
    <x v="3"/>
  </r>
  <r>
    <n v="3642"/>
    <x v="3639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x v="40"/>
    <n v="2"/>
    <n v="7.5"/>
    <x v="3642"/>
    <x v="3"/>
  </r>
  <r>
    <n v="3643"/>
    <x v="3640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x v="40"/>
    <n v="0"/>
    <e v="#DIV/0!"/>
    <x v="3643"/>
    <x v="1"/>
  </r>
  <r>
    <n v="3644"/>
    <x v="3641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x v="40"/>
    <n v="16"/>
    <n v="68.42"/>
    <x v="3644"/>
    <x v="1"/>
  </r>
  <r>
    <n v="3645"/>
    <x v="3642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x v="40"/>
    <n v="0"/>
    <n v="1"/>
    <x v="3645"/>
    <x v="3"/>
  </r>
  <r>
    <n v="3646"/>
    <x v="3643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x v="40"/>
    <n v="5"/>
    <n v="60.13"/>
    <x v="3646"/>
    <x v="1"/>
  </r>
  <r>
    <n v="3647"/>
    <x v="3644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x v="40"/>
    <n v="6"/>
    <n v="15"/>
    <x v="3647"/>
    <x v="2"/>
  </r>
  <r>
    <n v="3648"/>
    <x v="3645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x v="6"/>
    <n v="100"/>
    <n v="550.04"/>
    <x v="3648"/>
    <x v="2"/>
  </r>
  <r>
    <n v="3649"/>
    <x v="3646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x v="6"/>
    <n v="104"/>
    <n v="97.5"/>
    <x v="3649"/>
    <x v="1"/>
  </r>
  <r>
    <n v="3650"/>
    <x v="3647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x v="6"/>
    <n v="100"/>
    <n v="29.41"/>
    <x v="3650"/>
    <x v="2"/>
  </r>
  <r>
    <n v="3651"/>
    <x v="3648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x v="6"/>
    <n v="104"/>
    <n v="57.78"/>
    <x v="3651"/>
    <x v="1"/>
  </r>
  <r>
    <n v="3652"/>
    <x v="2866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x v="6"/>
    <n v="251"/>
    <n v="44.24"/>
    <x v="3652"/>
    <x v="3"/>
  </r>
  <r>
    <n v="3653"/>
    <x v="3649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x v="6"/>
    <n v="101"/>
    <n v="60.91"/>
    <x v="3653"/>
    <x v="1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x v="6"/>
    <n v="174"/>
    <n v="68.84"/>
    <x v="3654"/>
    <x v="3"/>
  </r>
  <r>
    <n v="3655"/>
    <x v="3651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x v="6"/>
    <n v="116"/>
    <n v="73.58"/>
    <x v="3655"/>
    <x v="0"/>
  </r>
  <r>
    <n v="3656"/>
    <x v="3652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x v="6"/>
    <n v="106"/>
    <n v="115.02"/>
    <x v="3656"/>
    <x v="1"/>
  </r>
  <r>
    <n v="3657"/>
    <x v="3653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x v="6"/>
    <n v="111"/>
    <n v="110.75"/>
    <x v="3657"/>
    <x v="2"/>
  </r>
  <r>
    <n v="3658"/>
    <x v="3654"/>
    <s v="Life is hard when your own imaginary friend can't make time for you."/>
    <n v="1500"/>
    <n v="1510"/>
    <x v="0"/>
    <x v="0"/>
    <x v="0"/>
    <n v="1404273540"/>
    <n v="1400272580"/>
    <b v="0"/>
    <n v="20"/>
    <b v="1"/>
    <x v="6"/>
    <n v="101"/>
    <n v="75.5"/>
    <x v="3658"/>
    <x v="3"/>
  </r>
  <r>
    <n v="3659"/>
    <x v="3655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x v="6"/>
    <n v="102"/>
    <n v="235.46"/>
    <x v="3659"/>
    <x v="2"/>
  </r>
  <r>
    <n v="3660"/>
    <x v="3656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x v="6"/>
    <n v="100"/>
    <n v="11.36"/>
    <x v="3660"/>
    <x v="1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x v="6"/>
    <n v="111"/>
    <n v="92.5"/>
    <x v="3661"/>
    <x v="3"/>
  </r>
  <r>
    <n v="3662"/>
    <x v="3658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x v="6"/>
    <n v="101"/>
    <n v="202.85"/>
    <x v="3662"/>
    <x v="1"/>
  </r>
  <r>
    <n v="3663"/>
    <x v="3659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x v="6"/>
    <n v="104"/>
    <n v="26"/>
    <x v="3663"/>
    <x v="1"/>
  </r>
  <r>
    <n v="3664"/>
    <x v="3660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x v="6"/>
    <n v="109"/>
    <n v="46.05"/>
    <x v="3664"/>
    <x v="3"/>
  </r>
  <r>
    <n v="3665"/>
    <x v="3661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x v="6"/>
    <n v="115"/>
    <n v="51"/>
    <x v="3665"/>
    <x v="2"/>
  </r>
  <r>
    <n v="3666"/>
    <x v="3662"/>
    <s v="Artistic Internship @ Ojai Playwrights Conference"/>
    <n v="1200"/>
    <n v="1200"/>
    <x v="0"/>
    <x v="0"/>
    <x v="0"/>
    <n v="1406185200"/>
    <n v="1404337382"/>
    <b v="0"/>
    <n v="38"/>
    <b v="1"/>
    <x v="6"/>
    <n v="100"/>
    <n v="31.58"/>
    <x v="3666"/>
    <x v="3"/>
  </r>
  <r>
    <n v="3667"/>
    <x v="3663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x v="6"/>
    <n v="103"/>
    <n v="53.36"/>
    <x v="3667"/>
    <x v="3"/>
  </r>
  <r>
    <n v="3668"/>
    <x v="3664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x v="6"/>
    <n v="104"/>
    <n v="36.96"/>
    <x v="3668"/>
    <x v="3"/>
  </r>
  <r>
    <n v="3669"/>
    <x v="3665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x v="6"/>
    <n v="138"/>
    <n v="81.290000000000006"/>
    <x v="3669"/>
    <x v="3"/>
  </r>
  <r>
    <n v="3670"/>
    <x v="3666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x v="6"/>
    <n v="110"/>
    <n v="20.079999999999998"/>
    <x v="3670"/>
    <x v="2"/>
  </r>
  <r>
    <n v="3671"/>
    <x v="3667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x v="6"/>
    <n v="101"/>
    <n v="88.25"/>
    <x v="3671"/>
    <x v="2"/>
  </r>
  <r>
    <n v="3672"/>
    <x v="3668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x v="6"/>
    <n v="102"/>
    <n v="53.44"/>
    <x v="3672"/>
    <x v="2"/>
  </r>
  <r>
    <n v="3673"/>
    <x v="3669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x v="6"/>
    <n v="114"/>
    <n v="39.869999999999997"/>
    <x v="3673"/>
    <x v="1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x v="6"/>
    <n v="100"/>
    <n v="145.16"/>
    <x v="3674"/>
    <x v="1"/>
  </r>
  <r>
    <n v="3675"/>
    <x v="3671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x v="6"/>
    <n v="140"/>
    <n v="23.33"/>
    <x v="3675"/>
    <x v="2"/>
  </r>
  <r>
    <n v="3676"/>
    <x v="3672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x v="6"/>
    <n v="129"/>
    <n v="64.38"/>
    <x v="3676"/>
    <x v="2"/>
  </r>
  <r>
    <n v="3677"/>
    <x v="3673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x v="6"/>
    <n v="103"/>
    <n v="62.05"/>
    <x v="3677"/>
    <x v="3"/>
  </r>
  <r>
    <n v="3678"/>
    <x v="3674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x v="6"/>
    <n v="103"/>
    <n v="66.13"/>
    <x v="3678"/>
    <x v="2"/>
  </r>
  <r>
    <n v="3679"/>
    <x v="3675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x v="6"/>
    <n v="110"/>
    <n v="73.400000000000006"/>
    <x v="3679"/>
    <x v="1"/>
  </r>
  <r>
    <n v="3680"/>
    <x v="3676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x v="6"/>
    <n v="113"/>
    <n v="99.5"/>
    <x v="3680"/>
    <x v="1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x v="6"/>
    <n v="112"/>
    <n v="62.17"/>
    <x v="3681"/>
    <x v="2"/>
  </r>
  <r>
    <n v="3682"/>
    <x v="3678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x v="6"/>
    <n v="139"/>
    <n v="62.33"/>
    <x v="3682"/>
    <x v="1"/>
  </r>
  <r>
    <n v="3683"/>
    <x v="3679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x v="6"/>
    <n v="111"/>
    <n v="58.79"/>
    <x v="3683"/>
    <x v="3"/>
  </r>
  <r>
    <n v="3684"/>
    <x v="3680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x v="6"/>
    <n v="139"/>
    <n v="45.35"/>
    <x v="3684"/>
    <x v="2"/>
  </r>
  <r>
    <n v="3685"/>
    <x v="3681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x v="6"/>
    <n v="106"/>
    <n v="41.94"/>
    <x v="3685"/>
    <x v="3"/>
  </r>
  <r>
    <n v="3686"/>
    <x v="3682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x v="6"/>
    <n v="101"/>
    <n v="59.17"/>
    <x v="3686"/>
    <x v="2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x v="6"/>
    <n v="100"/>
    <n v="200.49"/>
    <x v="3687"/>
    <x v="2"/>
  </r>
  <r>
    <n v="3688"/>
    <x v="368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x v="6"/>
    <n v="109"/>
    <n v="83.97"/>
    <x v="3688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x v="6"/>
    <n v="118"/>
    <n v="57.26"/>
    <x v="3689"/>
    <x v="2"/>
  </r>
  <r>
    <n v="3690"/>
    <x v="3686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x v="6"/>
    <n v="120"/>
    <n v="58.06"/>
    <x v="3690"/>
    <x v="3"/>
  </r>
  <r>
    <n v="3691"/>
    <x v="3687"/>
    <s v="World Premiere of last play written by Amiri Baraka"/>
    <n v="40000"/>
    <n v="51184"/>
    <x v="0"/>
    <x v="0"/>
    <x v="0"/>
    <n v="1425272340"/>
    <n v="1421426929"/>
    <b v="0"/>
    <n v="274"/>
    <b v="1"/>
    <x v="6"/>
    <n v="128"/>
    <n v="186.8"/>
    <x v="3691"/>
    <x v="2"/>
  </r>
  <r>
    <n v="3692"/>
    <x v="3688"/>
    <s v="Help us independently produce two great comedies by Christopher Durang."/>
    <n v="1000"/>
    <n v="1260"/>
    <x v="0"/>
    <x v="0"/>
    <x v="0"/>
    <n v="1411084800"/>
    <n v="1410304179"/>
    <b v="0"/>
    <n v="17"/>
    <b v="1"/>
    <x v="6"/>
    <n v="126"/>
    <n v="74.12"/>
    <x v="3692"/>
    <x v="3"/>
  </r>
  <r>
    <n v="3693"/>
    <x v="3689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x v="6"/>
    <n v="129"/>
    <n v="30.71"/>
    <x v="3693"/>
    <x v="1"/>
  </r>
  <r>
    <n v="3694"/>
    <x v="3690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x v="6"/>
    <n v="107"/>
    <n v="62.67"/>
    <x v="3694"/>
    <x v="2"/>
  </r>
  <r>
    <n v="3695"/>
    <x v="3691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x v="6"/>
    <n v="100"/>
    <n v="121.36"/>
    <x v="3695"/>
    <x v="2"/>
  </r>
  <r>
    <n v="3696"/>
    <x v="3692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x v="6"/>
    <n v="155"/>
    <n v="39.74"/>
    <x v="3696"/>
    <x v="1"/>
  </r>
  <r>
    <n v="3697"/>
    <x v="3693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x v="6"/>
    <n v="108"/>
    <n v="72"/>
    <x v="3697"/>
    <x v="1"/>
  </r>
  <r>
    <n v="3698"/>
    <x v="3694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x v="6"/>
    <n v="111"/>
    <n v="40.630000000000003"/>
    <x v="3698"/>
    <x v="2"/>
  </r>
  <r>
    <n v="3699"/>
    <x v="3695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x v="6"/>
    <n v="101"/>
    <n v="63"/>
    <x v="3699"/>
    <x v="2"/>
  </r>
  <r>
    <n v="3700"/>
    <x v="3696"/>
    <s v="Help me produce the play I have written for my senior project!"/>
    <n v="500"/>
    <n v="606"/>
    <x v="0"/>
    <x v="0"/>
    <x v="0"/>
    <n v="1412092800"/>
    <n v="1409493800"/>
    <b v="0"/>
    <n v="18"/>
    <b v="1"/>
    <x v="6"/>
    <n v="121"/>
    <n v="33.67"/>
    <x v="3700"/>
    <x v="3"/>
  </r>
  <r>
    <n v="3701"/>
    <x v="3697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x v="6"/>
    <n v="100"/>
    <n v="38.590000000000003"/>
    <x v="3701"/>
    <x v="1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x v="6"/>
    <n v="109"/>
    <n v="155.94999999999999"/>
    <x v="3702"/>
    <x v="1"/>
  </r>
  <r>
    <n v="3703"/>
    <x v="3699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x v="6"/>
    <n v="123"/>
    <n v="43.2"/>
    <x v="3703"/>
    <x v="1"/>
  </r>
  <r>
    <n v="3704"/>
    <x v="3700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x v="6"/>
    <n v="136"/>
    <n v="15.15"/>
    <x v="3704"/>
    <x v="2"/>
  </r>
  <r>
    <n v="3705"/>
    <x v="3701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x v="6"/>
    <n v="103"/>
    <n v="83.57"/>
    <x v="3705"/>
    <x v="2"/>
  </r>
  <r>
    <n v="3706"/>
    <x v="3702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x v="6"/>
    <n v="121"/>
    <n v="140"/>
    <x v="3706"/>
    <x v="1"/>
  </r>
  <r>
    <n v="3707"/>
    <x v="3703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x v="6"/>
    <n v="186"/>
    <n v="80.87"/>
    <x v="3707"/>
    <x v="2"/>
  </r>
  <r>
    <n v="3708"/>
    <x v="3704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x v="6"/>
    <n v="300"/>
    <n v="53.85"/>
    <x v="3708"/>
    <x v="2"/>
  </r>
  <r>
    <n v="3709"/>
    <x v="3705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x v="6"/>
    <n v="108"/>
    <n v="30.93"/>
    <x v="3709"/>
    <x v="3"/>
  </r>
  <r>
    <n v="3710"/>
    <x v="3706"/>
    <s v="A comedy about, life, death, men, women, and the power of a good Kegel."/>
    <n v="1300"/>
    <n v="1835"/>
    <x v="0"/>
    <x v="0"/>
    <x v="0"/>
    <n v="1428068988"/>
    <n v="1425908988"/>
    <b v="0"/>
    <n v="27"/>
    <b v="1"/>
    <x v="6"/>
    <n v="141"/>
    <n v="67.959999999999994"/>
    <x v="3710"/>
    <x v="2"/>
  </r>
  <r>
    <n v="3711"/>
    <x v="3707"/>
    <s v="Two teachers and twenty kids bring one of Shakespeare's plays to life!"/>
    <n v="500"/>
    <n v="570"/>
    <x v="0"/>
    <x v="0"/>
    <x v="0"/>
    <n v="1402848000"/>
    <n v="1400606573"/>
    <b v="0"/>
    <n v="21"/>
    <b v="1"/>
    <x v="6"/>
    <n v="114"/>
    <n v="27.14"/>
    <x v="3711"/>
    <x v="3"/>
  </r>
  <r>
    <n v="3712"/>
    <x v="3708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x v="6"/>
    <n v="154"/>
    <n v="110.87"/>
    <x v="3712"/>
    <x v="1"/>
  </r>
  <r>
    <n v="3713"/>
    <x v="3709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x v="6"/>
    <n v="102"/>
    <n v="106.84"/>
    <x v="3713"/>
    <x v="3"/>
  </r>
  <r>
    <n v="3714"/>
    <x v="3710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x v="6"/>
    <n v="102"/>
    <n v="105.52"/>
    <x v="3714"/>
    <x v="3"/>
  </r>
  <r>
    <n v="3715"/>
    <x v="3711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x v="6"/>
    <n v="103"/>
    <n v="132.96"/>
    <x v="3715"/>
    <x v="3"/>
  </r>
  <r>
    <n v="3716"/>
    <x v="3712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x v="6"/>
    <n v="156"/>
    <n v="51.92"/>
    <x v="3716"/>
    <x v="3"/>
  </r>
  <r>
    <n v="3717"/>
    <x v="3713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x v="6"/>
    <n v="101"/>
    <n v="310"/>
    <x v="3717"/>
    <x v="3"/>
  </r>
  <r>
    <n v="3718"/>
    <x v="3714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x v="6"/>
    <n v="239"/>
    <n v="26.02"/>
    <x v="3718"/>
    <x v="3"/>
  </r>
  <r>
    <n v="3719"/>
    <x v="3715"/>
    <s v="A new piece of physical theatre about love, regret and longing."/>
    <n v="200"/>
    <n v="420"/>
    <x v="0"/>
    <x v="1"/>
    <x v="1"/>
    <n v="1434994266"/>
    <n v="1432402266"/>
    <b v="0"/>
    <n v="4"/>
    <b v="1"/>
    <x v="6"/>
    <n v="210"/>
    <n v="105"/>
    <x v="3719"/>
    <x v="3"/>
  </r>
  <r>
    <n v="3720"/>
    <x v="3716"/>
    <s v="Breaking the American Indian stereotype in the American Theatre."/>
    <n v="3300"/>
    <n v="3449"/>
    <x v="0"/>
    <x v="0"/>
    <x v="0"/>
    <n v="1435881006"/>
    <n v="1433980206"/>
    <b v="0"/>
    <n v="40"/>
    <b v="1"/>
    <x v="6"/>
    <n v="105"/>
    <n v="86.23"/>
    <x v="3720"/>
    <x v="2"/>
  </r>
  <r>
    <n v="3721"/>
    <x v="3717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x v="6"/>
    <n v="101"/>
    <n v="114.55"/>
    <x v="3721"/>
    <x v="1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x v="6"/>
    <n v="111"/>
    <n v="47.66"/>
    <x v="3722"/>
    <x v="2"/>
  </r>
  <r>
    <n v="3723"/>
    <x v="3719"/>
    <s v="Saltmine Theatre Company present Beauty and the Beast:"/>
    <n v="4500"/>
    <n v="4592"/>
    <x v="0"/>
    <x v="1"/>
    <x v="1"/>
    <n v="1417374262"/>
    <n v="1414778662"/>
    <b v="0"/>
    <n v="63"/>
    <b v="1"/>
    <x v="6"/>
    <n v="102"/>
    <n v="72.89"/>
    <x v="3723"/>
    <x v="1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x v="6"/>
    <n v="103"/>
    <n v="49.55"/>
    <x v="3724"/>
    <x v="1"/>
  </r>
  <r>
    <n v="3725"/>
    <x v="3721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x v="6"/>
    <n v="127"/>
    <n v="25.4"/>
    <x v="3725"/>
    <x v="1"/>
  </r>
  <r>
    <n v="3726"/>
    <x v="3722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x v="6"/>
    <n v="339"/>
    <n v="62.59"/>
    <x v="3726"/>
    <x v="1"/>
  </r>
  <r>
    <n v="3727"/>
    <x v="3723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x v="6"/>
    <n v="101"/>
    <n v="61.06"/>
    <x v="3727"/>
    <x v="3"/>
  </r>
  <r>
    <n v="3728"/>
    <x v="3724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x v="6"/>
    <n v="9"/>
    <n v="60.06"/>
    <x v="3728"/>
    <x v="3"/>
  </r>
  <r>
    <n v="3729"/>
    <x v="3725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x v="6"/>
    <n v="7"/>
    <n v="72.400000000000006"/>
    <x v="3729"/>
    <x v="3"/>
  </r>
  <r>
    <n v="3730"/>
    <x v="3726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x v="6"/>
    <n v="10"/>
    <n v="100"/>
    <x v="3730"/>
    <x v="2"/>
  </r>
  <r>
    <n v="3731"/>
    <x v="3727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x v="6"/>
    <n v="11"/>
    <n v="51.67"/>
    <x v="3731"/>
    <x v="2"/>
  </r>
  <r>
    <n v="3732"/>
    <x v="3728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x v="6"/>
    <n v="15"/>
    <n v="32.75"/>
    <x v="3732"/>
    <x v="3"/>
  </r>
  <r>
    <n v="3733"/>
    <x v="3729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x v="6"/>
    <n v="0"/>
    <e v="#DIV/0!"/>
    <x v="3733"/>
    <x v="3"/>
  </r>
  <r>
    <n v="3734"/>
    <x v="3730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x v="6"/>
    <n v="28"/>
    <n v="61"/>
    <x v="3734"/>
    <x v="3"/>
  </r>
  <r>
    <n v="3735"/>
    <x v="3731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x v="6"/>
    <n v="13"/>
    <n v="10"/>
    <x v="3735"/>
    <x v="3"/>
  </r>
  <r>
    <n v="3736"/>
    <x v="3732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x v="6"/>
    <n v="1"/>
    <n v="10"/>
    <x v="3736"/>
    <x v="3"/>
  </r>
  <r>
    <n v="3737"/>
    <x v="3476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x v="6"/>
    <n v="21"/>
    <n v="37.5"/>
    <x v="3737"/>
    <x v="2"/>
  </r>
  <r>
    <n v="3738"/>
    <x v="3733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x v="6"/>
    <n v="18"/>
    <n v="45"/>
    <x v="3738"/>
    <x v="1"/>
  </r>
  <r>
    <n v="3739"/>
    <x v="3734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x v="6"/>
    <n v="20"/>
    <n v="100.63"/>
    <x v="3739"/>
    <x v="2"/>
  </r>
  <r>
    <n v="3740"/>
    <x v="3735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x v="6"/>
    <n v="18"/>
    <n v="25.57"/>
    <x v="3740"/>
    <x v="3"/>
  </r>
  <r>
    <n v="3741"/>
    <x v="3736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x v="6"/>
    <n v="0"/>
    <e v="#DIV/0!"/>
    <x v="3741"/>
    <x v="2"/>
  </r>
  <r>
    <n v="3742"/>
    <x v="3737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x v="6"/>
    <n v="2"/>
    <n v="25"/>
    <x v="3742"/>
    <x v="2"/>
  </r>
  <r>
    <n v="3743"/>
    <x v="3738"/>
    <s v="I'm taking the Adventures of Huckleberry Finn puppet show down the Mississippi River!"/>
    <n v="2200"/>
    <n v="0"/>
    <x v="2"/>
    <x v="0"/>
    <x v="0"/>
    <n v="1404406964"/>
    <n v="1401814964"/>
    <b v="0"/>
    <n v="0"/>
    <b v="0"/>
    <x v="6"/>
    <n v="0"/>
    <e v="#DIV/0!"/>
    <x v="3743"/>
    <x v="2"/>
  </r>
  <r>
    <n v="3744"/>
    <x v="3739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x v="6"/>
    <n v="0"/>
    <e v="#DIV/0!"/>
    <x v="3744"/>
    <x v="2"/>
  </r>
  <r>
    <n v="3745"/>
    <x v="3740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x v="6"/>
    <n v="10"/>
    <n v="10"/>
    <x v="3745"/>
    <x v="1"/>
  </r>
  <r>
    <n v="3746"/>
    <x v="3741"/>
    <s v="Generational curses CAN be broken...right?"/>
    <n v="8500"/>
    <n v="202"/>
    <x v="2"/>
    <x v="0"/>
    <x v="0"/>
    <n v="1475918439"/>
    <n v="1473326439"/>
    <b v="0"/>
    <n v="1"/>
    <b v="0"/>
    <x v="6"/>
    <n v="2"/>
    <n v="202"/>
    <x v="3746"/>
    <x v="3"/>
  </r>
  <r>
    <n v="3747"/>
    <x v="3742"/>
    <s v="The world premiere of an astonishing new play by acclaimed writer Atiha Sen Gupta."/>
    <n v="2500"/>
    <n v="25"/>
    <x v="2"/>
    <x v="1"/>
    <x v="1"/>
    <n v="1436137140"/>
    <n v="1433833896"/>
    <b v="0"/>
    <n v="1"/>
    <b v="0"/>
    <x v="6"/>
    <n v="1"/>
    <n v="25"/>
    <x v="3747"/>
    <x v="1"/>
  </r>
  <r>
    <n v="3748"/>
    <x v="3743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x v="40"/>
    <n v="104"/>
    <n v="99.54"/>
    <x v="3748"/>
    <x v="1"/>
  </r>
  <r>
    <n v="3749"/>
    <x v="3744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x v="40"/>
    <n v="105"/>
    <n v="75"/>
    <x v="3749"/>
    <x v="3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x v="40"/>
    <n v="100"/>
    <n v="215.25"/>
    <x v="3750"/>
    <x v="1"/>
  </r>
  <r>
    <n v="3751"/>
    <x v="374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x v="40"/>
    <n v="133"/>
    <n v="120.55"/>
    <x v="3751"/>
    <x v="1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x v="40"/>
    <n v="113"/>
    <n v="37.67"/>
    <x v="3752"/>
    <x v="3"/>
  </r>
  <r>
    <n v="3753"/>
    <x v="3748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x v="40"/>
    <n v="103"/>
    <n v="172.23"/>
    <x v="3753"/>
    <x v="2"/>
  </r>
  <r>
    <n v="3754"/>
    <x v="3749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x v="40"/>
    <n v="120"/>
    <n v="111.11"/>
    <x v="3754"/>
    <x v="1"/>
  </r>
  <r>
    <n v="3755"/>
    <x v="3750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x v="40"/>
    <n v="130"/>
    <n v="25.46"/>
    <x v="3755"/>
    <x v="2"/>
  </r>
  <r>
    <n v="3756"/>
    <x v="3751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x v="40"/>
    <n v="101"/>
    <n v="267.64999999999998"/>
    <x v="3756"/>
    <x v="2"/>
  </r>
  <r>
    <n v="3757"/>
    <x v="3752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x v="40"/>
    <n v="109"/>
    <n v="75.959999999999994"/>
    <x v="3757"/>
    <x v="2"/>
  </r>
  <r>
    <n v="3758"/>
    <x v="3753"/>
    <s v="LUIGI'S LADIES: an original one-woman musical comedy"/>
    <n v="1500"/>
    <n v="1535"/>
    <x v="0"/>
    <x v="0"/>
    <x v="0"/>
    <n v="1400475600"/>
    <n v="1397819938"/>
    <b v="0"/>
    <n v="26"/>
    <b v="1"/>
    <x v="40"/>
    <n v="102"/>
    <n v="59.04"/>
    <x v="3758"/>
    <x v="3"/>
  </r>
  <r>
    <n v="3759"/>
    <x v="3754"/>
    <s v="A production company specializing in small-scale musicals"/>
    <n v="4000"/>
    <n v="4409.7700000000004"/>
    <x v="0"/>
    <x v="0"/>
    <x v="0"/>
    <n v="1440556553"/>
    <n v="1435372553"/>
    <b v="0"/>
    <n v="88"/>
    <b v="1"/>
    <x v="40"/>
    <n v="110"/>
    <n v="50.11"/>
    <x v="3759"/>
    <x v="2"/>
  </r>
  <r>
    <n v="3760"/>
    <x v="3755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x v="40"/>
    <n v="101"/>
    <n v="55.5"/>
    <x v="3760"/>
    <x v="3"/>
  </r>
  <r>
    <n v="3761"/>
    <x v="3756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x v="40"/>
    <n v="100"/>
    <n v="166.67"/>
    <x v="3761"/>
    <x v="3"/>
  </r>
  <r>
    <n v="3762"/>
    <x v="3757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x v="40"/>
    <n v="106"/>
    <n v="47.43"/>
    <x v="3762"/>
    <x v="3"/>
  </r>
  <r>
    <n v="3763"/>
    <x v="3758"/>
    <s v="A musical about two guys writing a musical about...two guys writing a musical."/>
    <n v="5000"/>
    <n v="5000"/>
    <x v="0"/>
    <x v="0"/>
    <x v="0"/>
    <n v="1427907626"/>
    <n v="1425319226"/>
    <b v="0"/>
    <n v="77"/>
    <b v="1"/>
    <x v="40"/>
    <n v="100"/>
    <n v="64.94"/>
    <x v="3763"/>
    <x v="1"/>
  </r>
  <r>
    <n v="3764"/>
    <x v="3759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x v="40"/>
    <n v="100"/>
    <n v="55.56"/>
    <x v="3764"/>
    <x v="2"/>
  </r>
  <r>
    <n v="3765"/>
    <x v="3760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x v="40"/>
    <n v="113"/>
    <n v="74.22"/>
    <x v="3765"/>
    <x v="2"/>
  </r>
  <r>
    <n v="3766"/>
    <x v="3761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x v="40"/>
    <n v="103"/>
    <n v="106.93"/>
    <x v="3766"/>
    <x v="3"/>
  </r>
  <r>
    <n v="3767"/>
    <x v="3762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x v="40"/>
    <n v="117"/>
    <n v="41.7"/>
    <x v="3767"/>
    <x v="2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x v="40"/>
    <n v="108"/>
    <n v="74.239999999999995"/>
    <x v="3768"/>
    <x v="1"/>
  </r>
  <r>
    <n v="3769"/>
    <x v="3764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x v="40"/>
    <n v="100"/>
    <n v="73.33"/>
    <x v="3769"/>
    <x v="3"/>
  </r>
  <r>
    <n v="3770"/>
    <x v="3765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x v="40"/>
    <n v="100"/>
    <n v="100"/>
    <x v="3770"/>
    <x v="1"/>
  </r>
  <r>
    <n v="3771"/>
    <x v="3766"/>
    <s v="I would like to make a demo recording of six songs from COME OUT SWINGIN'!"/>
    <n v="1000"/>
    <n v="1460"/>
    <x v="0"/>
    <x v="0"/>
    <x v="0"/>
    <n v="1463529600"/>
    <n v="1462307652"/>
    <b v="0"/>
    <n v="38"/>
    <b v="1"/>
    <x v="40"/>
    <n v="146"/>
    <n v="38.42"/>
    <x v="3771"/>
    <x v="1"/>
  </r>
  <r>
    <n v="3772"/>
    <x v="3767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x v="40"/>
    <n v="110"/>
    <n v="166.97"/>
    <x v="3772"/>
    <x v="1"/>
  </r>
  <r>
    <n v="3773"/>
    <x v="3768"/>
    <s v="A dramatic hip-hopera, inspired from monologues written by the performers."/>
    <n v="5000"/>
    <n v="5410"/>
    <x v="0"/>
    <x v="0"/>
    <x v="0"/>
    <n v="1479175680"/>
    <n v="1476317247"/>
    <b v="0"/>
    <n v="57"/>
    <b v="1"/>
    <x v="40"/>
    <n v="108"/>
    <n v="94.91"/>
    <x v="3773"/>
    <x v="3"/>
  </r>
  <r>
    <n v="3774"/>
    <x v="3769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x v="40"/>
    <n v="100"/>
    <n v="100"/>
    <x v="3774"/>
    <x v="3"/>
  </r>
  <r>
    <n v="3775"/>
    <x v="3770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x v="40"/>
    <n v="100"/>
    <n v="143.21"/>
    <x v="3775"/>
    <x v="2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x v="40"/>
    <n v="107"/>
    <n v="90.82"/>
    <x v="3776"/>
    <x v="2"/>
  </r>
  <r>
    <n v="3777"/>
    <x v="3772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x v="40"/>
    <n v="143"/>
    <n v="48.54"/>
    <x v="3777"/>
    <x v="2"/>
  </r>
  <r>
    <n v="3778"/>
    <x v="3773"/>
    <s v="Sponsor an AVENUE Q puppet for The Barn Players April 2015 production."/>
    <n v="2400"/>
    <n v="2521"/>
    <x v="0"/>
    <x v="0"/>
    <x v="0"/>
    <n v="1423942780"/>
    <n v="1418758780"/>
    <b v="0"/>
    <n v="36"/>
    <b v="1"/>
    <x v="40"/>
    <n v="105"/>
    <n v="70.03"/>
    <x v="3778"/>
    <x v="1"/>
  </r>
  <r>
    <n v="3779"/>
    <x v="3774"/>
    <s v="A fresh, re-telling of the Jesus story for a new generation."/>
    <n v="15000"/>
    <n v="15597"/>
    <x v="0"/>
    <x v="0"/>
    <x v="0"/>
    <n v="1459010340"/>
    <n v="1456421940"/>
    <b v="0"/>
    <n v="115"/>
    <b v="1"/>
    <x v="40"/>
    <n v="104"/>
    <n v="135.63"/>
    <x v="3779"/>
    <x v="3"/>
  </r>
  <r>
    <n v="3780"/>
    <x v="3775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x v="40"/>
    <n v="120"/>
    <n v="100"/>
    <x v="3780"/>
    <x v="2"/>
  </r>
  <r>
    <n v="3781"/>
    <x v="3776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x v="40"/>
    <n v="110"/>
    <n v="94.9"/>
    <x v="3781"/>
    <x v="1"/>
  </r>
  <r>
    <n v="3782"/>
    <x v="3777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x v="40"/>
    <n v="102"/>
    <n v="75.37"/>
    <x v="3782"/>
    <x v="1"/>
  </r>
  <r>
    <n v="3783"/>
    <x v="3778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x v="40"/>
    <n v="129"/>
    <n v="64.459999999999994"/>
    <x v="3783"/>
    <x v="1"/>
  </r>
  <r>
    <n v="3784"/>
    <x v="3779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x v="40"/>
    <n v="115"/>
    <n v="115"/>
    <x v="3784"/>
    <x v="1"/>
  </r>
  <r>
    <n v="3785"/>
    <x v="3780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x v="40"/>
    <n v="151"/>
    <n v="100.5"/>
    <x v="3785"/>
    <x v="1"/>
  </r>
  <r>
    <n v="3786"/>
    <x v="3781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x v="40"/>
    <n v="111"/>
    <n v="93.77"/>
    <x v="3786"/>
    <x v="3"/>
  </r>
  <r>
    <n v="3787"/>
    <x v="3782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x v="40"/>
    <n v="100"/>
    <n v="35.1"/>
    <x v="3787"/>
    <x v="3"/>
  </r>
  <r>
    <n v="3788"/>
    <x v="3783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x v="40"/>
    <n v="1"/>
    <n v="500"/>
    <x v="3788"/>
    <x v="3"/>
  </r>
  <r>
    <n v="3789"/>
    <x v="3784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x v="40"/>
    <n v="3"/>
    <n v="29"/>
    <x v="3789"/>
    <x v="1"/>
  </r>
  <r>
    <n v="3790"/>
    <x v="3785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x v="40"/>
    <n v="0"/>
    <e v="#DIV/0!"/>
    <x v="3790"/>
    <x v="2"/>
  </r>
  <r>
    <n v="3791"/>
    <x v="3786"/>
    <s v="Spin! is an original musical comedy-drama presented by Blue Palm Productions."/>
    <n v="1500"/>
    <n v="0"/>
    <x v="2"/>
    <x v="0"/>
    <x v="0"/>
    <n v="1404664592"/>
    <n v="1399480592"/>
    <b v="0"/>
    <n v="0"/>
    <b v="0"/>
    <x v="40"/>
    <n v="0"/>
    <e v="#DIV/0!"/>
    <x v="3791"/>
    <x v="3"/>
  </r>
  <r>
    <n v="3792"/>
    <x v="3787"/>
    <s v="A cultural and historic journey through Puerto Rico's music and dance!"/>
    <n v="12500"/>
    <n v="35"/>
    <x v="2"/>
    <x v="0"/>
    <x v="0"/>
    <n v="1436957022"/>
    <n v="1434365022"/>
    <b v="0"/>
    <n v="2"/>
    <b v="0"/>
    <x v="40"/>
    <n v="0"/>
    <n v="17.5"/>
    <x v="3792"/>
    <x v="2"/>
  </r>
  <r>
    <n v="3793"/>
    <x v="3788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x v="40"/>
    <n v="60"/>
    <n v="174"/>
    <x v="3793"/>
    <x v="3"/>
  </r>
  <r>
    <n v="3794"/>
    <x v="3789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x v="40"/>
    <n v="1"/>
    <n v="50"/>
    <x v="3794"/>
    <x v="3"/>
  </r>
  <r>
    <n v="3795"/>
    <x v="3790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x v="40"/>
    <n v="2"/>
    <n v="5"/>
    <x v="3795"/>
    <x v="1"/>
  </r>
  <r>
    <n v="3796"/>
    <x v="3791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x v="40"/>
    <n v="0"/>
    <n v="1"/>
    <x v="3796"/>
    <x v="3"/>
  </r>
  <r>
    <n v="3797"/>
    <x v="3792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x v="40"/>
    <n v="90"/>
    <n v="145.41"/>
    <x v="3797"/>
    <x v="2"/>
  </r>
  <r>
    <n v="3798"/>
    <x v="3793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x v="40"/>
    <n v="1"/>
    <n v="205"/>
    <x v="3798"/>
    <x v="1"/>
  </r>
  <r>
    <n v="3799"/>
    <x v="3794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x v="40"/>
    <n v="4"/>
    <n v="100.5"/>
    <x v="3799"/>
    <x v="2"/>
  </r>
  <r>
    <n v="3800"/>
    <x v="3795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x v="40"/>
    <n v="4"/>
    <n v="55.06"/>
    <x v="3800"/>
    <x v="2"/>
  </r>
  <r>
    <n v="3801"/>
    <x v="3796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x v="40"/>
    <n v="9"/>
    <n v="47.33"/>
    <x v="3801"/>
    <x v="3"/>
  </r>
  <r>
    <n v="3802"/>
    <x v="3797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x v="40"/>
    <n v="0"/>
    <e v="#DIV/0!"/>
    <x v="3802"/>
    <x v="1"/>
  </r>
  <r>
    <n v="3803"/>
    <x v="3798"/>
    <s v="A fully orchestrated concept album of Benjamin Button the Musical!"/>
    <n v="12000"/>
    <n v="2358"/>
    <x v="2"/>
    <x v="0"/>
    <x v="0"/>
    <n v="1457133568"/>
    <n v="1454541568"/>
    <b v="0"/>
    <n v="40"/>
    <b v="0"/>
    <x v="40"/>
    <n v="20"/>
    <n v="58.95"/>
    <x v="3803"/>
    <x v="1"/>
  </r>
  <r>
    <n v="3804"/>
    <x v="3799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x v="40"/>
    <n v="0"/>
    <e v="#DIV/0!"/>
    <x v="3804"/>
    <x v="2"/>
  </r>
  <r>
    <n v="3805"/>
    <x v="3800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x v="40"/>
    <n v="0"/>
    <n v="1.5"/>
    <x v="3805"/>
    <x v="2"/>
  </r>
  <r>
    <n v="3806"/>
    <x v="3801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x v="40"/>
    <n v="0"/>
    <n v="5"/>
    <x v="3806"/>
    <x v="3"/>
  </r>
  <r>
    <n v="3807"/>
    <x v="3802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x v="40"/>
    <n v="30"/>
    <n v="50.56"/>
    <x v="3807"/>
    <x v="3"/>
  </r>
  <r>
    <n v="3808"/>
    <x v="3803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x v="6"/>
    <n v="100"/>
    <n v="41.67"/>
    <x v="3808"/>
    <x v="2"/>
  </r>
  <r>
    <n v="3809"/>
    <x v="3804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x v="6"/>
    <n v="101"/>
    <n v="53.29"/>
    <x v="3809"/>
    <x v="3"/>
  </r>
  <r>
    <n v="3810"/>
    <x v="3805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x v="6"/>
    <n v="122"/>
    <n v="70.23"/>
    <x v="3810"/>
    <x v="1"/>
  </r>
  <r>
    <n v="3811"/>
    <x v="3806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x v="6"/>
    <n v="330"/>
    <n v="43.42"/>
    <x v="3811"/>
    <x v="3"/>
  </r>
  <r>
    <n v="3812"/>
    <x v="3807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x v="6"/>
    <n v="110"/>
    <n v="199.18"/>
    <x v="3812"/>
    <x v="1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x v="6"/>
    <n v="101"/>
    <n v="78.52"/>
    <x v="3813"/>
    <x v="3"/>
  </r>
  <r>
    <n v="3814"/>
    <x v="3809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x v="6"/>
    <n v="140"/>
    <n v="61.82"/>
    <x v="3814"/>
    <x v="3"/>
  </r>
  <r>
    <n v="3815"/>
    <x v="3810"/>
    <s v="Come and help us make the Canterbury Shakespeare Festival a reality"/>
    <n v="1000"/>
    <n v="1000.01"/>
    <x v="0"/>
    <x v="1"/>
    <x v="1"/>
    <n v="1440111600"/>
    <n v="1437545657"/>
    <b v="0"/>
    <n v="20"/>
    <b v="1"/>
    <x v="6"/>
    <n v="100"/>
    <n v="50"/>
    <x v="3815"/>
    <x v="2"/>
  </r>
  <r>
    <n v="3816"/>
    <x v="3811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x v="6"/>
    <n v="119"/>
    <n v="48.34"/>
    <x v="3816"/>
    <x v="3"/>
  </r>
  <r>
    <n v="3817"/>
    <x v="3812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x v="6"/>
    <n v="107"/>
    <n v="107.25"/>
    <x v="3817"/>
    <x v="3"/>
  </r>
  <r>
    <n v="3818"/>
    <x v="3813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x v="6"/>
    <n v="228"/>
    <n v="57"/>
    <x v="3818"/>
    <x v="3"/>
  </r>
  <r>
    <n v="3819"/>
    <x v="3814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x v="6"/>
    <n v="106"/>
    <n v="40.92"/>
    <x v="3819"/>
    <x v="3"/>
  </r>
  <r>
    <n v="3820"/>
    <x v="3815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x v="6"/>
    <n v="143"/>
    <n v="21.5"/>
    <x v="3820"/>
    <x v="3"/>
  </r>
  <r>
    <n v="3821"/>
    <x v="38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x v="6"/>
    <n v="105"/>
    <n v="79.540000000000006"/>
    <x v="3821"/>
    <x v="3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x v="6"/>
    <n v="110"/>
    <n v="72.38"/>
    <x v="3822"/>
    <x v="3"/>
  </r>
  <r>
    <n v="3823"/>
    <x v="3818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x v="6"/>
    <n v="106"/>
    <n v="64.63"/>
    <x v="3823"/>
    <x v="1"/>
  </r>
  <r>
    <n v="3824"/>
    <x v="3819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x v="6"/>
    <n v="108"/>
    <n v="38.57"/>
    <x v="3824"/>
    <x v="3"/>
  </r>
  <r>
    <n v="3825"/>
    <x v="3820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x v="6"/>
    <n v="105"/>
    <n v="107.57"/>
    <x v="3825"/>
    <x v="3"/>
  </r>
  <r>
    <n v="3826"/>
    <x v="3821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x v="6"/>
    <n v="119"/>
    <n v="27.5"/>
    <x v="3826"/>
    <x v="3"/>
  </r>
  <r>
    <n v="3827"/>
    <x v="3822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x v="6"/>
    <n v="153"/>
    <n v="70.459999999999994"/>
    <x v="3827"/>
    <x v="2"/>
  </r>
  <r>
    <n v="3828"/>
    <x v="3823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x v="6"/>
    <n v="100"/>
    <n v="178.57"/>
    <x v="3828"/>
    <x v="1"/>
  </r>
  <r>
    <n v="3829"/>
    <x v="3824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x v="6"/>
    <n v="100"/>
    <n v="62.63"/>
    <x v="3829"/>
    <x v="1"/>
  </r>
  <r>
    <n v="3830"/>
    <x v="3825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x v="6"/>
    <n v="225"/>
    <n v="75"/>
    <x v="3830"/>
    <x v="2"/>
  </r>
  <r>
    <n v="3831"/>
    <x v="3826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x v="6"/>
    <n v="106"/>
    <n v="58.9"/>
    <x v="3831"/>
    <x v="1"/>
  </r>
  <r>
    <n v="3832"/>
    <x v="3827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x v="6"/>
    <n v="105"/>
    <n v="139.56"/>
    <x v="3832"/>
    <x v="2"/>
  </r>
  <r>
    <n v="3833"/>
    <x v="3828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x v="6"/>
    <n v="117"/>
    <n v="70"/>
    <x v="3833"/>
    <x v="3"/>
  </r>
  <r>
    <n v="3834"/>
    <x v="3829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x v="6"/>
    <n v="109"/>
    <n v="57.39"/>
    <x v="3834"/>
    <x v="1"/>
  </r>
  <r>
    <n v="3835"/>
    <x v="3830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x v="6"/>
    <n v="160"/>
    <n v="40"/>
    <x v="3835"/>
    <x v="1"/>
  </r>
  <r>
    <n v="3836"/>
    <x v="3831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x v="6"/>
    <n v="113"/>
    <n v="64.290000000000006"/>
    <x v="3836"/>
    <x v="3"/>
  </r>
  <r>
    <n v="3837"/>
    <x v="3832"/>
    <s v="A high-flying French farce with the thrust of a well-tuned jet engine"/>
    <n v="2000"/>
    <n v="2042"/>
    <x v="0"/>
    <x v="1"/>
    <x v="1"/>
    <n v="1435947758"/>
    <n v="1432837358"/>
    <b v="0"/>
    <n v="17"/>
    <b v="1"/>
    <x v="6"/>
    <n v="102"/>
    <n v="120.12"/>
    <x v="3837"/>
    <x v="3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x v="6"/>
    <n v="101"/>
    <n v="1008.24"/>
    <x v="3838"/>
    <x v="3"/>
  </r>
  <r>
    <n v="3839"/>
    <x v="3834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x v="6"/>
    <n v="101"/>
    <n v="63.28"/>
    <x v="3839"/>
    <x v="1"/>
  </r>
  <r>
    <n v="3840"/>
    <x v="3835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x v="6"/>
    <n v="6500"/>
    <n v="21.67"/>
    <x v="3840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x v="6"/>
    <n v="9"/>
    <n v="25.65"/>
    <x v="3841"/>
    <x v="2"/>
  </r>
  <r>
    <n v="3842"/>
    <x v="3837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x v="6"/>
    <n v="22"/>
    <n v="47.7"/>
    <x v="3842"/>
    <x v="2"/>
  </r>
  <r>
    <n v="3843"/>
    <x v="3838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x v="6"/>
    <n v="21"/>
    <n v="56.05"/>
    <x v="3843"/>
    <x v="2"/>
  </r>
  <r>
    <n v="3844"/>
    <x v="3839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x v="6"/>
    <n v="41"/>
    <n v="81.319999999999993"/>
    <x v="3844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x v="6"/>
    <n v="2"/>
    <n v="70.17"/>
    <x v="3845"/>
    <x v="2"/>
  </r>
  <r>
    <n v="3846"/>
    <x v="3841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x v="6"/>
    <n v="3"/>
    <n v="23.63"/>
    <x v="3846"/>
    <x v="3"/>
  </r>
  <r>
    <n v="3847"/>
    <x v="3842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x v="6"/>
    <n v="16"/>
    <n v="188.56"/>
    <x v="3847"/>
    <x v="3"/>
  </r>
  <r>
    <n v="3848"/>
    <x v="3843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x v="6"/>
    <n v="16"/>
    <n v="49.51"/>
    <x v="3848"/>
    <x v="3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x v="6"/>
    <n v="7"/>
    <n v="75.459999999999994"/>
    <x v="3849"/>
    <x v="2"/>
  </r>
  <r>
    <n v="3850"/>
    <x v="3845"/>
    <s v="V-Day is a global activist movement to end violence against women and girls."/>
    <n v="1000"/>
    <n v="38"/>
    <x v="2"/>
    <x v="0"/>
    <x v="0"/>
    <n v="1420081143"/>
    <n v="1417489143"/>
    <b v="1"/>
    <n v="4"/>
    <b v="0"/>
    <x v="6"/>
    <n v="4"/>
    <n v="9.5"/>
    <x v="3850"/>
    <x v="3"/>
  </r>
  <r>
    <n v="3851"/>
    <x v="3846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x v="6"/>
    <n v="34"/>
    <n v="35.5"/>
    <x v="3851"/>
    <x v="3"/>
  </r>
  <r>
    <n v="3852"/>
    <x v="3847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x v="6"/>
    <n v="0"/>
    <n v="10"/>
    <x v="3852"/>
    <x v="2"/>
  </r>
  <r>
    <n v="3853"/>
    <x v="3848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x v="6"/>
    <n v="0"/>
    <n v="13"/>
    <x v="3853"/>
    <x v="3"/>
  </r>
  <r>
    <n v="3854"/>
    <x v="3849"/>
    <s v="A play dedicated to the 100th anniversary of the Armenian Genocide."/>
    <n v="11000"/>
    <n v="1788"/>
    <x v="2"/>
    <x v="0"/>
    <x v="0"/>
    <n v="1431206058"/>
    <n v="1428614058"/>
    <b v="0"/>
    <n v="20"/>
    <b v="0"/>
    <x v="6"/>
    <n v="16"/>
    <n v="89.4"/>
    <x v="3854"/>
    <x v="3"/>
  </r>
  <r>
    <n v="3855"/>
    <x v="3850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x v="6"/>
    <n v="3"/>
    <n v="25"/>
    <x v="3855"/>
    <x v="3"/>
  </r>
  <r>
    <n v="3856"/>
    <x v="3851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x v="6"/>
    <n v="0"/>
    <n v="1"/>
    <x v="3856"/>
    <x v="2"/>
  </r>
  <r>
    <n v="3857"/>
    <x v="3852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x v="6"/>
    <n v="5"/>
    <n v="65"/>
    <x v="3857"/>
    <x v="3"/>
  </r>
  <r>
    <n v="3858"/>
    <x v="3853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x v="6"/>
    <n v="2"/>
    <n v="10"/>
    <x v="3858"/>
    <x v="2"/>
  </r>
  <r>
    <n v="3859"/>
    <x v="3854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x v="6"/>
    <n v="0"/>
    <n v="1"/>
    <x v="3859"/>
    <x v="2"/>
  </r>
  <r>
    <n v="3860"/>
    <x v="3855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x v="6"/>
    <n v="18"/>
    <n v="81.540000000000006"/>
    <x v="3860"/>
    <x v="2"/>
  </r>
  <r>
    <n v="3861"/>
    <x v="3856"/>
    <s v="THE COMING OF THE LORD!"/>
    <n v="2000"/>
    <n v="100"/>
    <x v="2"/>
    <x v="0"/>
    <x v="0"/>
    <n v="1415828820"/>
    <n v="1412258977"/>
    <b v="0"/>
    <n v="1"/>
    <b v="0"/>
    <x v="6"/>
    <n v="5"/>
    <n v="100"/>
    <x v="3861"/>
    <x v="1"/>
  </r>
  <r>
    <n v="3862"/>
    <x v="3857"/>
    <s v="The hit immersive theatre experience of England comes to Corpus Christi!"/>
    <n v="7500"/>
    <n v="1"/>
    <x v="2"/>
    <x v="0"/>
    <x v="0"/>
    <n v="1473699540"/>
    <n v="1472451356"/>
    <b v="0"/>
    <n v="1"/>
    <b v="0"/>
    <x v="6"/>
    <n v="0"/>
    <n v="1"/>
    <x v="3862"/>
    <x v="3"/>
  </r>
  <r>
    <n v="3863"/>
    <x v="3858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x v="6"/>
    <n v="0"/>
    <e v="#DIV/0!"/>
    <x v="3863"/>
    <x v="3"/>
  </r>
  <r>
    <n v="3864"/>
    <x v="3859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x v="6"/>
    <n v="1"/>
    <n v="20"/>
    <x v="3864"/>
    <x v="2"/>
  </r>
  <r>
    <n v="3865"/>
    <x v="3860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x v="6"/>
    <n v="27"/>
    <n v="46.43"/>
    <x v="3865"/>
    <x v="1"/>
  </r>
  <r>
    <n v="3866"/>
    <x v="3861"/>
    <s v="A funny, moving, witty piece about a girl, her oboe, and her dreams."/>
    <n v="2000"/>
    <n v="11"/>
    <x v="2"/>
    <x v="0"/>
    <x v="0"/>
    <n v="1458703740"/>
    <n v="1454453021"/>
    <b v="0"/>
    <n v="2"/>
    <b v="0"/>
    <x v="6"/>
    <n v="1"/>
    <n v="5.5"/>
    <x v="3866"/>
    <x v="1"/>
  </r>
  <r>
    <n v="3867"/>
    <x v="3862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x v="6"/>
    <n v="13"/>
    <n v="50.2"/>
    <x v="3867"/>
    <x v="2"/>
  </r>
  <r>
    <n v="3868"/>
    <x v="3863"/>
    <s v="New collection of music by Scott Evan Davis!"/>
    <n v="5000"/>
    <n v="10"/>
    <x v="1"/>
    <x v="1"/>
    <x v="1"/>
    <n v="1410191405"/>
    <n v="1408031405"/>
    <b v="0"/>
    <n v="1"/>
    <b v="0"/>
    <x v="40"/>
    <n v="0"/>
    <n v="10"/>
    <x v="3868"/>
    <x v="3"/>
  </r>
  <r>
    <n v="3869"/>
    <x v="3864"/>
    <s v="A Musical about 3 women who pursue their Pleasure and end up finding themselves."/>
    <n v="13111"/>
    <n v="452"/>
    <x v="1"/>
    <x v="0"/>
    <x v="0"/>
    <n v="1426302660"/>
    <n v="1423761792"/>
    <b v="0"/>
    <n v="15"/>
    <b v="0"/>
    <x v="40"/>
    <n v="3"/>
    <n v="30.13"/>
    <x v="3869"/>
    <x v="2"/>
  </r>
  <r>
    <n v="3870"/>
    <x v="3865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x v="40"/>
    <n v="15"/>
    <n v="150"/>
    <x v="3870"/>
    <x v="0"/>
  </r>
  <r>
    <n v="3871"/>
    <x v="3866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x v="40"/>
    <n v="3"/>
    <n v="13.33"/>
    <x v="3871"/>
    <x v="3"/>
  </r>
  <r>
    <n v="3872"/>
    <x v="3867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x v="40"/>
    <n v="0"/>
    <e v="#DIV/0!"/>
    <x v="3872"/>
    <x v="3"/>
  </r>
  <r>
    <n v="3873"/>
    <x v="3868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x v="40"/>
    <n v="0"/>
    <e v="#DIV/0!"/>
    <x v="3873"/>
    <x v="3"/>
  </r>
  <r>
    <n v="3874"/>
    <x v="3869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x v="40"/>
    <n v="0"/>
    <e v="#DIV/0!"/>
    <x v="3874"/>
    <x v="1"/>
  </r>
  <r>
    <n v="3875"/>
    <x v="3870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x v="40"/>
    <n v="0"/>
    <e v="#DIV/0!"/>
    <x v="3875"/>
    <x v="1"/>
  </r>
  <r>
    <n v="3876"/>
    <x v="3871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x v="40"/>
    <n v="53"/>
    <n v="44.76"/>
    <x v="3876"/>
    <x v="1"/>
  </r>
  <r>
    <n v="3877"/>
    <x v="3872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x v="40"/>
    <n v="5"/>
    <n v="88.64"/>
    <x v="3877"/>
    <x v="3"/>
  </r>
  <r>
    <n v="3878"/>
    <x v="3873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x v="40"/>
    <n v="0"/>
    <n v="10"/>
    <x v="3878"/>
    <x v="2"/>
  </r>
  <r>
    <n v="3879"/>
    <x v="3874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x v="40"/>
    <n v="0"/>
    <e v="#DIV/0!"/>
    <x v="3879"/>
    <x v="2"/>
  </r>
  <r>
    <n v="3880"/>
    <x v="3875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x v="40"/>
    <n v="13"/>
    <n v="57.65"/>
    <x v="3880"/>
    <x v="0"/>
  </r>
  <r>
    <n v="3881"/>
    <x v="3876"/>
    <s v="A musical journey coming to the Blue Venue at the 2017 Orlando Fringe Festival!"/>
    <n v="500"/>
    <n v="25"/>
    <x v="1"/>
    <x v="0"/>
    <x v="0"/>
    <n v="1487550399"/>
    <n v="1484958399"/>
    <b v="0"/>
    <n v="1"/>
    <b v="0"/>
    <x v="40"/>
    <n v="5"/>
    <n v="25"/>
    <x v="3881"/>
    <x v="1"/>
  </r>
  <r>
    <n v="3882"/>
    <x v="3877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x v="40"/>
    <n v="0"/>
    <e v="#DIV/0!"/>
    <x v="3882"/>
    <x v="2"/>
  </r>
  <r>
    <n v="3883"/>
    <x v="3878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x v="40"/>
    <n v="0"/>
    <e v="#DIV/0!"/>
    <x v="3883"/>
    <x v="3"/>
  </r>
  <r>
    <n v="3884"/>
    <x v="3879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x v="40"/>
    <n v="0"/>
    <e v="#DIV/0!"/>
    <x v="3884"/>
    <x v="1"/>
  </r>
  <r>
    <n v="3885"/>
    <x v="3880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x v="40"/>
    <n v="0"/>
    <e v="#DIV/0!"/>
    <x v="3885"/>
    <x v="2"/>
  </r>
  <r>
    <n v="3886"/>
    <x v="3881"/>
    <n v="1"/>
    <n v="10000"/>
    <n v="0"/>
    <x v="1"/>
    <x v="2"/>
    <x v="2"/>
    <n v="1418275702"/>
    <n v="1415683702"/>
    <b v="0"/>
    <n v="0"/>
    <b v="0"/>
    <x v="40"/>
    <n v="0"/>
    <e v="#DIV/0!"/>
    <x v="3886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x v="40"/>
    <n v="2"/>
    <n v="17.5"/>
    <x v="3887"/>
    <x v="0"/>
  </r>
  <r>
    <n v="3888"/>
    <x v="3883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x v="6"/>
    <n v="27"/>
    <n v="38.71"/>
    <x v="3888"/>
    <x v="2"/>
  </r>
  <r>
    <n v="3889"/>
    <x v="3884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x v="6"/>
    <n v="1"/>
    <n v="13.11"/>
    <x v="3889"/>
    <x v="3"/>
  </r>
  <r>
    <n v="3890"/>
    <x v="3885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x v="6"/>
    <n v="17"/>
    <n v="315.5"/>
    <x v="3890"/>
    <x v="3"/>
  </r>
  <r>
    <n v="3891"/>
    <x v="3886"/>
    <s v="A comedy about a mime who dreams of becoming a stand up comedian."/>
    <n v="800"/>
    <n v="260"/>
    <x v="2"/>
    <x v="0"/>
    <x v="0"/>
    <n v="1427086740"/>
    <n v="1424488244"/>
    <b v="0"/>
    <n v="7"/>
    <b v="0"/>
    <x v="6"/>
    <n v="33"/>
    <n v="37.14"/>
    <x v="3891"/>
    <x v="2"/>
  </r>
  <r>
    <n v="3892"/>
    <x v="3887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x v="6"/>
    <n v="0"/>
    <e v="#DIV/0!"/>
    <x v="3892"/>
    <x v="2"/>
  </r>
  <r>
    <n v="3893"/>
    <x v="3888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x v="6"/>
    <n v="22"/>
    <n v="128.27000000000001"/>
    <x v="3893"/>
    <x v="1"/>
  </r>
  <r>
    <n v="3894"/>
    <x v="3889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x v="6"/>
    <n v="3"/>
    <n v="47.27"/>
    <x v="3894"/>
    <x v="3"/>
  </r>
  <r>
    <n v="3895"/>
    <x v="3890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x v="6"/>
    <n v="5"/>
    <n v="50"/>
    <x v="3895"/>
    <x v="2"/>
  </r>
  <r>
    <n v="3896"/>
    <x v="3891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x v="6"/>
    <n v="11"/>
    <n v="42.5"/>
    <x v="3896"/>
    <x v="2"/>
  </r>
  <r>
    <n v="3897"/>
    <x v="3892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x v="6"/>
    <n v="18"/>
    <n v="44"/>
    <x v="3897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x v="6"/>
    <n v="33"/>
    <n v="50.88"/>
    <x v="3898"/>
    <x v="2"/>
  </r>
  <r>
    <n v="3899"/>
    <x v="3894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x v="6"/>
    <n v="1"/>
    <n v="62.5"/>
    <x v="3899"/>
    <x v="3"/>
  </r>
  <r>
    <n v="3900"/>
    <x v="3895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x v="6"/>
    <n v="5"/>
    <n v="27"/>
    <x v="3900"/>
    <x v="3"/>
  </r>
  <r>
    <n v="3901"/>
    <x v="3896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x v="6"/>
    <n v="1"/>
    <n v="25"/>
    <x v="3901"/>
    <x v="1"/>
  </r>
  <r>
    <n v="3902"/>
    <x v="3897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x v="6"/>
    <n v="49"/>
    <n v="47.26"/>
    <x v="3902"/>
    <x v="3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x v="6"/>
    <n v="0"/>
    <e v="#DIV/0!"/>
    <x v="3903"/>
    <x v="3"/>
  </r>
  <r>
    <n v="3904"/>
    <x v="3899"/>
    <s v="A play that will cover 4000 years of black history."/>
    <n v="10000"/>
    <n v="3"/>
    <x v="2"/>
    <x v="0"/>
    <x v="0"/>
    <n v="1429074240"/>
    <n v="1427866200"/>
    <b v="0"/>
    <n v="2"/>
    <b v="0"/>
    <x v="6"/>
    <n v="0"/>
    <n v="1.5"/>
    <x v="3904"/>
    <x v="3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x v="6"/>
    <n v="12"/>
    <n v="24.71"/>
    <x v="3905"/>
    <x v="3"/>
  </r>
  <r>
    <n v="3906"/>
    <x v="3901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x v="6"/>
    <n v="67"/>
    <n v="63.13"/>
    <x v="3906"/>
    <x v="2"/>
  </r>
  <r>
    <n v="3907"/>
    <x v="3902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x v="6"/>
    <n v="15"/>
    <n v="38.25"/>
    <x v="3907"/>
    <x v="2"/>
  </r>
  <r>
    <n v="3908"/>
    <x v="3903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x v="6"/>
    <n v="9"/>
    <n v="16.25"/>
    <x v="3908"/>
    <x v="2"/>
  </r>
  <r>
    <n v="3909"/>
    <x v="3904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x v="6"/>
    <n v="0"/>
    <n v="33.75"/>
    <x v="3909"/>
    <x v="3"/>
  </r>
  <r>
    <n v="3910"/>
    <x v="3905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x v="6"/>
    <n v="3"/>
    <n v="61.67"/>
    <x v="3910"/>
    <x v="2"/>
  </r>
  <r>
    <n v="3911"/>
    <x v="3906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x v="6"/>
    <n v="37"/>
    <n v="83.14"/>
    <x v="3911"/>
    <x v="3"/>
  </r>
  <r>
    <n v="3912"/>
    <x v="3907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x v="6"/>
    <n v="0"/>
    <n v="1"/>
    <x v="3912"/>
    <x v="3"/>
  </r>
  <r>
    <n v="3913"/>
    <x v="3908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x v="6"/>
    <n v="10"/>
    <n v="142.86000000000001"/>
    <x v="3913"/>
    <x v="3"/>
  </r>
  <r>
    <n v="3914"/>
    <x v="3909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x v="6"/>
    <n v="36"/>
    <n v="33.67"/>
    <x v="3914"/>
    <x v="1"/>
  </r>
  <r>
    <n v="3915"/>
    <x v="3910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x v="6"/>
    <n v="0"/>
    <n v="5"/>
    <x v="3915"/>
    <x v="1"/>
  </r>
  <r>
    <n v="3916"/>
    <x v="3911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x v="6"/>
    <n v="0"/>
    <e v="#DIV/0!"/>
    <x v="3916"/>
    <x v="2"/>
  </r>
  <r>
    <n v="3917"/>
    <x v="3912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x v="6"/>
    <n v="0"/>
    <n v="10"/>
    <x v="3917"/>
    <x v="2"/>
  </r>
  <r>
    <n v="3918"/>
    <x v="3913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x v="6"/>
    <n v="0"/>
    <n v="40"/>
    <x v="3918"/>
    <x v="3"/>
  </r>
  <r>
    <n v="3919"/>
    <x v="3914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x v="6"/>
    <n v="2"/>
    <n v="30"/>
    <x v="3919"/>
    <x v="1"/>
  </r>
  <r>
    <n v="3920"/>
    <x v="3915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x v="6"/>
    <n v="5"/>
    <n v="45"/>
    <x v="3920"/>
    <x v="2"/>
  </r>
  <r>
    <n v="3921"/>
    <x v="3916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x v="6"/>
    <n v="0"/>
    <e v="#DIV/0!"/>
    <x v="3921"/>
    <x v="3"/>
  </r>
  <r>
    <n v="3922"/>
    <x v="3917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x v="6"/>
    <n v="8"/>
    <n v="10.17"/>
    <x v="3922"/>
    <x v="3"/>
  </r>
  <r>
    <n v="3923"/>
    <x v="3918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x v="6"/>
    <n v="12"/>
    <n v="81.41"/>
    <x v="3923"/>
    <x v="2"/>
  </r>
  <r>
    <n v="3924"/>
    <x v="3919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x v="6"/>
    <n v="15"/>
    <n v="57.25"/>
    <x v="3924"/>
    <x v="2"/>
  </r>
  <r>
    <n v="3925"/>
    <x v="3920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x v="6"/>
    <n v="10"/>
    <n v="5"/>
    <x v="3925"/>
    <x v="2"/>
  </r>
  <r>
    <n v="3926"/>
    <x v="3921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x v="6"/>
    <n v="0"/>
    <n v="15"/>
    <x v="3926"/>
    <x v="2"/>
  </r>
  <r>
    <n v="3927"/>
    <x v="3922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x v="6"/>
    <n v="1"/>
    <n v="12.5"/>
    <x v="3927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x v="6"/>
    <n v="13"/>
    <n v="93"/>
    <x v="3928"/>
    <x v="1"/>
  </r>
  <r>
    <n v="3929"/>
    <x v="3924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x v="6"/>
    <n v="2"/>
    <n v="32.36"/>
    <x v="3929"/>
    <x v="1"/>
  </r>
  <r>
    <n v="3930"/>
    <x v="3925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x v="6"/>
    <n v="0"/>
    <e v="#DIV/0!"/>
    <x v="3930"/>
    <x v="3"/>
  </r>
  <r>
    <n v="3931"/>
    <x v="3926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x v="6"/>
    <n v="0"/>
    <e v="#DIV/0!"/>
    <x v="3931"/>
    <x v="1"/>
  </r>
  <r>
    <n v="3932"/>
    <x v="3927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x v="6"/>
    <n v="0"/>
    <n v="1"/>
    <x v="3932"/>
    <x v="1"/>
  </r>
  <r>
    <n v="3933"/>
    <x v="3928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x v="6"/>
    <n v="16"/>
    <n v="91.83"/>
    <x v="3933"/>
    <x v="3"/>
  </r>
  <r>
    <n v="3934"/>
    <x v="3929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x v="6"/>
    <n v="11"/>
    <n v="45.83"/>
    <x v="3934"/>
    <x v="3"/>
  </r>
  <r>
    <n v="3935"/>
    <x v="3930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x v="6"/>
    <n v="44"/>
    <n v="57.17"/>
    <x v="3935"/>
    <x v="1"/>
  </r>
  <r>
    <n v="3936"/>
    <x v="3931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x v="6"/>
    <n v="0"/>
    <e v="#DIV/0!"/>
    <x v="3936"/>
    <x v="1"/>
  </r>
  <r>
    <n v="3937"/>
    <x v="3932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x v="6"/>
    <n v="86"/>
    <n v="248.5"/>
    <x v="3937"/>
    <x v="3"/>
  </r>
  <r>
    <n v="3938"/>
    <x v="393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x v="6"/>
    <n v="12"/>
    <n v="79.400000000000006"/>
    <x v="3938"/>
    <x v="2"/>
  </r>
  <r>
    <n v="3939"/>
    <x v="3934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x v="6"/>
    <n v="0"/>
    <n v="5"/>
    <x v="3939"/>
    <x v="2"/>
  </r>
  <r>
    <n v="3940"/>
    <x v="3935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x v="6"/>
    <n v="0"/>
    <n v="5.5"/>
    <x v="3940"/>
    <x v="2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x v="6"/>
    <n v="1"/>
    <n v="25"/>
    <x v="3941"/>
    <x v="3"/>
  </r>
  <r>
    <n v="3942"/>
    <x v="3937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x v="6"/>
    <n v="0"/>
    <e v="#DIV/0!"/>
    <x v="3942"/>
    <x v="3"/>
  </r>
  <r>
    <n v="3943"/>
    <x v="3938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x v="6"/>
    <n v="36"/>
    <n v="137.08000000000001"/>
    <x v="3943"/>
    <x v="3"/>
  </r>
  <r>
    <n v="3944"/>
    <x v="3939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x v="6"/>
    <n v="0"/>
    <e v="#DIV/0!"/>
    <x v="3944"/>
    <x v="3"/>
  </r>
  <r>
    <n v="3945"/>
    <x v="3940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x v="6"/>
    <n v="0"/>
    <n v="5"/>
    <x v="3945"/>
    <x v="3"/>
  </r>
  <r>
    <n v="3946"/>
    <x v="3941"/>
    <s v="Dr. Mecurio's is an original work of fantasy designed and written for the stage."/>
    <n v="6000"/>
    <n v="195"/>
    <x v="2"/>
    <x v="0"/>
    <x v="0"/>
    <n v="1425110400"/>
    <n v="1422388822"/>
    <b v="0"/>
    <n v="5"/>
    <b v="0"/>
    <x v="6"/>
    <n v="3"/>
    <n v="39"/>
    <x v="3946"/>
    <x v="1"/>
  </r>
  <r>
    <n v="3947"/>
    <x v="3942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x v="6"/>
    <n v="3"/>
    <n v="50.5"/>
    <x v="3947"/>
    <x v="2"/>
  </r>
  <r>
    <n v="3948"/>
    <x v="3943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x v="6"/>
    <n v="0"/>
    <e v="#DIV/0!"/>
    <x v="3948"/>
    <x v="3"/>
  </r>
  <r>
    <n v="3949"/>
    <x v="3944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x v="6"/>
    <n v="16"/>
    <n v="49.28"/>
    <x v="3949"/>
    <x v="1"/>
  </r>
  <r>
    <n v="3950"/>
    <x v="3945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x v="6"/>
    <n v="1"/>
    <n v="25"/>
    <x v="3950"/>
    <x v="1"/>
  </r>
  <r>
    <n v="3951"/>
    <x v="3946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x v="6"/>
    <n v="0"/>
    <n v="1"/>
    <x v="3951"/>
    <x v="3"/>
  </r>
  <r>
    <n v="3952"/>
    <x v="3947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x v="6"/>
    <n v="0"/>
    <n v="25"/>
    <x v="3952"/>
    <x v="1"/>
  </r>
  <r>
    <n v="3953"/>
    <x v="3948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x v="6"/>
    <n v="0"/>
    <e v="#DIV/0!"/>
    <x v="3953"/>
    <x v="2"/>
  </r>
  <r>
    <n v="3954"/>
    <x v="3949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x v="6"/>
    <n v="0"/>
    <e v="#DIV/0!"/>
    <x v="3954"/>
    <x v="3"/>
  </r>
  <r>
    <n v="3955"/>
    <x v="3950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x v="6"/>
    <n v="24"/>
    <n v="53.13"/>
    <x v="3955"/>
    <x v="1"/>
  </r>
  <r>
    <n v="3956"/>
    <x v="3951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x v="6"/>
    <n v="0"/>
    <e v="#DIV/0!"/>
    <x v="3956"/>
    <x v="1"/>
  </r>
  <r>
    <n v="3957"/>
    <x v="3952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x v="6"/>
    <n v="0"/>
    <n v="7"/>
    <x v="3957"/>
    <x v="2"/>
  </r>
  <r>
    <n v="3958"/>
    <x v="3953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x v="6"/>
    <n v="32"/>
    <n v="40.06"/>
    <x v="3958"/>
    <x v="2"/>
  </r>
  <r>
    <n v="3959"/>
    <x v="3954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x v="6"/>
    <n v="24"/>
    <n v="24.33"/>
    <x v="3959"/>
    <x v="3"/>
  </r>
  <r>
    <n v="3960"/>
    <x v="3955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x v="6"/>
    <n v="2"/>
    <n v="11.25"/>
    <x v="3960"/>
    <x v="2"/>
  </r>
  <r>
    <n v="3961"/>
    <x v="3956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x v="6"/>
    <n v="0"/>
    <n v="10.5"/>
    <x v="3961"/>
    <x v="3"/>
  </r>
  <r>
    <n v="3962"/>
    <x v="3957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x v="6"/>
    <n v="3"/>
    <n v="15"/>
    <x v="3962"/>
    <x v="3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x v="6"/>
    <n v="0"/>
    <e v="#DIV/0!"/>
    <x v="3963"/>
    <x v="3"/>
  </r>
  <r>
    <n v="3964"/>
    <x v="3959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x v="6"/>
    <n v="6"/>
    <n v="42"/>
    <x v="3964"/>
    <x v="1"/>
  </r>
  <r>
    <n v="3965"/>
    <x v="3960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x v="6"/>
    <n v="14"/>
    <n v="71.25"/>
    <x v="3965"/>
    <x v="2"/>
  </r>
  <r>
    <n v="3966"/>
    <x v="3961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x v="6"/>
    <n v="1"/>
    <n v="22.5"/>
    <x v="3966"/>
    <x v="0"/>
  </r>
  <r>
    <n v="3967"/>
    <x v="3962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x v="6"/>
    <n v="24"/>
    <n v="41"/>
    <x v="3967"/>
    <x v="1"/>
  </r>
  <r>
    <n v="3968"/>
    <x v="3963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x v="6"/>
    <n v="11"/>
    <n v="47.91"/>
    <x v="3968"/>
    <x v="1"/>
  </r>
  <r>
    <n v="3969"/>
    <x v="3964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x v="6"/>
    <n v="7"/>
    <n v="35.17"/>
    <x v="3969"/>
    <x v="1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x v="6"/>
    <n v="0"/>
    <n v="5.5"/>
    <x v="3970"/>
    <x v="2"/>
  </r>
  <r>
    <n v="3971"/>
    <x v="3966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x v="6"/>
    <n v="1"/>
    <n v="22.67"/>
    <x v="3971"/>
    <x v="2"/>
  </r>
  <r>
    <n v="3972"/>
    <x v="3967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x v="6"/>
    <n v="21"/>
    <n v="26.38"/>
    <x v="3972"/>
    <x v="1"/>
  </r>
  <r>
    <n v="3973"/>
    <x v="3968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x v="6"/>
    <n v="78"/>
    <n v="105.54"/>
    <x v="3973"/>
    <x v="1"/>
  </r>
  <r>
    <n v="3974"/>
    <x v="3969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x v="6"/>
    <n v="32"/>
    <n v="29.09"/>
    <x v="3974"/>
    <x v="1"/>
  </r>
  <r>
    <n v="3975"/>
    <x v="3970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x v="6"/>
    <n v="0"/>
    <e v="#DIV/0!"/>
    <x v="3975"/>
    <x v="2"/>
  </r>
  <r>
    <n v="3976"/>
    <x v="3971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x v="6"/>
    <n v="48"/>
    <n v="62"/>
    <x v="3976"/>
    <x v="1"/>
  </r>
  <r>
    <n v="3977"/>
    <x v="3972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x v="6"/>
    <n v="1"/>
    <n v="217.5"/>
    <x v="3977"/>
    <x v="2"/>
  </r>
  <r>
    <n v="3978"/>
    <x v="3973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x v="6"/>
    <n v="11"/>
    <n v="26.75"/>
    <x v="3978"/>
    <x v="3"/>
  </r>
  <r>
    <n v="3979"/>
    <x v="3974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x v="6"/>
    <n v="2"/>
    <n v="18.329999999999998"/>
    <x v="3979"/>
    <x v="2"/>
  </r>
  <r>
    <n v="3980"/>
    <x v="3975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x v="6"/>
    <n v="18"/>
    <n v="64.290000000000006"/>
    <x v="3980"/>
    <x v="1"/>
  </r>
  <r>
    <n v="3981"/>
    <x v="3357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x v="6"/>
    <n v="4"/>
    <n v="175"/>
    <x v="3981"/>
    <x v="3"/>
  </r>
  <r>
    <n v="3982"/>
    <x v="3976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x v="6"/>
    <n v="20"/>
    <n v="34"/>
    <x v="3982"/>
    <x v="2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x v="6"/>
    <n v="35"/>
    <n v="84.28"/>
    <x v="3983"/>
    <x v="2"/>
  </r>
  <r>
    <n v="3984"/>
    <x v="3978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x v="6"/>
    <n v="6"/>
    <n v="9.5"/>
    <x v="3984"/>
    <x v="1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x v="6"/>
    <n v="32"/>
    <n v="33.74"/>
    <x v="3985"/>
    <x v="1"/>
  </r>
  <r>
    <n v="3986"/>
    <x v="3980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x v="6"/>
    <n v="10"/>
    <n v="37.54"/>
    <x v="3986"/>
    <x v="2"/>
  </r>
  <r>
    <n v="3987"/>
    <x v="3981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x v="6"/>
    <n v="38"/>
    <n v="11.62"/>
    <x v="3987"/>
    <x v="3"/>
  </r>
  <r>
    <n v="3988"/>
    <x v="3982"/>
    <s v="An evening of of stories based both in myth and truth."/>
    <n v="1500"/>
    <n v="32"/>
    <x v="2"/>
    <x v="0"/>
    <x v="0"/>
    <n v="1440813413"/>
    <n v="1439517413"/>
    <b v="0"/>
    <n v="4"/>
    <b v="0"/>
    <x v="6"/>
    <n v="2"/>
    <n v="8"/>
    <x v="3988"/>
    <x v="3"/>
  </r>
  <r>
    <n v="3989"/>
    <x v="3983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x v="6"/>
    <n v="0"/>
    <e v="#DIV/0!"/>
    <x v="3989"/>
    <x v="1"/>
  </r>
  <r>
    <n v="3990"/>
    <x v="3984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x v="6"/>
    <n v="4"/>
    <n v="23"/>
    <x v="3990"/>
    <x v="3"/>
  </r>
  <r>
    <n v="3991"/>
    <x v="3985"/>
    <s v="North Texas first actor-driven theatre company needs your help"/>
    <n v="500"/>
    <n v="100"/>
    <x v="2"/>
    <x v="0"/>
    <x v="0"/>
    <n v="1433086082"/>
    <n v="1430494082"/>
    <b v="0"/>
    <n v="1"/>
    <b v="0"/>
    <x v="6"/>
    <n v="20"/>
    <n v="100"/>
    <x v="3991"/>
    <x v="3"/>
  </r>
  <r>
    <n v="3992"/>
    <x v="3986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x v="6"/>
    <n v="5"/>
    <n v="60.11"/>
    <x v="3992"/>
    <x v="3"/>
  </r>
  <r>
    <n v="3993"/>
    <x v="3987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x v="6"/>
    <n v="0"/>
    <n v="3"/>
    <x v="3993"/>
    <x v="2"/>
  </r>
  <r>
    <n v="3994"/>
    <x v="3988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x v="6"/>
    <n v="0"/>
    <n v="5"/>
    <x v="3994"/>
    <x v="3"/>
  </r>
  <r>
    <n v="3995"/>
    <x v="3989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x v="6"/>
    <n v="35"/>
    <n v="17.5"/>
    <x v="3995"/>
    <x v="2"/>
  </r>
  <r>
    <n v="3996"/>
    <x v="3990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x v="6"/>
    <n v="17"/>
    <n v="29.24"/>
    <x v="3996"/>
    <x v="3"/>
  </r>
  <r>
    <n v="3997"/>
    <x v="3991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x v="6"/>
    <n v="0"/>
    <e v="#DIV/0!"/>
    <x v="3997"/>
    <x v="3"/>
  </r>
  <r>
    <n v="3998"/>
    <x v="3992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x v="6"/>
    <n v="57"/>
    <n v="59.58"/>
    <x v="3998"/>
    <x v="2"/>
  </r>
  <r>
    <n v="3999"/>
    <x v="3993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x v="6"/>
    <n v="17"/>
    <n v="82.57"/>
    <x v="3999"/>
    <x v="1"/>
  </r>
  <r>
    <n v="4000"/>
    <x v="3994"/>
    <s v="An Enticing Trip into the World of Assisted Dying"/>
    <n v="8000"/>
    <n v="10"/>
    <x v="2"/>
    <x v="0"/>
    <x v="0"/>
    <n v="1462631358"/>
    <n v="1457450958"/>
    <b v="0"/>
    <n v="1"/>
    <b v="0"/>
    <x v="6"/>
    <n v="0"/>
    <n v="10"/>
    <x v="4000"/>
    <x v="0"/>
  </r>
  <r>
    <n v="4001"/>
    <x v="3995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x v="6"/>
    <n v="38"/>
    <n v="32.36"/>
    <x v="4001"/>
    <x v="2"/>
  </r>
  <r>
    <n v="4002"/>
    <x v="3996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x v="6"/>
    <n v="2"/>
    <n v="5.75"/>
    <x v="4002"/>
    <x v="3"/>
  </r>
  <r>
    <n v="4003"/>
    <x v="3997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x v="6"/>
    <n v="10"/>
    <n v="100.5"/>
    <x v="4003"/>
    <x v="2"/>
  </r>
  <r>
    <n v="4004"/>
    <x v="3998"/>
    <s v="Help Launch The Queen Into South Florida!"/>
    <n v="500"/>
    <n v="1"/>
    <x v="2"/>
    <x v="0"/>
    <x v="0"/>
    <n v="1412740457"/>
    <n v="1410148457"/>
    <b v="0"/>
    <n v="1"/>
    <b v="0"/>
    <x v="6"/>
    <n v="0"/>
    <n v="1"/>
    <x v="4004"/>
    <x v="2"/>
  </r>
  <r>
    <n v="4005"/>
    <x v="3999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x v="6"/>
    <n v="1"/>
    <n v="20"/>
    <x v="4005"/>
    <x v="1"/>
  </r>
  <r>
    <n v="4006"/>
    <x v="4000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x v="6"/>
    <n v="0"/>
    <n v="2"/>
    <x v="4006"/>
    <x v="2"/>
  </r>
  <r>
    <n v="4007"/>
    <x v="3988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x v="6"/>
    <n v="0"/>
    <n v="5"/>
    <x v="4007"/>
    <x v="3"/>
  </r>
  <r>
    <n v="4008"/>
    <x v="4001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x v="6"/>
    <n v="6"/>
    <n v="15"/>
    <x v="4008"/>
    <x v="2"/>
  </r>
  <r>
    <n v="4009"/>
    <x v="4002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x v="6"/>
    <n v="4"/>
    <n v="25"/>
    <x v="4009"/>
    <x v="2"/>
  </r>
  <r>
    <n v="4010"/>
    <x v="4003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x v="6"/>
    <n v="24"/>
    <n v="45.84"/>
    <x v="4010"/>
    <x v="2"/>
  </r>
  <r>
    <n v="4011"/>
    <x v="4004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x v="6"/>
    <n v="8"/>
    <n v="4.75"/>
    <x v="4011"/>
    <x v="3"/>
  </r>
  <r>
    <n v="4012"/>
    <x v="4005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x v="6"/>
    <n v="0"/>
    <e v="#DIV/0!"/>
    <x v="4012"/>
    <x v="3"/>
  </r>
  <r>
    <n v="4013"/>
    <x v="4006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x v="6"/>
    <n v="1"/>
    <n v="13"/>
    <x v="4013"/>
    <x v="1"/>
  </r>
  <r>
    <n v="4014"/>
    <x v="4007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x v="6"/>
    <n v="0"/>
    <e v="#DIV/0!"/>
    <x v="4014"/>
    <x v="3"/>
  </r>
  <r>
    <n v="4015"/>
    <x v="4008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x v="6"/>
    <n v="0"/>
    <n v="1"/>
    <x v="4015"/>
    <x v="2"/>
  </r>
  <r>
    <n v="4016"/>
    <x v="4009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x v="6"/>
    <n v="14"/>
    <n v="10"/>
    <x v="4016"/>
    <x v="2"/>
  </r>
  <r>
    <n v="4017"/>
    <x v="4010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x v="6"/>
    <n v="1"/>
    <n v="52.5"/>
    <x v="4017"/>
    <x v="1"/>
  </r>
  <r>
    <n v="4018"/>
    <x v="4011"/>
    <s v="Funding for a production of Time Please at the Brighton Fringe 2017... and beyond."/>
    <n v="1500"/>
    <n v="130"/>
    <x v="2"/>
    <x v="1"/>
    <x v="1"/>
    <n v="1475877108"/>
    <n v="1473285108"/>
    <b v="0"/>
    <n v="4"/>
    <b v="0"/>
    <x v="6"/>
    <n v="9"/>
    <n v="32.5"/>
    <x v="4018"/>
    <x v="1"/>
  </r>
  <r>
    <n v="4019"/>
    <x v="4012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x v="6"/>
    <n v="1"/>
    <n v="7.25"/>
    <x v="4019"/>
    <x v="3"/>
  </r>
  <r>
    <n v="4020"/>
    <x v="4013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x v="6"/>
    <n v="17"/>
    <n v="33.33"/>
    <x v="4020"/>
    <x v="2"/>
  </r>
  <r>
    <n v="4021"/>
    <x v="4014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x v="6"/>
    <n v="1"/>
    <n v="62.5"/>
    <x v="4021"/>
    <x v="2"/>
  </r>
  <r>
    <n v="4022"/>
    <x v="4015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x v="6"/>
    <n v="70"/>
    <n v="63.56"/>
    <x v="4022"/>
    <x v="1"/>
  </r>
  <r>
    <n v="4023"/>
    <x v="4016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x v="6"/>
    <n v="0"/>
    <e v="#DIV/0!"/>
    <x v="4023"/>
    <x v="3"/>
  </r>
  <r>
    <n v="4024"/>
    <x v="4017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x v="6"/>
    <n v="1"/>
    <n v="10"/>
    <x v="4024"/>
    <x v="3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x v="6"/>
    <n v="5"/>
    <n v="62.5"/>
    <x v="4025"/>
    <x v="3"/>
  </r>
  <r>
    <n v="4026"/>
    <x v="4019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x v="6"/>
    <n v="0"/>
    <e v="#DIV/0!"/>
    <x v="4026"/>
    <x v="0"/>
  </r>
  <r>
    <n v="4027"/>
    <x v="4020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x v="6"/>
    <n v="7"/>
    <n v="30.71"/>
    <x v="4027"/>
    <x v="2"/>
  </r>
  <r>
    <n v="4028"/>
    <x v="4021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x v="6"/>
    <n v="28"/>
    <n v="51"/>
    <x v="4028"/>
    <x v="3"/>
  </r>
  <r>
    <n v="4029"/>
    <x v="4022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x v="6"/>
    <n v="0"/>
    <e v="#DIV/0!"/>
    <x v="4029"/>
    <x v="1"/>
  </r>
  <r>
    <n v="4030"/>
    <x v="4023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x v="6"/>
    <n v="16"/>
    <n v="66.67"/>
    <x v="4030"/>
    <x v="2"/>
  </r>
  <r>
    <n v="4031"/>
    <x v="4024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x v="6"/>
    <n v="0"/>
    <e v="#DIV/0!"/>
    <x v="4031"/>
    <x v="3"/>
  </r>
  <r>
    <n v="4032"/>
    <x v="4025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x v="6"/>
    <n v="7"/>
    <n v="59"/>
    <x v="4032"/>
    <x v="1"/>
  </r>
  <r>
    <n v="4033"/>
    <x v="4026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x v="6"/>
    <n v="26"/>
    <n v="65.34"/>
    <x v="4033"/>
    <x v="3"/>
  </r>
  <r>
    <n v="4034"/>
    <x v="4027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x v="6"/>
    <n v="1"/>
    <n v="100"/>
    <x v="4034"/>
    <x v="2"/>
  </r>
  <r>
    <n v="4035"/>
    <x v="4028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x v="6"/>
    <n v="37"/>
    <n v="147.4"/>
    <x v="4035"/>
    <x v="2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x v="6"/>
    <n v="47"/>
    <n v="166.06"/>
    <x v="4036"/>
    <x v="1"/>
  </r>
  <r>
    <n v="4037"/>
    <x v="4030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x v="6"/>
    <n v="11"/>
    <n v="40"/>
    <x v="4037"/>
    <x v="2"/>
  </r>
  <r>
    <n v="4038"/>
    <x v="4031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x v="6"/>
    <n v="12"/>
    <n v="75.25"/>
    <x v="4038"/>
    <x v="3"/>
  </r>
  <r>
    <n v="4039"/>
    <x v="4032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x v="6"/>
    <n v="60"/>
    <n v="60"/>
    <x v="4039"/>
    <x v="3"/>
  </r>
  <r>
    <n v="4040"/>
    <x v="4033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x v="6"/>
    <n v="31"/>
    <n v="1250"/>
    <x v="4040"/>
    <x v="1"/>
  </r>
  <r>
    <n v="4041"/>
    <x v="4034"/>
    <s v="A bold, colouful, vibrant play centred around the last remaining monarchy of Africa."/>
    <n v="5000"/>
    <n v="21"/>
    <x v="2"/>
    <x v="1"/>
    <x v="1"/>
    <n v="1473160954"/>
    <n v="1467976954"/>
    <b v="0"/>
    <n v="2"/>
    <b v="0"/>
    <x v="6"/>
    <n v="0"/>
    <n v="10.5"/>
    <x v="4041"/>
    <x v="2"/>
  </r>
  <r>
    <n v="4042"/>
    <x v="4035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x v="6"/>
    <n v="0"/>
    <n v="7"/>
    <x v="4042"/>
    <x v="2"/>
  </r>
  <r>
    <n v="4043"/>
    <x v="4036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x v="6"/>
    <n v="0"/>
    <e v="#DIV/0!"/>
    <x v="4043"/>
    <x v="3"/>
  </r>
  <r>
    <n v="4044"/>
    <x v="4037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x v="6"/>
    <n v="38"/>
    <n v="56.25"/>
    <x v="4044"/>
    <x v="2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x v="6"/>
    <n v="0"/>
    <n v="1"/>
    <x v="4045"/>
    <x v="2"/>
  </r>
  <r>
    <n v="4046"/>
    <x v="4039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x v="6"/>
    <n v="8"/>
    <n v="38.33"/>
    <x v="4046"/>
    <x v="2"/>
  </r>
  <r>
    <n v="4047"/>
    <x v="4040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x v="6"/>
    <n v="2"/>
    <n v="27.5"/>
    <x v="4047"/>
    <x v="1"/>
  </r>
  <r>
    <n v="4048"/>
    <x v="4041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x v="6"/>
    <n v="18"/>
    <n v="32.979999999999997"/>
    <x v="4048"/>
    <x v="3"/>
  </r>
  <r>
    <n v="4049"/>
    <x v="4042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x v="6"/>
    <n v="0"/>
    <n v="16"/>
    <x v="4049"/>
    <x v="2"/>
  </r>
  <r>
    <n v="4050"/>
    <x v="4043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x v="6"/>
    <n v="0"/>
    <n v="1"/>
    <x v="4050"/>
    <x v="2"/>
  </r>
  <r>
    <n v="4051"/>
    <x v="4044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x v="6"/>
    <n v="0"/>
    <e v="#DIV/0!"/>
    <x v="4051"/>
    <x v="2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x v="6"/>
    <n v="38"/>
    <n v="86.62"/>
    <x v="4052"/>
    <x v="2"/>
  </r>
  <r>
    <n v="4053"/>
    <x v="4046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x v="6"/>
    <n v="22"/>
    <n v="55"/>
    <x v="4053"/>
    <x v="1"/>
  </r>
  <r>
    <n v="4054"/>
    <x v="4047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x v="6"/>
    <n v="0"/>
    <e v="#DIV/0!"/>
    <x v="4054"/>
    <x v="2"/>
  </r>
  <r>
    <n v="4055"/>
    <x v="4048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x v="6"/>
    <n v="18"/>
    <n v="41.95"/>
    <x v="4055"/>
    <x v="1"/>
  </r>
  <r>
    <n v="4056"/>
    <x v="4049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x v="6"/>
    <n v="53"/>
    <n v="88.33"/>
    <x v="4056"/>
    <x v="3"/>
  </r>
  <r>
    <n v="4057"/>
    <x v="4050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x v="6"/>
    <n v="22"/>
    <n v="129.16999999999999"/>
    <x v="4057"/>
    <x v="1"/>
  </r>
  <r>
    <n v="4058"/>
    <x v="4051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x v="6"/>
    <n v="3"/>
    <n v="23.75"/>
    <x v="4058"/>
    <x v="2"/>
  </r>
  <r>
    <n v="4059"/>
    <x v="4052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x v="6"/>
    <n v="3"/>
    <n v="35.71"/>
    <x v="4059"/>
    <x v="2"/>
  </r>
  <r>
    <n v="4060"/>
    <x v="4053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x v="6"/>
    <n v="3"/>
    <n v="57"/>
    <x v="4060"/>
    <x v="1"/>
  </r>
  <r>
    <n v="4061"/>
    <x v="4054"/>
    <s v="SKYLAR'S SYNDROME is a tremendous psychodrama by master playwright Gavin Kayner!"/>
    <n v="525"/>
    <n v="0"/>
    <x v="2"/>
    <x v="0"/>
    <x v="0"/>
    <n v="1461205423"/>
    <n v="1456025023"/>
    <b v="0"/>
    <n v="0"/>
    <b v="0"/>
    <x v="6"/>
    <n v="0"/>
    <e v="#DIV/0!"/>
    <x v="4061"/>
    <x v="1"/>
  </r>
  <r>
    <n v="4062"/>
    <x v="4055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x v="6"/>
    <n v="2"/>
    <n v="163.33000000000001"/>
    <x v="4062"/>
    <x v="2"/>
  </r>
  <r>
    <n v="4063"/>
    <x v="4056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x v="6"/>
    <n v="1"/>
    <n v="15"/>
    <x v="4063"/>
    <x v="3"/>
  </r>
  <r>
    <n v="4064"/>
    <x v="4057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x v="6"/>
    <n v="19"/>
    <n v="64.17"/>
    <x v="4064"/>
    <x v="2"/>
  </r>
  <r>
    <n v="4065"/>
    <x v="4058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x v="6"/>
    <n v="1"/>
    <n v="6.75"/>
    <x v="4065"/>
    <x v="1"/>
  </r>
  <r>
    <n v="4066"/>
    <x v="4059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x v="6"/>
    <n v="0"/>
    <n v="25"/>
    <x v="4066"/>
    <x v="3"/>
  </r>
  <r>
    <n v="4067"/>
    <x v="4060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x v="6"/>
    <n v="61"/>
    <n v="179.12"/>
    <x v="4067"/>
    <x v="1"/>
  </r>
  <r>
    <n v="4068"/>
    <x v="4061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x v="6"/>
    <n v="1"/>
    <n v="34.950000000000003"/>
    <x v="4068"/>
    <x v="3"/>
  </r>
  <r>
    <n v="4069"/>
    <x v="4062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x v="6"/>
    <n v="34"/>
    <n v="33.08"/>
    <x v="4069"/>
    <x v="3"/>
  </r>
  <r>
    <n v="4070"/>
    <x v="4063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x v="6"/>
    <n v="17"/>
    <n v="27.5"/>
    <x v="4070"/>
    <x v="1"/>
  </r>
  <r>
    <n v="4071"/>
    <x v="4064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x v="6"/>
    <n v="0"/>
    <e v="#DIV/0!"/>
    <x v="4071"/>
    <x v="2"/>
  </r>
  <r>
    <n v="4072"/>
    <x v="4065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x v="6"/>
    <n v="0"/>
    <n v="2"/>
    <x v="4072"/>
    <x v="3"/>
  </r>
  <r>
    <n v="4073"/>
    <x v="4066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x v="6"/>
    <n v="1"/>
    <n v="18.5"/>
    <x v="4073"/>
    <x v="3"/>
  </r>
  <r>
    <n v="4074"/>
    <x v="4067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x v="6"/>
    <n v="27"/>
    <n v="35"/>
    <x v="4074"/>
    <x v="2"/>
  </r>
  <r>
    <n v="4075"/>
    <x v="4068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x v="6"/>
    <n v="29"/>
    <n v="44.31"/>
    <x v="4075"/>
    <x v="2"/>
  </r>
  <r>
    <n v="4076"/>
    <x v="4069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x v="6"/>
    <n v="0"/>
    <e v="#DIV/0!"/>
    <x v="4076"/>
    <x v="1"/>
  </r>
  <r>
    <n v="4077"/>
    <x v="4070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x v="6"/>
    <n v="9"/>
    <n v="222.5"/>
    <x v="4077"/>
    <x v="1"/>
  </r>
  <r>
    <n v="4078"/>
    <x v="4071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x v="6"/>
    <n v="0"/>
    <e v="#DIV/0!"/>
    <x v="4078"/>
    <x v="1"/>
  </r>
  <r>
    <n v="4079"/>
    <x v="4072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x v="6"/>
    <n v="0"/>
    <n v="5"/>
    <x v="4079"/>
    <x v="1"/>
  </r>
  <r>
    <n v="4080"/>
    <x v="4073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x v="6"/>
    <n v="0"/>
    <e v="#DIV/0!"/>
    <x v="4080"/>
    <x v="3"/>
  </r>
  <r>
    <n v="4081"/>
    <x v="4074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x v="6"/>
    <n v="16"/>
    <n v="29.17"/>
    <x v="4081"/>
    <x v="3"/>
  </r>
  <r>
    <n v="4082"/>
    <x v="4075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x v="6"/>
    <n v="2"/>
    <n v="1.5"/>
    <x v="4082"/>
    <x v="3"/>
  </r>
  <r>
    <n v="4083"/>
    <x v="4076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x v="6"/>
    <n v="22"/>
    <n v="126.5"/>
    <x v="4083"/>
    <x v="1"/>
  </r>
  <r>
    <n v="4084"/>
    <x v="4077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x v="6"/>
    <n v="0"/>
    <n v="10"/>
    <x v="4084"/>
    <x v="3"/>
  </r>
  <r>
    <n v="4085"/>
    <x v="4078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x v="6"/>
    <n v="0"/>
    <n v="10"/>
    <x v="4085"/>
    <x v="3"/>
  </r>
  <r>
    <n v="4086"/>
    <x v="4079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x v="6"/>
    <n v="5"/>
    <n v="9.4"/>
    <x v="4086"/>
    <x v="1"/>
  </r>
  <r>
    <n v="4087"/>
    <x v="4080"/>
    <s v="Comedy Stage Play"/>
    <n v="9600"/>
    <n v="0"/>
    <x v="2"/>
    <x v="0"/>
    <x v="0"/>
    <n v="1468777786"/>
    <n v="1466185786"/>
    <b v="0"/>
    <n v="0"/>
    <b v="0"/>
    <x v="6"/>
    <n v="0"/>
    <e v="#DIV/0!"/>
    <x v="4087"/>
    <x v="2"/>
  </r>
  <r>
    <n v="4088"/>
    <x v="4081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x v="6"/>
    <n v="11"/>
    <n v="72"/>
    <x v="4088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x v="6"/>
    <n v="5"/>
    <n v="30"/>
    <x v="4089"/>
    <x v="3"/>
  </r>
  <r>
    <n v="4090"/>
    <x v="4083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x v="6"/>
    <n v="3"/>
    <n v="10.67"/>
    <x v="4090"/>
    <x v="2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x v="6"/>
    <n v="13"/>
    <n v="25.5"/>
    <x v="4091"/>
    <x v="3"/>
  </r>
  <r>
    <n v="4092"/>
    <x v="4085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x v="6"/>
    <n v="0"/>
    <n v="20"/>
    <x v="4092"/>
    <x v="3"/>
  </r>
  <r>
    <n v="4093"/>
    <x v="4086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x v="6"/>
    <n v="2"/>
    <n v="15"/>
    <x v="4093"/>
    <x v="2"/>
  </r>
  <r>
    <n v="4094"/>
    <x v="4087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x v="6"/>
    <n v="37"/>
    <n v="91.25"/>
    <x v="4094"/>
    <x v="1"/>
  </r>
  <r>
    <n v="4095"/>
    <x v="4088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x v="6"/>
    <n v="3"/>
    <n v="800"/>
    <x v="4095"/>
    <x v="0"/>
  </r>
  <r>
    <n v="4096"/>
    <x v="4089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x v="6"/>
    <n v="11"/>
    <n v="80"/>
    <x v="4096"/>
    <x v="3"/>
  </r>
  <r>
    <n v="4097"/>
    <x v="4090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x v="6"/>
    <n v="0"/>
    <e v="#DIV/0!"/>
    <x v="4097"/>
    <x v="1"/>
  </r>
  <r>
    <n v="4098"/>
    <x v="4091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x v="6"/>
    <n v="0"/>
    <e v="#DIV/0!"/>
    <x v="4098"/>
    <x v="1"/>
  </r>
  <r>
    <n v="4099"/>
    <x v="4092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x v="6"/>
    <n v="1"/>
    <n v="50"/>
    <x v="4099"/>
    <x v="2"/>
  </r>
  <r>
    <n v="4100"/>
    <x v="4093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x v="6"/>
    <n v="0"/>
    <e v="#DIV/0!"/>
    <x v="4100"/>
    <x v="1"/>
  </r>
  <r>
    <n v="4101"/>
    <x v="4094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x v="6"/>
    <n v="0"/>
    <e v="#DIV/0!"/>
    <x v="4101"/>
    <x v="1"/>
  </r>
  <r>
    <n v="4102"/>
    <x v="4095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x v="6"/>
    <n v="27"/>
    <n v="22.83"/>
    <x v="4102"/>
    <x v="3"/>
  </r>
  <r>
    <n v="4103"/>
    <x v="4096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x v="6"/>
    <n v="10"/>
    <n v="16.670000000000002"/>
    <x v="4103"/>
    <x v="1"/>
  </r>
  <r>
    <n v="4104"/>
    <x v="4097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x v="6"/>
    <n v="21"/>
    <n v="45.79"/>
    <x v="4104"/>
    <x v="1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x v="6"/>
    <n v="7"/>
    <n v="383.33"/>
    <x v="4105"/>
    <x v="3"/>
  </r>
  <r>
    <n v="4106"/>
    <x v="4099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x v="6"/>
    <n v="71"/>
    <n v="106.97"/>
    <x v="4106"/>
    <x v="2"/>
  </r>
  <r>
    <n v="4107"/>
    <x v="4100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x v="6"/>
    <n v="2"/>
    <n v="10.25"/>
    <x v="4107"/>
    <x v="0"/>
  </r>
  <r>
    <n v="4108"/>
    <x v="4101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x v="6"/>
    <n v="2"/>
    <n v="59"/>
    <x v="4108"/>
    <x v="3"/>
  </r>
  <r>
    <n v="4109"/>
    <x v="4102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x v="6"/>
    <n v="0"/>
    <e v="#DIV/0!"/>
    <x v="4109"/>
    <x v="1"/>
  </r>
  <r>
    <n v="4110"/>
    <x v="4103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x v="6"/>
    <n v="29"/>
    <n v="14.33"/>
    <x v="4110"/>
    <x v="3"/>
  </r>
  <r>
    <n v="4111"/>
    <x v="4104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x v="6"/>
    <n v="3"/>
    <n v="15.67"/>
    <x v="4111"/>
    <x v="1"/>
  </r>
  <r>
    <n v="4112"/>
    <x v="4105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x v="6"/>
    <n v="0"/>
    <n v="1"/>
    <x v="4112"/>
    <x v="3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x v="6"/>
    <n v="0"/>
    <n v="1"/>
    <x v="4113"/>
    <x v="9"/>
  </r>
  <r>
    <m/>
    <x v="4107"/>
    <m/>
    <m/>
    <m/>
    <x v="4"/>
    <x v="21"/>
    <x v="13"/>
    <m/>
    <m/>
    <m/>
    <m/>
    <m/>
    <x v="41"/>
    <m/>
    <m/>
    <x v="411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1E18C-8F7C-5148-A9C8-97E5822B9F23}" name="PivotTable4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20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dataField="1" showAll="0"/>
    <pivotField showAll="0"/>
    <pivotField axis="axisCol" showAll="0">
      <items count="6">
        <item x="1"/>
        <item x="2"/>
        <item h="1" x="3"/>
        <item x="0"/>
        <item h="1" x="4"/>
        <item t="default"/>
      </items>
    </pivotField>
    <pivotField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>
      <items count="15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9"/>
        <item x="8"/>
        <item x="7"/>
        <item x="6"/>
        <item x="5"/>
        <item x="4"/>
        <item x="2"/>
        <item x="3"/>
        <item x="1"/>
        <item x="0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7" hier="-1"/>
  </pageFields>
  <dataFields count="1">
    <dataField name="Count of outcomes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D2" sqref="D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style="10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41.1640625" style="10" customWidth="1"/>
    <col min="17" max="17" width="26.33203125" style="14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8308</v>
      </c>
      <c r="P1" s="9" t="s">
        <v>8309</v>
      </c>
      <c r="Q1" s="14" t="s">
        <v>8306</v>
      </c>
      <c r="R1" t="s">
        <v>8307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0">
        <v>1434931811</v>
      </c>
      <c r="K2" t="b">
        <v>0</v>
      </c>
      <c r="L2">
        <v>182</v>
      </c>
      <c r="M2" t="b">
        <v>1</v>
      </c>
      <c r="N2" t="s">
        <v>8263</v>
      </c>
      <c r="O2" s="10">
        <f>ROUND(E2/D2*100,0)</f>
        <v>137</v>
      </c>
      <c r="P2" s="10">
        <f>ROUND(E2/L2,2)</f>
        <v>63.92</v>
      </c>
      <c r="Q2" s="14">
        <f t="shared" ref="Q2:Q65" si="0">(((J3/60)/60)/24)+DATE(1970,1,1)</f>
        <v>42766.600497685184</v>
      </c>
      <c r="R2">
        <f>YEAR(Q2)</f>
        <v>2017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0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1">ROUND(E3/D3*100,0)</f>
        <v>143</v>
      </c>
      <c r="P3" s="10">
        <f t="shared" ref="P3:P66" si="2">ROUND(E3/L3,2)</f>
        <v>185.48</v>
      </c>
      <c r="Q3" s="14">
        <f t="shared" si="0"/>
        <v>42405.702349537038</v>
      </c>
      <c r="R3">
        <f t="shared" ref="R3:R66" si="3">YEAR(Q3)</f>
        <v>2016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0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1"/>
        <v>105</v>
      </c>
      <c r="P4" s="10">
        <f t="shared" si="2"/>
        <v>15</v>
      </c>
      <c r="Q4" s="14">
        <f t="shared" si="0"/>
        <v>41828.515127314815</v>
      </c>
      <c r="R4">
        <f t="shared" si="3"/>
        <v>2014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0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1"/>
        <v>104</v>
      </c>
      <c r="P5" s="10">
        <f t="shared" si="2"/>
        <v>69.27</v>
      </c>
      <c r="Q5" s="14">
        <f t="shared" si="0"/>
        <v>42327.834247685183</v>
      </c>
      <c r="R5">
        <f t="shared" si="3"/>
        <v>2015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0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1"/>
        <v>123</v>
      </c>
      <c r="P6" s="10">
        <f t="shared" si="2"/>
        <v>190.55</v>
      </c>
      <c r="Q6" s="14">
        <f t="shared" si="0"/>
        <v>42563.932951388888</v>
      </c>
      <c r="R6">
        <f t="shared" si="3"/>
        <v>2016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0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1"/>
        <v>110</v>
      </c>
      <c r="P7" s="10">
        <f t="shared" si="2"/>
        <v>93.4</v>
      </c>
      <c r="Q7" s="14">
        <f t="shared" si="0"/>
        <v>41794.072337962964</v>
      </c>
      <c r="R7">
        <f t="shared" si="3"/>
        <v>2014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0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1"/>
        <v>106</v>
      </c>
      <c r="P8" s="10">
        <f t="shared" si="2"/>
        <v>146.88</v>
      </c>
      <c r="Q8" s="14">
        <f t="shared" si="0"/>
        <v>42516.047071759262</v>
      </c>
      <c r="R8">
        <f t="shared" si="3"/>
        <v>2016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0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1"/>
        <v>101</v>
      </c>
      <c r="P9" s="10">
        <f t="shared" si="2"/>
        <v>159.82</v>
      </c>
      <c r="Q9" s="14">
        <f t="shared" si="0"/>
        <v>42468.94458333333</v>
      </c>
      <c r="R9">
        <f t="shared" si="3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1"/>
        <v>100</v>
      </c>
      <c r="P10" s="10">
        <f t="shared" si="2"/>
        <v>291.79000000000002</v>
      </c>
      <c r="Q10" s="14">
        <f t="shared" si="0"/>
        <v>42447.103518518517</v>
      </c>
      <c r="R10">
        <f t="shared" si="3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0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1"/>
        <v>126</v>
      </c>
      <c r="P11" s="10">
        <f t="shared" si="2"/>
        <v>31.5</v>
      </c>
      <c r="Q11" s="14">
        <f t="shared" si="0"/>
        <v>41780.068043981482</v>
      </c>
      <c r="R11">
        <f t="shared" si="3"/>
        <v>2014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0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1"/>
        <v>101</v>
      </c>
      <c r="P12" s="10">
        <f t="shared" si="2"/>
        <v>158.68</v>
      </c>
      <c r="Q12" s="14">
        <f t="shared" si="0"/>
        <v>42572.778495370367</v>
      </c>
      <c r="R12">
        <f t="shared" si="3"/>
        <v>2016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0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1"/>
        <v>121</v>
      </c>
      <c r="P13" s="10">
        <f t="shared" si="2"/>
        <v>80.33</v>
      </c>
      <c r="Q13" s="14">
        <f t="shared" si="0"/>
        <v>41791.713252314818</v>
      </c>
      <c r="R13">
        <f t="shared" si="3"/>
        <v>2014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0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1"/>
        <v>165</v>
      </c>
      <c r="P14" s="10">
        <f t="shared" si="2"/>
        <v>59.96</v>
      </c>
      <c r="Q14" s="14">
        <f t="shared" si="0"/>
        <v>42508.677187499998</v>
      </c>
      <c r="R14">
        <f t="shared" si="3"/>
        <v>2016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0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1"/>
        <v>160</v>
      </c>
      <c r="P15" s="10">
        <f t="shared" si="2"/>
        <v>109.78</v>
      </c>
      <c r="Q15" s="14">
        <f t="shared" si="0"/>
        <v>41808.02648148148</v>
      </c>
      <c r="R15">
        <f t="shared" si="3"/>
        <v>2014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0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1"/>
        <v>101</v>
      </c>
      <c r="P16" s="10">
        <f t="shared" si="2"/>
        <v>147.71</v>
      </c>
      <c r="Q16" s="14">
        <f t="shared" si="0"/>
        <v>42256.391875000001</v>
      </c>
      <c r="R16">
        <f t="shared" si="3"/>
        <v>2015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0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1"/>
        <v>107</v>
      </c>
      <c r="P17" s="10">
        <f t="shared" si="2"/>
        <v>21.76</v>
      </c>
      <c r="Q17" s="14">
        <f t="shared" si="0"/>
        <v>41760.796423611115</v>
      </c>
      <c r="R17">
        <f t="shared" si="3"/>
        <v>2014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0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1"/>
        <v>100</v>
      </c>
      <c r="P18" s="10">
        <f t="shared" si="2"/>
        <v>171.84</v>
      </c>
      <c r="Q18" s="14">
        <f t="shared" si="0"/>
        <v>41917.731736111113</v>
      </c>
      <c r="R18">
        <f t="shared" si="3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0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1"/>
        <v>101</v>
      </c>
      <c r="P19" s="10">
        <f t="shared" si="2"/>
        <v>41.94</v>
      </c>
      <c r="Q19" s="14">
        <f t="shared" si="0"/>
        <v>41869.542314814818</v>
      </c>
      <c r="R19">
        <f t="shared" si="3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1"/>
        <v>106</v>
      </c>
      <c r="P20" s="10">
        <f t="shared" si="2"/>
        <v>93.26</v>
      </c>
      <c r="Q20" s="14">
        <f t="shared" si="0"/>
        <v>42175.816365740742</v>
      </c>
      <c r="R20">
        <f t="shared" si="3"/>
        <v>2015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0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1"/>
        <v>145</v>
      </c>
      <c r="P21" s="10">
        <f t="shared" si="2"/>
        <v>56.14</v>
      </c>
      <c r="Q21" s="14">
        <f t="shared" si="0"/>
        <v>42200.758240740746</v>
      </c>
      <c r="R21">
        <f t="shared" si="3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0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1"/>
        <v>100</v>
      </c>
      <c r="P22" s="10">
        <f t="shared" si="2"/>
        <v>80.16</v>
      </c>
      <c r="Q22" s="14">
        <f t="shared" si="0"/>
        <v>41878.627187500002</v>
      </c>
      <c r="R22">
        <f t="shared" si="3"/>
        <v>2014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0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1"/>
        <v>109</v>
      </c>
      <c r="P23" s="10">
        <f t="shared" si="2"/>
        <v>199.9</v>
      </c>
      <c r="Q23" s="14">
        <f t="shared" si="0"/>
        <v>41989.91134259259</v>
      </c>
      <c r="R23">
        <f t="shared" si="3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0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1"/>
        <v>117</v>
      </c>
      <c r="P24" s="10">
        <f t="shared" si="2"/>
        <v>51.25</v>
      </c>
      <c r="Q24" s="14">
        <f t="shared" si="0"/>
        <v>42097.778946759259</v>
      </c>
      <c r="R24">
        <f t="shared" si="3"/>
        <v>2015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0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1"/>
        <v>119</v>
      </c>
      <c r="P25" s="10">
        <f t="shared" si="2"/>
        <v>103.04</v>
      </c>
      <c r="Q25" s="14">
        <f t="shared" si="0"/>
        <v>42229.820173611108</v>
      </c>
      <c r="R25">
        <f t="shared" si="3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0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1"/>
        <v>109</v>
      </c>
      <c r="P26" s="10">
        <f t="shared" si="2"/>
        <v>66.349999999999994</v>
      </c>
      <c r="Q26" s="14">
        <f t="shared" si="0"/>
        <v>42318.025011574078</v>
      </c>
      <c r="R26">
        <f t="shared" si="3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0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1"/>
        <v>133</v>
      </c>
      <c r="P27" s="10">
        <f t="shared" si="2"/>
        <v>57.14</v>
      </c>
      <c r="Q27" s="14">
        <f t="shared" si="0"/>
        <v>41828.515555555554</v>
      </c>
      <c r="R27">
        <f t="shared" si="3"/>
        <v>2014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0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1"/>
        <v>155</v>
      </c>
      <c r="P28" s="10">
        <f t="shared" si="2"/>
        <v>102.11</v>
      </c>
      <c r="Q28" s="14">
        <f t="shared" si="0"/>
        <v>41929.164733796293</v>
      </c>
      <c r="R28">
        <f t="shared" si="3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0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1"/>
        <v>112</v>
      </c>
      <c r="P29" s="10">
        <f t="shared" si="2"/>
        <v>148.97</v>
      </c>
      <c r="Q29" s="14">
        <f t="shared" si="0"/>
        <v>42324.96393518518</v>
      </c>
      <c r="R29">
        <f t="shared" si="3"/>
        <v>2015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1"/>
        <v>100</v>
      </c>
      <c r="P30" s="10">
        <f t="shared" si="2"/>
        <v>169.61</v>
      </c>
      <c r="Q30" s="14">
        <f t="shared" si="0"/>
        <v>41812.67324074074</v>
      </c>
      <c r="R30">
        <f t="shared" si="3"/>
        <v>2014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0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1"/>
        <v>123</v>
      </c>
      <c r="P31" s="10">
        <f t="shared" si="2"/>
        <v>31.62</v>
      </c>
      <c r="Q31" s="14">
        <f t="shared" si="0"/>
        <v>41842.292997685188</v>
      </c>
      <c r="R31">
        <f t="shared" si="3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0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1"/>
        <v>101</v>
      </c>
      <c r="P32" s="10">
        <f t="shared" si="2"/>
        <v>76.45</v>
      </c>
      <c r="Q32" s="14">
        <f t="shared" si="0"/>
        <v>42376.79206018518</v>
      </c>
      <c r="R32">
        <f t="shared" si="3"/>
        <v>2016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0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1"/>
        <v>100</v>
      </c>
      <c r="P33" s="10">
        <f t="shared" si="2"/>
        <v>13</v>
      </c>
      <c r="Q33" s="14">
        <f t="shared" si="0"/>
        <v>42461.627511574072</v>
      </c>
      <c r="R33">
        <f t="shared" si="3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0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1"/>
        <v>100</v>
      </c>
      <c r="P34" s="10">
        <f t="shared" si="2"/>
        <v>320.45</v>
      </c>
      <c r="Q34" s="14">
        <f t="shared" si="0"/>
        <v>42286.660891203705</v>
      </c>
      <c r="R34">
        <f t="shared" si="3"/>
        <v>2015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0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1"/>
        <v>102</v>
      </c>
      <c r="P35" s="10">
        <f t="shared" si="2"/>
        <v>83.75</v>
      </c>
      <c r="Q35" s="14">
        <f t="shared" si="0"/>
        <v>41841.321770833332</v>
      </c>
      <c r="R35">
        <f t="shared" si="3"/>
        <v>2014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0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1"/>
        <v>130</v>
      </c>
      <c r="P36" s="10">
        <f t="shared" si="2"/>
        <v>49.88</v>
      </c>
      <c r="Q36" s="14">
        <f t="shared" si="0"/>
        <v>42098.291828703703</v>
      </c>
      <c r="R36">
        <f t="shared" si="3"/>
        <v>2015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0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1"/>
        <v>167</v>
      </c>
      <c r="P37" s="10">
        <f t="shared" si="2"/>
        <v>59.46</v>
      </c>
      <c r="Q37" s="14">
        <f t="shared" si="0"/>
        <v>42068.307002314818</v>
      </c>
      <c r="R37">
        <f t="shared" si="3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0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1"/>
        <v>142</v>
      </c>
      <c r="P38" s="10">
        <f t="shared" si="2"/>
        <v>193.84</v>
      </c>
      <c r="Q38" s="14">
        <f t="shared" si="0"/>
        <v>42032.693043981482</v>
      </c>
      <c r="R38">
        <f t="shared" si="3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0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1"/>
        <v>183</v>
      </c>
      <c r="P39" s="10">
        <f t="shared" si="2"/>
        <v>159.51</v>
      </c>
      <c r="Q39" s="14">
        <f t="shared" si="0"/>
        <v>41375.057222222218</v>
      </c>
      <c r="R39">
        <f t="shared" si="3"/>
        <v>2013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1"/>
        <v>110</v>
      </c>
      <c r="P40" s="10">
        <f t="shared" si="2"/>
        <v>41.68</v>
      </c>
      <c r="Q40" s="14">
        <f t="shared" si="0"/>
        <v>41754.047083333331</v>
      </c>
      <c r="R40">
        <f t="shared" si="3"/>
        <v>2014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0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1"/>
        <v>131</v>
      </c>
      <c r="P41" s="10">
        <f t="shared" si="2"/>
        <v>150.9</v>
      </c>
      <c r="Q41" s="14">
        <f t="shared" si="0"/>
        <v>41789.21398148148</v>
      </c>
      <c r="R41">
        <f t="shared" si="3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0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1"/>
        <v>101</v>
      </c>
      <c r="P42" s="10">
        <f t="shared" si="2"/>
        <v>126.69</v>
      </c>
      <c r="Q42" s="14">
        <f t="shared" si="0"/>
        <v>41887.568912037037</v>
      </c>
      <c r="R42">
        <f t="shared" si="3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0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1"/>
        <v>100</v>
      </c>
      <c r="P43" s="10">
        <f t="shared" si="2"/>
        <v>105.26</v>
      </c>
      <c r="Q43" s="14">
        <f t="shared" si="0"/>
        <v>41971.639189814814</v>
      </c>
      <c r="R43">
        <f t="shared" si="3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0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1"/>
        <v>142</v>
      </c>
      <c r="P44" s="10">
        <f t="shared" si="2"/>
        <v>117.51</v>
      </c>
      <c r="Q44" s="14">
        <f t="shared" si="0"/>
        <v>41802.790347222224</v>
      </c>
      <c r="R44">
        <f t="shared" si="3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0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1"/>
        <v>309</v>
      </c>
      <c r="P45" s="10">
        <f t="shared" si="2"/>
        <v>117.36</v>
      </c>
      <c r="Q45" s="14">
        <f t="shared" si="0"/>
        <v>41874.098807870374</v>
      </c>
      <c r="R45">
        <f t="shared" si="3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0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1"/>
        <v>100</v>
      </c>
      <c r="P46" s="10">
        <f t="shared" si="2"/>
        <v>133.33000000000001</v>
      </c>
      <c r="Q46" s="14">
        <f t="shared" si="0"/>
        <v>42457.623923611114</v>
      </c>
      <c r="R46">
        <f t="shared" si="3"/>
        <v>2016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0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1"/>
        <v>120</v>
      </c>
      <c r="P47" s="10">
        <f t="shared" si="2"/>
        <v>98.36</v>
      </c>
      <c r="Q47" s="14">
        <f t="shared" si="0"/>
        <v>42323.964976851858</v>
      </c>
      <c r="R47">
        <f t="shared" si="3"/>
        <v>2015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0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1"/>
        <v>104</v>
      </c>
      <c r="P48" s="10">
        <f t="shared" si="2"/>
        <v>194.44</v>
      </c>
      <c r="Q48" s="14">
        <f t="shared" si="0"/>
        <v>41932.819525462961</v>
      </c>
      <c r="R48">
        <f t="shared" si="3"/>
        <v>2014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0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1"/>
        <v>108</v>
      </c>
      <c r="P49" s="10">
        <f t="shared" si="2"/>
        <v>76.87</v>
      </c>
      <c r="Q49" s="14">
        <f t="shared" si="0"/>
        <v>42033.516898148147</v>
      </c>
      <c r="R49">
        <f t="shared" si="3"/>
        <v>2015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1"/>
        <v>108</v>
      </c>
      <c r="P50" s="10">
        <f t="shared" si="2"/>
        <v>56.82</v>
      </c>
      <c r="Q50" s="14">
        <f t="shared" si="0"/>
        <v>42271.176446759258</v>
      </c>
      <c r="R50">
        <f t="shared" si="3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0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1"/>
        <v>100</v>
      </c>
      <c r="P51" s="10">
        <f t="shared" si="2"/>
        <v>137.93</v>
      </c>
      <c r="Q51" s="14">
        <f t="shared" si="0"/>
        <v>41995.752986111111</v>
      </c>
      <c r="R51">
        <f t="shared" si="3"/>
        <v>2014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0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1"/>
        <v>100</v>
      </c>
      <c r="P52" s="10">
        <f t="shared" si="2"/>
        <v>27.27</v>
      </c>
      <c r="Q52" s="14">
        <f t="shared" si="0"/>
        <v>42196.928668981483</v>
      </c>
      <c r="R52">
        <f t="shared" si="3"/>
        <v>2015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0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1"/>
        <v>128</v>
      </c>
      <c r="P53" s="10">
        <f t="shared" si="2"/>
        <v>118.34</v>
      </c>
      <c r="Q53" s="14">
        <f t="shared" si="0"/>
        <v>41807.701921296299</v>
      </c>
      <c r="R53">
        <f t="shared" si="3"/>
        <v>2014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0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1"/>
        <v>116</v>
      </c>
      <c r="P54" s="10">
        <f t="shared" si="2"/>
        <v>223.48</v>
      </c>
      <c r="Q54" s="14">
        <f t="shared" si="0"/>
        <v>41719.549131944441</v>
      </c>
      <c r="R54">
        <f t="shared" si="3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0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1"/>
        <v>110</v>
      </c>
      <c r="P55" s="10">
        <f t="shared" si="2"/>
        <v>28.11</v>
      </c>
      <c r="Q55" s="14">
        <f t="shared" si="0"/>
        <v>42333.713206018518</v>
      </c>
      <c r="R55">
        <f t="shared" si="3"/>
        <v>2015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0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1"/>
        <v>101</v>
      </c>
      <c r="P56" s="10">
        <f t="shared" si="2"/>
        <v>194.23</v>
      </c>
      <c r="Q56" s="14">
        <f t="shared" si="0"/>
        <v>42496.968935185185</v>
      </c>
      <c r="R56">
        <f t="shared" si="3"/>
        <v>2016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0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1"/>
        <v>129</v>
      </c>
      <c r="P57" s="10">
        <f t="shared" si="2"/>
        <v>128.94999999999999</v>
      </c>
      <c r="Q57" s="14">
        <f t="shared" si="0"/>
        <v>42149.548888888887</v>
      </c>
      <c r="R57">
        <f t="shared" si="3"/>
        <v>2015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0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1"/>
        <v>107</v>
      </c>
      <c r="P58" s="10">
        <f t="shared" si="2"/>
        <v>49.32</v>
      </c>
      <c r="Q58" s="14">
        <f t="shared" si="0"/>
        <v>42089.83289351852</v>
      </c>
      <c r="R58">
        <f t="shared" si="3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0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1"/>
        <v>102</v>
      </c>
      <c r="P59" s="10">
        <f t="shared" si="2"/>
        <v>221.52</v>
      </c>
      <c r="Q59" s="14">
        <f t="shared" si="0"/>
        <v>41932.745046296295</v>
      </c>
      <c r="R59">
        <f t="shared" si="3"/>
        <v>2014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1"/>
        <v>103</v>
      </c>
      <c r="P60" s="10">
        <f t="shared" si="2"/>
        <v>137.21</v>
      </c>
      <c r="Q60" s="14">
        <f t="shared" si="0"/>
        <v>42230.23583333334</v>
      </c>
      <c r="R60">
        <f t="shared" si="3"/>
        <v>2015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0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1"/>
        <v>100</v>
      </c>
      <c r="P61" s="10">
        <f t="shared" si="2"/>
        <v>606.82000000000005</v>
      </c>
      <c r="Q61" s="14">
        <f t="shared" si="0"/>
        <v>41701.901817129627</v>
      </c>
      <c r="R61">
        <f t="shared" si="3"/>
        <v>2014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0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1"/>
        <v>103</v>
      </c>
      <c r="P62" s="10">
        <f t="shared" si="2"/>
        <v>43.04</v>
      </c>
      <c r="Q62" s="14">
        <f t="shared" si="0"/>
        <v>41409.814317129632</v>
      </c>
      <c r="R62">
        <f t="shared" si="3"/>
        <v>2013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0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1"/>
        <v>148</v>
      </c>
      <c r="P63" s="10">
        <f t="shared" si="2"/>
        <v>322.39</v>
      </c>
      <c r="Q63" s="14">
        <f t="shared" si="0"/>
        <v>41311.799513888887</v>
      </c>
      <c r="R63">
        <f t="shared" si="3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0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1"/>
        <v>155</v>
      </c>
      <c r="P64" s="10">
        <f t="shared" si="2"/>
        <v>96.71</v>
      </c>
      <c r="Q64" s="14">
        <f t="shared" si="0"/>
        <v>41612.912187499998</v>
      </c>
      <c r="R64">
        <f t="shared" si="3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0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1"/>
        <v>114</v>
      </c>
      <c r="P65" s="10">
        <f t="shared" si="2"/>
        <v>35.47</v>
      </c>
      <c r="Q65" s="14">
        <f t="shared" si="0"/>
        <v>41433.01829861111</v>
      </c>
      <c r="R65">
        <f t="shared" si="3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0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1"/>
        <v>173</v>
      </c>
      <c r="P66" s="10">
        <f t="shared" si="2"/>
        <v>86.67</v>
      </c>
      <c r="Q66" s="14">
        <f t="shared" ref="Q66:Q129" si="4">(((J67/60)/60)/24)+DATE(1970,1,1)</f>
        <v>41835.821226851855</v>
      </c>
      <c r="R66">
        <f t="shared" si="3"/>
        <v>2014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0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5">ROUND(E67/D67*100,0)</f>
        <v>108</v>
      </c>
      <c r="P67" s="10">
        <f t="shared" ref="P67:P130" si="6">ROUND(E67/L67,2)</f>
        <v>132.05000000000001</v>
      </c>
      <c r="Q67" s="14">
        <f t="shared" si="4"/>
        <v>42539.849768518514</v>
      </c>
      <c r="R67">
        <f t="shared" ref="R67:R130" si="7">YEAR(Q67)</f>
        <v>2016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0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5"/>
        <v>119</v>
      </c>
      <c r="P68" s="10">
        <f t="shared" si="6"/>
        <v>91.23</v>
      </c>
      <c r="Q68" s="14">
        <f t="shared" si="4"/>
        <v>41075.583379629628</v>
      </c>
      <c r="R68">
        <f t="shared" si="7"/>
        <v>2012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0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5"/>
        <v>116</v>
      </c>
      <c r="P69" s="10">
        <f t="shared" si="6"/>
        <v>116.25</v>
      </c>
      <c r="Q69" s="14">
        <f t="shared" si="4"/>
        <v>41663.569340277776</v>
      </c>
      <c r="R69">
        <f t="shared" si="7"/>
        <v>2014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5"/>
        <v>127</v>
      </c>
      <c r="P70" s="10">
        <f t="shared" si="6"/>
        <v>21.19</v>
      </c>
      <c r="Q70" s="14">
        <f t="shared" si="4"/>
        <v>40786.187789351854</v>
      </c>
      <c r="R70">
        <f t="shared" si="7"/>
        <v>2011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0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5"/>
        <v>111</v>
      </c>
      <c r="P71" s="10">
        <f t="shared" si="6"/>
        <v>62.33</v>
      </c>
      <c r="Q71" s="14">
        <f t="shared" si="4"/>
        <v>40730.896354166667</v>
      </c>
      <c r="R71">
        <f t="shared" si="7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0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5"/>
        <v>127</v>
      </c>
      <c r="P72" s="10">
        <f t="shared" si="6"/>
        <v>37.409999999999997</v>
      </c>
      <c r="Q72" s="14">
        <f t="shared" si="4"/>
        <v>40997.271493055552</v>
      </c>
      <c r="R72">
        <f t="shared" si="7"/>
        <v>2012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0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5"/>
        <v>124</v>
      </c>
      <c r="P73" s="10">
        <f t="shared" si="6"/>
        <v>69.72</v>
      </c>
      <c r="Q73" s="14">
        <f t="shared" si="4"/>
        <v>41208.010196759256</v>
      </c>
      <c r="R73">
        <f t="shared" si="7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0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5"/>
        <v>108</v>
      </c>
      <c r="P74" s="10">
        <f t="shared" si="6"/>
        <v>58.17</v>
      </c>
      <c r="Q74" s="14">
        <f t="shared" si="4"/>
        <v>40587.75675925926</v>
      </c>
      <c r="R74">
        <f t="shared" si="7"/>
        <v>2011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0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5"/>
        <v>100</v>
      </c>
      <c r="P75" s="10">
        <f t="shared" si="6"/>
        <v>50</v>
      </c>
      <c r="Q75" s="14">
        <f t="shared" si="4"/>
        <v>42360.487210648149</v>
      </c>
      <c r="R75">
        <f t="shared" si="7"/>
        <v>2015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0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5"/>
        <v>113</v>
      </c>
      <c r="P76" s="10">
        <f t="shared" si="6"/>
        <v>19.47</v>
      </c>
      <c r="Q76" s="14">
        <f t="shared" si="4"/>
        <v>41357.209166666667</v>
      </c>
      <c r="R76">
        <f t="shared" si="7"/>
        <v>2013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0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5"/>
        <v>115</v>
      </c>
      <c r="P77" s="10">
        <f t="shared" si="6"/>
        <v>85.96</v>
      </c>
      <c r="Q77" s="14">
        <f t="shared" si="4"/>
        <v>40844.691643518519</v>
      </c>
      <c r="R77">
        <f t="shared" si="7"/>
        <v>2011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0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5"/>
        <v>153</v>
      </c>
      <c r="P78" s="10">
        <f t="shared" si="6"/>
        <v>30.67</v>
      </c>
      <c r="Q78" s="14">
        <f t="shared" si="4"/>
        <v>40997.144872685189</v>
      </c>
      <c r="R78">
        <f t="shared" si="7"/>
        <v>2012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0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5"/>
        <v>393</v>
      </c>
      <c r="P79" s="10">
        <f t="shared" si="6"/>
        <v>60.38</v>
      </c>
      <c r="Q79" s="14">
        <f t="shared" si="4"/>
        <v>42604.730567129634</v>
      </c>
      <c r="R79">
        <f t="shared" si="7"/>
        <v>2016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5"/>
        <v>2702</v>
      </c>
      <c r="P80" s="10">
        <f t="shared" si="6"/>
        <v>38.6</v>
      </c>
      <c r="Q80" s="14">
        <f t="shared" si="4"/>
        <v>41724.776539351849</v>
      </c>
      <c r="R80">
        <f t="shared" si="7"/>
        <v>2014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0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5"/>
        <v>127</v>
      </c>
      <c r="P81" s="10">
        <f t="shared" si="6"/>
        <v>40.270000000000003</v>
      </c>
      <c r="Q81" s="14">
        <f t="shared" si="4"/>
        <v>41583.083981481483</v>
      </c>
      <c r="R81">
        <f t="shared" si="7"/>
        <v>2013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0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5"/>
        <v>107</v>
      </c>
      <c r="P82" s="10">
        <f t="shared" si="6"/>
        <v>273.83</v>
      </c>
      <c r="Q82" s="14">
        <f t="shared" si="4"/>
        <v>41100.158877314818</v>
      </c>
      <c r="R82">
        <f t="shared" si="7"/>
        <v>2012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0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5"/>
        <v>198</v>
      </c>
      <c r="P83" s="10">
        <f t="shared" si="6"/>
        <v>53.04</v>
      </c>
      <c r="Q83" s="14">
        <f t="shared" si="4"/>
        <v>40795.820150462961</v>
      </c>
      <c r="R83">
        <f t="shared" si="7"/>
        <v>2011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0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5"/>
        <v>100</v>
      </c>
      <c r="P84" s="10">
        <f t="shared" si="6"/>
        <v>40.01</v>
      </c>
      <c r="Q84" s="14">
        <f t="shared" si="4"/>
        <v>42042.615613425922</v>
      </c>
      <c r="R84">
        <f t="shared" si="7"/>
        <v>2015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0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5"/>
        <v>103</v>
      </c>
      <c r="P85" s="10">
        <f t="shared" si="6"/>
        <v>15.77</v>
      </c>
      <c r="Q85" s="14">
        <f t="shared" si="4"/>
        <v>40648.757939814815</v>
      </c>
      <c r="R85">
        <f t="shared" si="7"/>
        <v>2011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0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5"/>
        <v>100</v>
      </c>
      <c r="P86" s="10">
        <f t="shared" si="6"/>
        <v>71.430000000000007</v>
      </c>
      <c r="Q86" s="14">
        <f t="shared" si="4"/>
        <v>40779.125428240739</v>
      </c>
      <c r="R86">
        <f t="shared" si="7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0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5"/>
        <v>126</v>
      </c>
      <c r="P87" s="10">
        <f t="shared" si="6"/>
        <v>71.709999999999994</v>
      </c>
      <c r="Q87" s="14">
        <f t="shared" si="4"/>
        <v>42291.556076388893</v>
      </c>
      <c r="R87">
        <f t="shared" si="7"/>
        <v>2015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0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5"/>
        <v>106</v>
      </c>
      <c r="P88" s="10">
        <f t="shared" si="6"/>
        <v>375.76</v>
      </c>
      <c r="Q88" s="14">
        <f t="shared" si="4"/>
        <v>40322.53938657407</v>
      </c>
      <c r="R88">
        <f t="shared" si="7"/>
        <v>2010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0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5"/>
        <v>105</v>
      </c>
      <c r="P89" s="10">
        <f t="shared" si="6"/>
        <v>104.6</v>
      </c>
      <c r="Q89" s="14">
        <f t="shared" si="4"/>
        <v>41786.65892361111</v>
      </c>
      <c r="R89">
        <f t="shared" si="7"/>
        <v>2014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5"/>
        <v>103</v>
      </c>
      <c r="P90" s="10">
        <f t="shared" si="6"/>
        <v>60</v>
      </c>
      <c r="Q90" s="14">
        <f t="shared" si="4"/>
        <v>41402.752222222225</v>
      </c>
      <c r="R90">
        <f t="shared" si="7"/>
        <v>2013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0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5"/>
        <v>115</v>
      </c>
      <c r="P91" s="10">
        <f t="shared" si="6"/>
        <v>123.29</v>
      </c>
      <c r="Q91" s="14">
        <f t="shared" si="4"/>
        <v>40706.297442129631</v>
      </c>
      <c r="R91">
        <f t="shared" si="7"/>
        <v>2011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0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5"/>
        <v>100</v>
      </c>
      <c r="P92" s="10">
        <f t="shared" si="6"/>
        <v>31.38</v>
      </c>
      <c r="Q92" s="14">
        <f t="shared" si="4"/>
        <v>40619.402361111112</v>
      </c>
      <c r="R92">
        <f t="shared" si="7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0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5"/>
        <v>120</v>
      </c>
      <c r="P93" s="10">
        <f t="shared" si="6"/>
        <v>78.260000000000005</v>
      </c>
      <c r="Q93" s="14">
        <f t="shared" si="4"/>
        <v>42721.198877314819</v>
      </c>
      <c r="R93">
        <f t="shared" si="7"/>
        <v>2016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0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5"/>
        <v>105</v>
      </c>
      <c r="P94" s="10">
        <f t="shared" si="6"/>
        <v>122.33</v>
      </c>
      <c r="Q94" s="14">
        <f t="shared" si="4"/>
        <v>41065.858067129629</v>
      </c>
      <c r="R94">
        <f t="shared" si="7"/>
        <v>2012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0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5"/>
        <v>111</v>
      </c>
      <c r="P95" s="10">
        <f t="shared" si="6"/>
        <v>73.73</v>
      </c>
      <c r="Q95" s="14">
        <f t="shared" si="4"/>
        <v>41716.717847222222</v>
      </c>
      <c r="R95">
        <f t="shared" si="7"/>
        <v>2014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0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5"/>
        <v>104</v>
      </c>
      <c r="P96" s="10">
        <f t="shared" si="6"/>
        <v>21.67</v>
      </c>
      <c r="Q96" s="14">
        <f t="shared" si="4"/>
        <v>40935.005104166667</v>
      </c>
      <c r="R96">
        <f t="shared" si="7"/>
        <v>2012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0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5"/>
        <v>131</v>
      </c>
      <c r="P97" s="10">
        <f t="shared" si="6"/>
        <v>21.9</v>
      </c>
      <c r="Q97" s="14">
        <f t="shared" si="4"/>
        <v>40324.662511574075</v>
      </c>
      <c r="R97">
        <f t="shared" si="7"/>
        <v>2010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0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5"/>
        <v>115</v>
      </c>
      <c r="P98" s="10">
        <f t="shared" si="6"/>
        <v>50.59</v>
      </c>
      <c r="Q98" s="14">
        <f t="shared" si="4"/>
        <v>40706.135208333333</v>
      </c>
      <c r="R98">
        <f t="shared" si="7"/>
        <v>2011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0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5"/>
        <v>106</v>
      </c>
      <c r="P99" s="10">
        <f t="shared" si="6"/>
        <v>53.13</v>
      </c>
      <c r="Q99" s="14">
        <f t="shared" si="4"/>
        <v>41214.79483796296</v>
      </c>
      <c r="R99">
        <f t="shared" si="7"/>
        <v>2012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5"/>
        <v>106</v>
      </c>
      <c r="P100" s="10">
        <f t="shared" si="6"/>
        <v>56.67</v>
      </c>
      <c r="Q100" s="14">
        <f t="shared" si="4"/>
        <v>41631.902766203704</v>
      </c>
      <c r="R100">
        <f t="shared" si="7"/>
        <v>2013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0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5"/>
        <v>106</v>
      </c>
      <c r="P101" s="10">
        <f t="shared" si="6"/>
        <v>40.78</v>
      </c>
      <c r="Q101" s="14">
        <f t="shared" si="4"/>
        <v>41197.753310185188</v>
      </c>
      <c r="R101">
        <f t="shared" si="7"/>
        <v>2012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0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5"/>
        <v>100</v>
      </c>
      <c r="P102" s="10">
        <f t="shared" si="6"/>
        <v>192.31</v>
      </c>
      <c r="Q102" s="14">
        <f t="shared" si="4"/>
        <v>41274.776736111111</v>
      </c>
      <c r="R102">
        <f t="shared" si="7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0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5"/>
        <v>100</v>
      </c>
      <c r="P103" s="10">
        <f t="shared" si="6"/>
        <v>100</v>
      </c>
      <c r="Q103" s="14">
        <f t="shared" si="4"/>
        <v>40505.131168981483</v>
      </c>
      <c r="R103">
        <f t="shared" si="7"/>
        <v>2010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0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5"/>
        <v>128</v>
      </c>
      <c r="P104" s="10">
        <f t="shared" si="6"/>
        <v>117.92</v>
      </c>
      <c r="Q104" s="14">
        <f t="shared" si="4"/>
        <v>41682.805902777778</v>
      </c>
      <c r="R104">
        <f t="shared" si="7"/>
        <v>2014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0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5"/>
        <v>105</v>
      </c>
      <c r="P105" s="10">
        <f t="shared" si="6"/>
        <v>27.9</v>
      </c>
      <c r="Q105" s="14">
        <f t="shared" si="4"/>
        <v>40612.695208333331</v>
      </c>
      <c r="R105">
        <f t="shared" si="7"/>
        <v>2011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0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5"/>
        <v>120</v>
      </c>
      <c r="P106" s="10">
        <f t="shared" si="6"/>
        <v>60</v>
      </c>
      <c r="Q106" s="14">
        <f t="shared" si="4"/>
        <v>42485.724768518514</v>
      </c>
      <c r="R106">
        <f t="shared" si="7"/>
        <v>2016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0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5"/>
        <v>107</v>
      </c>
      <c r="P107" s="10">
        <f t="shared" si="6"/>
        <v>39.380000000000003</v>
      </c>
      <c r="Q107" s="14">
        <f t="shared" si="4"/>
        <v>40987.776631944449</v>
      </c>
      <c r="R107">
        <f t="shared" si="7"/>
        <v>2012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0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5"/>
        <v>101</v>
      </c>
      <c r="P108" s="10">
        <f t="shared" si="6"/>
        <v>186.11</v>
      </c>
      <c r="Q108" s="14">
        <f t="shared" si="4"/>
        <v>40635.982488425929</v>
      </c>
      <c r="R108">
        <f t="shared" si="7"/>
        <v>2011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0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5"/>
        <v>102</v>
      </c>
      <c r="P109" s="10">
        <f t="shared" si="6"/>
        <v>111.38</v>
      </c>
      <c r="Q109" s="14">
        <f t="shared" si="4"/>
        <v>41365.613078703704</v>
      </c>
      <c r="R109">
        <f t="shared" si="7"/>
        <v>2013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5"/>
        <v>247</v>
      </c>
      <c r="P110" s="10">
        <f t="shared" si="6"/>
        <v>78.72</v>
      </c>
      <c r="Q110" s="14">
        <f t="shared" si="4"/>
        <v>40570.025810185187</v>
      </c>
      <c r="R110">
        <f t="shared" si="7"/>
        <v>2011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0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5"/>
        <v>220</v>
      </c>
      <c r="P111" s="10">
        <f t="shared" si="6"/>
        <v>46.7</v>
      </c>
      <c r="Q111" s="14">
        <f t="shared" si="4"/>
        <v>41557.949687500004</v>
      </c>
      <c r="R111">
        <f t="shared" si="7"/>
        <v>2013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0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5"/>
        <v>131</v>
      </c>
      <c r="P112" s="10">
        <f t="shared" si="6"/>
        <v>65.38</v>
      </c>
      <c r="Q112" s="14">
        <f t="shared" si="4"/>
        <v>42125.333182870367</v>
      </c>
      <c r="R112">
        <f t="shared" si="7"/>
        <v>2015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0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5"/>
        <v>155</v>
      </c>
      <c r="P113" s="10">
        <f t="shared" si="6"/>
        <v>102.08</v>
      </c>
      <c r="Q113" s="14">
        <f t="shared" si="4"/>
        <v>41718.043032407404</v>
      </c>
      <c r="R113">
        <f t="shared" si="7"/>
        <v>2014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0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5"/>
        <v>104</v>
      </c>
      <c r="P114" s="10">
        <f t="shared" si="6"/>
        <v>64.2</v>
      </c>
      <c r="Q114" s="14">
        <f t="shared" si="4"/>
        <v>40753.758425925924</v>
      </c>
      <c r="R114">
        <f t="shared" si="7"/>
        <v>2011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0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5"/>
        <v>141</v>
      </c>
      <c r="P115" s="10">
        <f t="shared" si="6"/>
        <v>90.38</v>
      </c>
      <c r="Q115" s="14">
        <f t="shared" si="4"/>
        <v>40861.27416666667</v>
      </c>
      <c r="R115">
        <f t="shared" si="7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0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5"/>
        <v>103</v>
      </c>
      <c r="P116" s="10">
        <f t="shared" si="6"/>
        <v>88.57</v>
      </c>
      <c r="Q116" s="14">
        <f t="shared" si="4"/>
        <v>40918.738935185182</v>
      </c>
      <c r="R116">
        <f t="shared" si="7"/>
        <v>2012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0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5"/>
        <v>140</v>
      </c>
      <c r="P117" s="10">
        <f t="shared" si="6"/>
        <v>28.73</v>
      </c>
      <c r="Q117" s="14">
        <f t="shared" si="4"/>
        <v>40595.497164351851</v>
      </c>
      <c r="R117">
        <f t="shared" si="7"/>
        <v>2011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0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5"/>
        <v>114</v>
      </c>
      <c r="P118" s="10">
        <f t="shared" si="6"/>
        <v>69.790000000000006</v>
      </c>
      <c r="Q118" s="14">
        <f t="shared" si="4"/>
        <v>40248.834999999999</v>
      </c>
      <c r="R118">
        <f t="shared" si="7"/>
        <v>2010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0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5"/>
        <v>100</v>
      </c>
      <c r="P119" s="10">
        <f t="shared" si="6"/>
        <v>167.49</v>
      </c>
      <c r="Q119" s="14">
        <f t="shared" si="4"/>
        <v>40723.053657407407</v>
      </c>
      <c r="R119">
        <f t="shared" si="7"/>
        <v>2011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5"/>
        <v>113</v>
      </c>
      <c r="P120" s="10">
        <f t="shared" si="6"/>
        <v>144.91</v>
      </c>
      <c r="Q120" s="14">
        <f t="shared" si="4"/>
        <v>40739.069282407407</v>
      </c>
      <c r="R120">
        <f t="shared" si="7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0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5"/>
        <v>105</v>
      </c>
      <c r="P121" s="10">
        <f t="shared" si="6"/>
        <v>91.84</v>
      </c>
      <c r="Q121" s="14">
        <f t="shared" si="4"/>
        <v>42616.049849537041</v>
      </c>
      <c r="R121">
        <f t="shared" si="7"/>
        <v>2016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0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5"/>
        <v>0</v>
      </c>
      <c r="P122" s="10">
        <f t="shared" si="6"/>
        <v>10</v>
      </c>
      <c r="Q122" s="14">
        <f t="shared" si="4"/>
        <v>42096.704976851848</v>
      </c>
      <c r="R122">
        <f t="shared" si="7"/>
        <v>2015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0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5"/>
        <v>0</v>
      </c>
      <c r="P123" s="10">
        <f t="shared" si="6"/>
        <v>1</v>
      </c>
      <c r="Q123" s="14">
        <f t="shared" si="4"/>
        <v>42593.431793981479</v>
      </c>
      <c r="R123">
        <f t="shared" si="7"/>
        <v>2016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0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5"/>
        <v>0</v>
      </c>
      <c r="P124" s="10" t="e">
        <f t="shared" si="6"/>
        <v>#DIV/0!</v>
      </c>
      <c r="Q124" s="14">
        <f t="shared" si="4"/>
        <v>41904.781990740739</v>
      </c>
      <c r="R124">
        <f t="shared" si="7"/>
        <v>2014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0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5"/>
        <v>0</v>
      </c>
      <c r="P125" s="10">
        <f t="shared" si="6"/>
        <v>25.17</v>
      </c>
      <c r="Q125" s="14">
        <f t="shared" si="4"/>
        <v>42114.928726851853</v>
      </c>
      <c r="R125">
        <f t="shared" si="7"/>
        <v>2015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0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5"/>
        <v>0</v>
      </c>
      <c r="P126" s="10" t="e">
        <f t="shared" si="6"/>
        <v>#DIV/0!</v>
      </c>
      <c r="Q126" s="14">
        <f t="shared" si="4"/>
        <v>42709.993981481486</v>
      </c>
      <c r="R126">
        <f t="shared" si="7"/>
        <v>2016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0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5"/>
        <v>14</v>
      </c>
      <c r="P127" s="10">
        <f t="shared" si="6"/>
        <v>11.67</v>
      </c>
      <c r="Q127" s="14">
        <f t="shared" si="4"/>
        <v>42135.589548611111</v>
      </c>
      <c r="R127">
        <f t="shared" si="7"/>
        <v>2015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0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5"/>
        <v>6</v>
      </c>
      <c r="P128" s="10">
        <f t="shared" si="6"/>
        <v>106.69</v>
      </c>
      <c r="Q128" s="14">
        <f t="shared" si="4"/>
        <v>42067.62431712963</v>
      </c>
      <c r="R128">
        <f t="shared" si="7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0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5"/>
        <v>2</v>
      </c>
      <c r="P129" s="10">
        <f t="shared" si="6"/>
        <v>47.5</v>
      </c>
      <c r="Q129" s="14">
        <f t="shared" si="4"/>
        <v>42628.22792824074</v>
      </c>
      <c r="R129">
        <f t="shared" si="7"/>
        <v>2016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5"/>
        <v>2</v>
      </c>
      <c r="P130" s="10">
        <f t="shared" si="6"/>
        <v>311.17</v>
      </c>
      <c r="Q130" s="14">
        <f t="shared" ref="Q130:Q193" si="8">(((J131/60)/60)/24)+DATE(1970,1,1)</f>
        <v>41882.937303240738</v>
      </c>
      <c r="R130">
        <f t="shared" si="7"/>
        <v>2014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0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9">ROUND(E131/D131*100,0)</f>
        <v>0</v>
      </c>
      <c r="P131" s="10" t="e">
        <f t="shared" ref="P131:P194" si="10">ROUND(E131/L131,2)</f>
        <v>#DIV/0!</v>
      </c>
      <c r="Q131" s="14">
        <f t="shared" si="8"/>
        <v>41778.915416666663</v>
      </c>
      <c r="R131">
        <f t="shared" ref="R131:R194" si="11">YEAR(Q131)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0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9"/>
        <v>0</v>
      </c>
      <c r="P132" s="10" t="e">
        <f t="shared" si="10"/>
        <v>#DIV/0!</v>
      </c>
      <c r="Q132" s="14">
        <f t="shared" si="8"/>
        <v>42541.837511574078</v>
      </c>
      <c r="R132">
        <f t="shared" si="11"/>
        <v>2016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0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9"/>
        <v>0</v>
      </c>
      <c r="P133" s="10" t="e">
        <f t="shared" si="10"/>
        <v>#DIV/0!</v>
      </c>
      <c r="Q133" s="14">
        <f t="shared" si="8"/>
        <v>41905.812581018516</v>
      </c>
      <c r="R133">
        <f t="shared" si="11"/>
        <v>2014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0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9"/>
        <v>10</v>
      </c>
      <c r="P134" s="10">
        <f t="shared" si="10"/>
        <v>94.51</v>
      </c>
      <c r="Q134" s="14">
        <f t="shared" si="8"/>
        <v>42491.80768518518</v>
      </c>
      <c r="R134">
        <f t="shared" si="11"/>
        <v>2016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0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9"/>
        <v>0</v>
      </c>
      <c r="P135" s="10" t="e">
        <f t="shared" si="10"/>
        <v>#DIV/0!</v>
      </c>
      <c r="Q135" s="14">
        <f t="shared" si="8"/>
        <v>42221.909930555557</v>
      </c>
      <c r="R135">
        <f t="shared" si="11"/>
        <v>2015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0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9"/>
        <v>0</v>
      </c>
      <c r="P136" s="10" t="e">
        <f t="shared" si="10"/>
        <v>#DIV/0!</v>
      </c>
      <c r="Q136" s="14">
        <f t="shared" si="8"/>
        <v>41788.381909722222</v>
      </c>
      <c r="R136">
        <f t="shared" si="11"/>
        <v>2014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0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9"/>
        <v>13</v>
      </c>
      <c r="P137" s="10">
        <f t="shared" si="10"/>
        <v>80.599999999999994</v>
      </c>
      <c r="Q137" s="14">
        <f t="shared" si="8"/>
        <v>42096.410115740742</v>
      </c>
      <c r="R137">
        <f t="shared" si="11"/>
        <v>2015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0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9"/>
        <v>0</v>
      </c>
      <c r="P138" s="10" t="e">
        <f t="shared" si="10"/>
        <v>#DIV/0!</v>
      </c>
      <c r="Q138" s="14">
        <f t="shared" si="8"/>
        <v>42239.573993055557</v>
      </c>
      <c r="R138">
        <f t="shared" si="11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0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9"/>
        <v>0</v>
      </c>
      <c r="P139" s="10" t="e">
        <f t="shared" si="10"/>
        <v>#DIV/0!</v>
      </c>
      <c r="Q139" s="14">
        <f t="shared" si="8"/>
        <v>42186.257418981477</v>
      </c>
      <c r="R139">
        <f t="shared" si="11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9"/>
        <v>3</v>
      </c>
      <c r="P140" s="10">
        <f t="shared" si="10"/>
        <v>81.239999999999995</v>
      </c>
      <c r="Q140" s="14">
        <f t="shared" si="8"/>
        <v>42187.920972222222</v>
      </c>
      <c r="R140">
        <f t="shared" si="11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0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9"/>
        <v>100</v>
      </c>
      <c r="P141" s="10">
        <f t="shared" si="10"/>
        <v>500</v>
      </c>
      <c r="Q141" s="14">
        <f t="shared" si="8"/>
        <v>42053.198287037041</v>
      </c>
      <c r="R141">
        <f t="shared" si="11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0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9"/>
        <v>0</v>
      </c>
      <c r="P142" s="10" t="e">
        <f t="shared" si="10"/>
        <v>#DIV/0!</v>
      </c>
      <c r="Q142" s="14">
        <f t="shared" si="8"/>
        <v>42110.153043981481</v>
      </c>
      <c r="R142">
        <f t="shared" si="11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0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9"/>
        <v>11</v>
      </c>
      <c r="P143" s="10">
        <f t="shared" si="10"/>
        <v>46.18</v>
      </c>
      <c r="Q143" s="14">
        <f t="shared" si="8"/>
        <v>41938.893263888887</v>
      </c>
      <c r="R143">
        <f t="shared" si="11"/>
        <v>2014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0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9"/>
        <v>0</v>
      </c>
      <c r="P144" s="10">
        <f t="shared" si="10"/>
        <v>10</v>
      </c>
      <c r="Q144" s="14">
        <f t="shared" si="8"/>
        <v>42559.064143518524</v>
      </c>
      <c r="R144">
        <f t="shared" si="11"/>
        <v>2016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0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9"/>
        <v>0</v>
      </c>
      <c r="P145" s="10" t="e">
        <f t="shared" si="10"/>
        <v>#DIV/0!</v>
      </c>
      <c r="Q145" s="14">
        <f t="shared" si="8"/>
        <v>42047.762407407412</v>
      </c>
      <c r="R145">
        <f t="shared" si="11"/>
        <v>2015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0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9"/>
        <v>28</v>
      </c>
      <c r="P146" s="10">
        <f t="shared" si="10"/>
        <v>55.95</v>
      </c>
      <c r="Q146" s="14">
        <f t="shared" si="8"/>
        <v>42200.542268518519</v>
      </c>
      <c r="R146">
        <f t="shared" si="11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0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9"/>
        <v>8</v>
      </c>
      <c r="P147" s="10">
        <f t="shared" si="10"/>
        <v>37.56</v>
      </c>
      <c r="Q147" s="14">
        <f t="shared" si="8"/>
        <v>42693.016180555554</v>
      </c>
      <c r="R147">
        <f t="shared" si="11"/>
        <v>2016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0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9"/>
        <v>1</v>
      </c>
      <c r="P148" s="10">
        <f t="shared" si="10"/>
        <v>38.33</v>
      </c>
      <c r="Q148" s="14">
        <f t="shared" si="8"/>
        <v>41969.767824074079</v>
      </c>
      <c r="R148">
        <f t="shared" si="11"/>
        <v>2014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0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9"/>
        <v>0</v>
      </c>
      <c r="P149" s="10" t="e">
        <f t="shared" si="10"/>
        <v>#DIV/0!</v>
      </c>
      <c r="Q149" s="14">
        <f t="shared" si="8"/>
        <v>42397.281666666662</v>
      </c>
      <c r="R149">
        <f t="shared" si="11"/>
        <v>2016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9"/>
        <v>0</v>
      </c>
      <c r="P150" s="10">
        <f t="shared" si="10"/>
        <v>20</v>
      </c>
      <c r="Q150" s="14">
        <f t="shared" si="8"/>
        <v>41968.172106481477</v>
      </c>
      <c r="R150">
        <f t="shared" si="11"/>
        <v>2014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0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9"/>
        <v>1</v>
      </c>
      <c r="P151" s="10">
        <f t="shared" si="10"/>
        <v>15.33</v>
      </c>
      <c r="Q151" s="14">
        <f t="shared" si="8"/>
        <v>42090.161828703705</v>
      </c>
      <c r="R151">
        <f t="shared" si="11"/>
        <v>2015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0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9"/>
        <v>23</v>
      </c>
      <c r="P152" s="10">
        <f t="shared" si="10"/>
        <v>449.43</v>
      </c>
      <c r="Q152" s="14">
        <f t="shared" si="8"/>
        <v>42113.550821759258</v>
      </c>
      <c r="R152">
        <f t="shared" si="11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0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9"/>
        <v>0</v>
      </c>
      <c r="P153" s="10">
        <f t="shared" si="10"/>
        <v>28</v>
      </c>
      <c r="Q153" s="14">
        <f t="shared" si="8"/>
        <v>41875.077546296299</v>
      </c>
      <c r="R153">
        <f t="shared" si="11"/>
        <v>2014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0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9"/>
        <v>0</v>
      </c>
      <c r="P154" s="10">
        <f t="shared" si="10"/>
        <v>15</v>
      </c>
      <c r="Q154" s="14">
        <f t="shared" si="8"/>
        <v>41933.586157407408</v>
      </c>
      <c r="R154">
        <f t="shared" si="11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0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9"/>
        <v>1</v>
      </c>
      <c r="P155" s="10">
        <f t="shared" si="10"/>
        <v>35.9</v>
      </c>
      <c r="Q155" s="14">
        <f t="shared" si="8"/>
        <v>42115.547395833331</v>
      </c>
      <c r="R155">
        <f t="shared" si="11"/>
        <v>2015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0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9"/>
        <v>3</v>
      </c>
      <c r="P156" s="10">
        <f t="shared" si="10"/>
        <v>13.33</v>
      </c>
      <c r="Q156" s="14">
        <f t="shared" si="8"/>
        <v>42168.559432870374</v>
      </c>
      <c r="R156">
        <f t="shared" si="11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0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9"/>
        <v>0</v>
      </c>
      <c r="P157" s="10">
        <f t="shared" si="10"/>
        <v>20.25</v>
      </c>
      <c r="Q157" s="14">
        <f t="shared" si="8"/>
        <v>41794.124953703707</v>
      </c>
      <c r="R157">
        <f t="shared" si="11"/>
        <v>2014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0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9"/>
        <v>5</v>
      </c>
      <c r="P158" s="10">
        <f t="shared" si="10"/>
        <v>119</v>
      </c>
      <c r="Q158" s="14">
        <f t="shared" si="8"/>
        <v>42396.911712962959</v>
      </c>
      <c r="R158">
        <f t="shared" si="11"/>
        <v>2016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0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9"/>
        <v>0</v>
      </c>
      <c r="P159" s="10">
        <f t="shared" si="10"/>
        <v>4</v>
      </c>
      <c r="Q159" s="14">
        <f t="shared" si="8"/>
        <v>41904.07671296296</v>
      </c>
      <c r="R159">
        <f t="shared" si="11"/>
        <v>2014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9"/>
        <v>0</v>
      </c>
      <c r="P160" s="10" t="e">
        <f t="shared" si="10"/>
        <v>#DIV/0!</v>
      </c>
      <c r="Q160" s="14">
        <f t="shared" si="8"/>
        <v>42514.434548611112</v>
      </c>
      <c r="R160">
        <f t="shared" si="11"/>
        <v>2016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0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9"/>
        <v>0</v>
      </c>
      <c r="P161" s="10">
        <f t="shared" si="10"/>
        <v>10</v>
      </c>
      <c r="Q161" s="14">
        <f t="shared" si="8"/>
        <v>42171.913090277783</v>
      </c>
      <c r="R161">
        <f t="shared" si="11"/>
        <v>2015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0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9"/>
        <v>0</v>
      </c>
      <c r="P162" s="10" t="e">
        <f t="shared" si="10"/>
        <v>#DIV/0!</v>
      </c>
      <c r="Q162" s="14">
        <f t="shared" si="8"/>
        <v>41792.687442129631</v>
      </c>
      <c r="R162">
        <f t="shared" si="11"/>
        <v>2014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0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9"/>
        <v>0</v>
      </c>
      <c r="P163" s="10">
        <f t="shared" si="10"/>
        <v>5</v>
      </c>
      <c r="Q163" s="14">
        <f t="shared" si="8"/>
        <v>41835.126805555556</v>
      </c>
      <c r="R163">
        <f t="shared" si="11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0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9"/>
        <v>16</v>
      </c>
      <c r="P164" s="10">
        <f t="shared" si="10"/>
        <v>43.5</v>
      </c>
      <c r="Q164" s="14">
        <f t="shared" si="8"/>
        <v>42243.961273148147</v>
      </c>
      <c r="R164">
        <f t="shared" si="11"/>
        <v>2015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0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9"/>
        <v>0</v>
      </c>
      <c r="P165" s="10" t="e">
        <f t="shared" si="10"/>
        <v>#DIV/0!</v>
      </c>
      <c r="Q165" s="14">
        <f t="shared" si="8"/>
        <v>41841.762743055559</v>
      </c>
      <c r="R165">
        <f t="shared" si="11"/>
        <v>2014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0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9"/>
        <v>1</v>
      </c>
      <c r="P166" s="10">
        <f t="shared" si="10"/>
        <v>91.43</v>
      </c>
      <c r="Q166" s="14">
        <f t="shared" si="8"/>
        <v>42351.658842592587</v>
      </c>
      <c r="R166">
        <f t="shared" si="11"/>
        <v>2015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0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9"/>
        <v>0</v>
      </c>
      <c r="P167" s="10" t="e">
        <f t="shared" si="10"/>
        <v>#DIV/0!</v>
      </c>
      <c r="Q167" s="14">
        <f t="shared" si="8"/>
        <v>42721.075949074075</v>
      </c>
      <c r="R167">
        <f t="shared" si="11"/>
        <v>2016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0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9"/>
        <v>60</v>
      </c>
      <c r="P168" s="10">
        <f t="shared" si="10"/>
        <v>3000</v>
      </c>
      <c r="Q168" s="14">
        <f t="shared" si="8"/>
        <v>42160.927488425921</v>
      </c>
      <c r="R168">
        <f t="shared" si="11"/>
        <v>2015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0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9"/>
        <v>0</v>
      </c>
      <c r="P169" s="10">
        <f t="shared" si="10"/>
        <v>5.5</v>
      </c>
      <c r="Q169" s="14">
        <f t="shared" si="8"/>
        <v>42052.83530092593</v>
      </c>
      <c r="R169">
        <f t="shared" si="11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9"/>
        <v>4</v>
      </c>
      <c r="P170" s="10">
        <f t="shared" si="10"/>
        <v>108.33</v>
      </c>
      <c r="Q170" s="14">
        <f t="shared" si="8"/>
        <v>41900.505312499998</v>
      </c>
      <c r="R170">
        <f t="shared" si="11"/>
        <v>2014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0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9"/>
        <v>22</v>
      </c>
      <c r="P171" s="10">
        <f t="shared" si="10"/>
        <v>56</v>
      </c>
      <c r="Q171" s="14">
        <f t="shared" si="8"/>
        <v>42216.977812500001</v>
      </c>
      <c r="R171">
        <f t="shared" si="11"/>
        <v>2015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0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9"/>
        <v>3</v>
      </c>
      <c r="P172" s="10">
        <f t="shared" si="10"/>
        <v>32.5</v>
      </c>
      <c r="Q172" s="14">
        <f t="shared" si="8"/>
        <v>42534.180717592593</v>
      </c>
      <c r="R172">
        <f t="shared" si="11"/>
        <v>2016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0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9"/>
        <v>0</v>
      </c>
      <c r="P173" s="10">
        <f t="shared" si="10"/>
        <v>1</v>
      </c>
      <c r="Q173" s="14">
        <f t="shared" si="8"/>
        <v>42047.394942129627</v>
      </c>
      <c r="R173">
        <f t="shared" si="11"/>
        <v>2015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0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9"/>
        <v>0</v>
      </c>
      <c r="P174" s="10" t="e">
        <f t="shared" si="10"/>
        <v>#DIV/0!</v>
      </c>
      <c r="Q174" s="14">
        <f t="shared" si="8"/>
        <v>42033.573009259257</v>
      </c>
      <c r="R174">
        <f t="shared" si="11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0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9"/>
        <v>0</v>
      </c>
      <c r="P175" s="10" t="e">
        <f t="shared" si="10"/>
        <v>#DIV/0!</v>
      </c>
      <c r="Q175" s="14">
        <f t="shared" si="8"/>
        <v>42072.758981481486</v>
      </c>
      <c r="R175">
        <f t="shared" si="11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0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9"/>
        <v>0</v>
      </c>
      <c r="P176" s="10" t="e">
        <f t="shared" si="10"/>
        <v>#DIV/0!</v>
      </c>
      <c r="Q176" s="14">
        <f t="shared" si="8"/>
        <v>41855.777905092589</v>
      </c>
      <c r="R176">
        <f t="shared" si="11"/>
        <v>2014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0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9"/>
        <v>6</v>
      </c>
      <c r="P177" s="10">
        <f t="shared" si="10"/>
        <v>49.88</v>
      </c>
      <c r="Q177" s="14">
        <f t="shared" si="8"/>
        <v>42191.824062500003</v>
      </c>
      <c r="R177">
        <f t="shared" si="11"/>
        <v>2015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0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9"/>
        <v>0</v>
      </c>
      <c r="P178" s="10" t="e">
        <f t="shared" si="10"/>
        <v>#DIV/0!</v>
      </c>
      <c r="Q178" s="14">
        <f t="shared" si="8"/>
        <v>42070.047754629632</v>
      </c>
      <c r="R178">
        <f t="shared" si="11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0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9"/>
        <v>40</v>
      </c>
      <c r="P179" s="10">
        <f t="shared" si="10"/>
        <v>25.71</v>
      </c>
      <c r="Q179" s="14">
        <f t="shared" si="8"/>
        <v>42304.955381944441</v>
      </c>
      <c r="R179">
        <f t="shared" si="11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9"/>
        <v>0</v>
      </c>
      <c r="P180" s="10" t="e">
        <f t="shared" si="10"/>
        <v>#DIV/0!</v>
      </c>
      <c r="Q180" s="14">
        <f t="shared" si="8"/>
        <v>42403.080497685187</v>
      </c>
      <c r="R180">
        <f t="shared" si="11"/>
        <v>2016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0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9"/>
        <v>20</v>
      </c>
      <c r="P181" s="10">
        <f t="shared" si="10"/>
        <v>100</v>
      </c>
      <c r="Q181" s="14">
        <f t="shared" si="8"/>
        <v>42067.991238425922</v>
      </c>
      <c r="R181">
        <f t="shared" si="11"/>
        <v>2015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0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9"/>
        <v>33</v>
      </c>
      <c r="P182" s="10">
        <f t="shared" si="10"/>
        <v>30.85</v>
      </c>
      <c r="Q182" s="14">
        <f t="shared" si="8"/>
        <v>42147.741840277777</v>
      </c>
      <c r="R182">
        <f t="shared" si="11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0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9"/>
        <v>21</v>
      </c>
      <c r="P183" s="10">
        <f t="shared" si="10"/>
        <v>180.5</v>
      </c>
      <c r="Q183" s="14">
        <f t="shared" si="8"/>
        <v>42712.011944444443</v>
      </c>
      <c r="R183">
        <f t="shared" si="11"/>
        <v>2016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0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9"/>
        <v>0</v>
      </c>
      <c r="P184" s="10" t="e">
        <f t="shared" si="10"/>
        <v>#DIV/0!</v>
      </c>
      <c r="Q184" s="14">
        <f t="shared" si="8"/>
        <v>41939.810300925928</v>
      </c>
      <c r="R184">
        <f t="shared" si="11"/>
        <v>2014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0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9"/>
        <v>36</v>
      </c>
      <c r="P185" s="10">
        <f t="shared" si="10"/>
        <v>373.5</v>
      </c>
      <c r="Q185" s="14">
        <f t="shared" si="8"/>
        <v>41825.791226851856</v>
      </c>
      <c r="R185">
        <f t="shared" si="11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0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9"/>
        <v>3</v>
      </c>
      <c r="P186" s="10">
        <f t="shared" si="10"/>
        <v>25.5</v>
      </c>
      <c r="Q186" s="14">
        <f t="shared" si="8"/>
        <v>42570.91133101852</v>
      </c>
      <c r="R186">
        <f t="shared" si="11"/>
        <v>2016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0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9"/>
        <v>6</v>
      </c>
      <c r="P187" s="10">
        <f t="shared" si="10"/>
        <v>220</v>
      </c>
      <c r="Q187" s="14">
        <f t="shared" si="8"/>
        <v>42767.812893518523</v>
      </c>
      <c r="R187">
        <f t="shared" si="11"/>
        <v>2017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0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9"/>
        <v>0</v>
      </c>
      <c r="P188" s="10" t="e">
        <f t="shared" si="10"/>
        <v>#DIV/0!</v>
      </c>
      <c r="Q188" s="14">
        <f t="shared" si="8"/>
        <v>42182.234456018516</v>
      </c>
      <c r="R188">
        <f t="shared" si="11"/>
        <v>2015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0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9"/>
        <v>16</v>
      </c>
      <c r="P189" s="10">
        <f t="shared" si="10"/>
        <v>160</v>
      </c>
      <c r="Q189" s="14">
        <f t="shared" si="8"/>
        <v>41857.18304398148</v>
      </c>
      <c r="R189">
        <f t="shared" si="11"/>
        <v>2014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9"/>
        <v>0</v>
      </c>
      <c r="P190" s="10" t="e">
        <f t="shared" si="10"/>
        <v>#DIV/0!</v>
      </c>
      <c r="Q190" s="14">
        <f t="shared" si="8"/>
        <v>42556.690706018519</v>
      </c>
      <c r="R190">
        <f t="shared" si="11"/>
        <v>2016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0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9"/>
        <v>0</v>
      </c>
      <c r="P191" s="10">
        <f t="shared" si="10"/>
        <v>69</v>
      </c>
      <c r="Q191" s="14">
        <f t="shared" si="8"/>
        <v>42527.650995370372</v>
      </c>
      <c r="R191">
        <f t="shared" si="11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0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9"/>
        <v>0</v>
      </c>
      <c r="P192" s="10">
        <f t="shared" si="10"/>
        <v>50</v>
      </c>
      <c r="Q192" s="14">
        <f t="shared" si="8"/>
        <v>42239.441412037035</v>
      </c>
      <c r="R192">
        <f t="shared" si="11"/>
        <v>2015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0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9"/>
        <v>5</v>
      </c>
      <c r="P193" s="10">
        <f t="shared" si="10"/>
        <v>83.33</v>
      </c>
      <c r="Q193" s="14">
        <f t="shared" si="8"/>
        <v>41899.792037037041</v>
      </c>
      <c r="R193">
        <f t="shared" si="11"/>
        <v>2014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0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9"/>
        <v>0</v>
      </c>
      <c r="P194" s="10">
        <f t="shared" si="10"/>
        <v>5.67</v>
      </c>
      <c r="Q194" s="14">
        <f t="shared" ref="Q194:Q257" si="12">(((J195/60)/60)/24)+DATE(1970,1,1)</f>
        <v>41911.934791666667</v>
      </c>
      <c r="R194">
        <f t="shared" si="11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0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13">ROUND(E195/D195*100,0)</f>
        <v>0</v>
      </c>
      <c r="P195" s="10" t="e">
        <f t="shared" ref="P195:P258" si="14">ROUND(E195/L195,2)</f>
        <v>#DIV/0!</v>
      </c>
      <c r="Q195" s="14">
        <f t="shared" si="12"/>
        <v>42375.996886574074</v>
      </c>
      <c r="R195">
        <f t="shared" ref="R195:R258" si="15">YEAR(Q195)</f>
        <v>2016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0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3"/>
        <v>0</v>
      </c>
      <c r="P196" s="10">
        <f t="shared" si="14"/>
        <v>1</v>
      </c>
      <c r="Q196" s="14">
        <f t="shared" si="12"/>
        <v>42135.67050925926</v>
      </c>
      <c r="R196">
        <f t="shared" si="15"/>
        <v>2015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0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3"/>
        <v>0</v>
      </c>
      <c r="P197" s="10" t="e">
        <f t="shared" si="14"/>
        <v>#DIV/0!</v>
      </c>
      <c r="Q197" s="14">
        <f t="shared" si="12"/>
        <v>42259.542800925927</v>
      </c>
      <c r="R197">
        <f t="shared" si="15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0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3"/>
        <v>42</v>
      </c>
      <c r="P198" s="10">
        <f t="shared" si="14"/>
        <v>77.11</v>
      </c>
      <c r="Q198" s="14">
        <f t="shared" si="12"/>
        <v>42741.848379629635</v>
      </c>
      <c r="R198">
        <f t="shared" si="15"/>
        <v>2017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0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3"/>
        <v>10</v>
      </c>
      <c r="P199" s="10">
        <f t="shared" si="14"/>
        <v>32.75</v>
      </c>
      <c r="Q199" s="14">
        <f t="shared" si="12"/>
        <v>41887.383356481485</v>
      </c>
      <c r="R199">
        <f t="shared" si="15"/>
        <v>2014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3"/>
        <v>1</v>
      </c>
      <c r="P200" s="10">
        <f t="shared" si="14"/>
        <v>46.5</v>
      </c>
      <c r="Q200" s="14">
        <f t="shared" si="12"/>
        <v>42584.123865740738</v>
      </c>
      <c r="R200">
        <f t="shared" si="15"/>
        <v>2016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0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3"/>
        <v>0</v>
      </c>
      <c r="P201" s="10" t="e">
        <f t="shared" si="14"/>
        <v>#DIV/0!</v>
      </c>
      <c r="Q201" s="14">
        <f t="shared" si="12"/>
        <v>41867.083368055559</v>
      </c>
      <c r="R201">
        <f t="shared" si="15"/>
        <v>2014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0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3"/>
        <v>26</v>
      </c>
      <c r="P202" s="10">
        <f t="shared" si="14"/>
        <v>87.31</v>
      </c>
      <c r="Q202" s="14">
        <f t="shared" si="12"/>
        <v>42023.818622685183</v>
      </c>
      <c r="R202">
        <f t="shared" si="15"/>
        <v>2015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0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3"/>
        <v>58</v>
      </c>
      <c r="P203" s="10">
        <f t="shared" si="14"/>
        <v>54.29</v>
      </c>
      <c r="Q203" s="14">
        <f t="shared" si="12"/>
        <v>42255.927824074075</v>
      </c>
      <c r="R203">
        <f t="shared" si="15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0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3"/>
        <v>0</v>
      </c>
      <c r="P204" s="10" t="e">
        <f t="shared" si="14"/>
        <v>#DIV/0!</v>
      </c>
      <c r="Q204" s="14">
        <f t="shared" si="12"/>
        <v>41973.847962962958</v>
      </c>
      <c r="R204">
        <f t="shared" si="15"/>
        <v>2014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0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3"/>
        <v>30</v>
      </c>
      <c r="P205" s="10">
        <f t="shared" si="14"/>
        <v>93.25</v>
      </c>
      <c r="Q205" s="14">
        <f t="shared" si="12"/>
        <v>42556.583368055552</v>
      </c>
      <c r="R205">
        <f t="shared" si="15"/>
        <v>2016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0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3"/>
        <v>51</v>
      </c>
      <c r="P206" s="10">
        <f t="shared" si="14"/>
        <v>117.68</v>
      </c>
      <c r="Q206" s="14">
        <f t="shared" si="12"/>
        <v>42248.632199074069</v>
      </c>
      <c r="R206">
        <f t="shared" si="15"/>
        <v>2015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0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3"/>
        <v>16</v>
      </c>
      <c r="P207" s="10">
        <f t="shared" si="14"/>
        <v>76.47</v>
      </c>
      <c r="Q207" s="14">
        <f t="shared" si="12"/>
        <v>42567.004432870366</v>
      </c>
      <c r="R207">
        <f t="shared" si="15"/>
        <v>2016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0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3"/>
        <v>0</v>
      </c>
      <c r="P208" s="10" t="e">
        <f t="shared" si="14"/>
        <v>#DIV/0!</v>
      </c>
      <c r="Q208" s="14">
        <f t="shared" si="12"/>
        <v>41978.197199074071</v>
      </c>
      <c r="R208">
        <f t="shared" si="15"/>
        <v>2014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0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3"/>
        <v>15</v>
      </c>
      <c r="P209" s="10">
        <f t="shared" si="14"/>
        <v>163.85</v>
      </c>
      <c r="Q209" s="14">
        <f t="shared" si="12"/>
        <v>41959.369988425926</v>
      </c>
      <c r="R209">
        <f t="shared" si="15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3"/>
        <v>0</v>
      </c>
      <c r="P210" s="10" t="e">
        <f t="shared" si="14"/>
        <v>#DIV/0!</v>
      </c>
      <c r="Q210" s="14">
        <f t="shared" si="12"/>
        <v>42165.922858796301</v>
      </c>
      <c r="R210">
        <f t="shared" si="15"/>
        <v>2015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0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3"/>
        <v>0</v>
      </c>
      <c r="P211" s="10" t="e">
        <f t="shared" si="14"/>
        <v>#DIV/0!</v>
      </c>
      <c r="Q211" s="14">
        <f t="shared" si="12"/>
        <v>42249.064722222218</v>
      </c>
      <c r="R211">
        <f t="shared" si="15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0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3"/>
        <v>25</v>
      </c>
      <c r="P212" s="10">
        <f t="shared" si="14"/>
        <v>91.82</v>
      </c>
      <c r="Q212" s="14">
        <f t="shared" si="12"/>
        <v>42236.159918981488</v>
      </c>
      <c r="R212">
        <f t="shared" si="15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0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3"/>
        <v>45</v>
      </c>
      <c r="P213" s="10">
        <f t="shared" si="14"/>
        <v>185.83</v>
      </c>
      <c r="Q213" s="14">
        <f t="shared" si="12"/>
        <v>42416.881018518514</v>
      </c>
      <c r="R213">
        <f t="shared" si="15"/>
        <v>2016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0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3"/>
        <v>0</v>
      </c>
      <c r="P214" s="10">
        <f t="shared" si="14"/>
        <v>1</v>
      </c>
      <c r="Q214" s="14">
        <f t="shared" si="12"/>
        <v>42202.594293981485</v>
      </c>
      <c r="R214">
        <f t="shared" si="15"/>
        <v>2015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0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3"/>
        <v>0</v>
      </c>
      <c r="P215" s="10">
        <f t="shared" si="14"/>
        <v>20</v>
      </c>
      <c r="Q215" s="14">
        <f t="shared" si="12"/>
        <v>42009.64061342593</v>
      </c>
      <c r="R215">
        <f t="shared" si="15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0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3"/>
        <v>0</v>
      </c>
      <c r="P216" s="10">
        <f t="shared" si="14"/>
        <v>1</v>
      </c>
      <c r="Q216" s="14">
        <f t="shared" si="12"/>
        <v>42375.230115740742</v>
      </c>
      <c r="R216">
        <f t="shared" si="15"/>
        <v>2016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0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3"/>
        <v>0</v>
      </c>
      <c r="P217" s="10">
        <f t="shared" si="14"/>
        <v>10</v>
      </c>
      <c r="Q217" s="14">
        <f t="shared" si="12"/>
        <v>42066.958761574075</v>
      </c>
      <c r="R217">
        <f t="shared" si="15"/>
        <v>2015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0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3"/>
        <v>56</v>
      </c>
      <c r="P218" s="10">
        <f t="shared" si="14"/>
        <v>331.54</v>
      </c>
      <c r="Q218" s="14">
        <f t="shared" si="12"/>
        <v>41970.64061342593</v>
      </c>
      <c r="R218">
        <f t="shared" si="15"/>
        <v>2014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0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3"/>
        <v>12</v>
      </c>
      <c r="P219" s="10">
        <f t="shared" si="14"/>
        <v>314.29000000000002</v>
      </c>
      <c r="Q219" s="14">
        <f t="shared" si="12"/>
        <v>42079.628344907411</v>
      </c>
      <c r="R219">
        <f t="shared" si="15"/>
        <v>2015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3"/>
        <v>2</v>
      </c>
      <c r="P220" s="10">
        <f t="shared" si="14"/>
        <v>100</v>
      </c>
      <c r="Q220" s="14">
        <f t="shared" si="12"/>
        <v>42429.326678240745</v>
      </c>
      <c r="R220">
        <f t="shared" si="15"/>
        <v>2016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0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3"/>
        <v>18</v>
      </c>
      <c r="P221" s="10">
        <f t="shared" si="14"/>
        <v>115.99</v>
      </c>
      <c r="Q221" s="14">
        <f t="shared" si="12"/>
        <v>42195.643865740742</v>
      </c>
      <c r="R221">
        <f t="shared" si="15"/>
        <v>2015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0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3"/>
        <v>1</v>
      </c>
      <c r="P222" s="10">
        <f t="shared" si="14"/>
        <v>120</v>
      </c>
      <c r="Q222" s="14">
        <f t="shared" si="12"/>
        <v>42031.837546296301</v>
      </c>
      <c r="R222">
        <f t="shared" si="15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0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3"/>
        <v>0</v>
      </c>
      <c r="P223" s="10" t="e">
        <f t="shared" si="14"/>
        <v>#DIV/0!</v>
      </c>
      <c r="Q223" s="14">
        <f t="shared" si="12"/>
        <v>42031.769884259258</v>
      </c>
      <c r="R223">
        <f t="shared" si="15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0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3"/>
        <v>13</v>
      </c>
      <c r="P224" s="10">
        <f t="shared" si="14"/>
        <v>65</v>
      </c>
      <c r="Q224" s="14">
        <f t="shared" si="12"/>
        <v>42482.048032407409</v>
      </c>
      <c r="R224">
        <f t="shared" si="15"/>
        <v>2016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0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3"/>
        <v>0</v>
      </c>
      <c r="P225" s="10" t="e">
        <f t="shared" si="14"/>
        <v>#DIV/0!</v>
      </c>
      <c r="Q225" s="14">
        <f t="shared" si="12"/>
        <v>42135.235254629632</v>
      </c>
      <c r="R225">
        <f t="shared" si="15"/>
        <v>2015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0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3"/>
        <v>0</v>
      </c>
      <c r="P226" s="10" t="e">
        <f t="shared" si="14"/>
        <v>#DIV/0!</v>
      </c>
      <c r="Q226" s="14">
        <f t="shared" si="12"/>
        <v>42438.961273148147</v>
      </c>
      <c r="R226">
        <f t="shared" si="15"/>
        <v>2016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0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3"/>
        <v>0</v>
      </c>
      <c r="P227" s="10" t="e">
        <f t="shared" si="14"/>
        <v>#DIV/0!</v>
      </c>
      <c r="Q227" s="14">
        <f t="shared" si="12"/>
        <v>42106.666018518517</v>
      </c>
      <c r="R227">
        <f t="shared" si="15"/>
        <v>2015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0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3"/>
        <v>1</v>
      </c>
      <c r="P228" s="10">
        <f t="shared" si="14"/>
        <v>125</v>
      </c>
      <c r="Q228" s="14">
        <f t="shared" si="12"/>
        <v>42164.893993055557</v>
      </c>
      <c r="R228">
        <f t="shared" si="15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0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3"/>
        <v>0</v>
      </c>
      <c r="P229" s="10" t="e">
        <f t="shared" si="14"/>
        <v>#DIV/0!</v>
      </c>
      <c r="Q229" s="14">
        <f t="shared" si="12"/>
        <v>42096.686400462961</v>
      </c>
      <c r="R229">
        <f t="shared" si="15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3"/>
        <v>0</v>
      </c>
      <c r="P230" s="10" t="e">
        <f t="shared" si="14"/>
        <v>#DIV/0!</v>
      </c>
      <c r="Q230" s="14">
        <f t="shared" si="12"/>
        <v>42383.933993055558</v>
      </c>
      <c r="R230">
        <f t="shared" si="15"/>
        <v>2016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0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3"/>
        <v>0</v>
      </c>
      <c r="P231" s="10" t="e">
        <f t="shared" si="14"/>
        <v>#DIV/0!</v>
      </c>
      <c r="Q231" s="14">
        <f t="shared" si="12"/>
        <v>42129.777210648142</v>
      </c>
      <c r="R231">
        <f t="shared" si="15"/>
        <v>2015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0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3"/>
        <v>0</v>
      </c>
      <c r="P232" s="10">
        <f t="shared" si="14"/>
        <v>30</v>
      </c>
      <c r="Q232" s="14">
        <f t="shared" si="12"/>
        <v>42341.958923611113</v>
      </c>
      <c r="R232">
        <f t="shared" si="15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0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3"/>
        <v>0</v>
      </c>
      <c r="P233" s="10" t="e">
        <f t="shared" si="14"/>
        <v>#DIV/0!</v>
      </c>
      <c r="Q233" s="14">
        <f t="shared" si="12"/>
        <v>42032.82576388889</v>
      </c>
      <c r="R233">
        <f t="shared" si="15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0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3"/>
        <v>3</v>
      </c>
      <c r="P234" s="10">
        <f t="shared" si="14"/>
        <v>15.71</v>
      </c>
      <c r="Q234" s="14">
        <f t="shared" si="12"/>
        <v>42612.911712962959</v>
      </c>
      <c r="R234">
        <f t="shared" si="15"/>
        <v>2016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0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3"/>
        <v>0</v>
      </c>
      <c r="P235" s="10" t="e">
        <f t="shared" si="14"/>
        <v>#DIV/0!</v>
      </c>
      <c r="Q235" s="14">
        <f t="shared" si="12"/>
        <v>42136.035405092596</v>
      </c>
      <c r="R235">
        <f t="shared" si="15"/>
        <v>2015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0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3"/>
        <v>40</v>
      </c>
      <c r="P236" s="10">
        <f t="shared" si="14"/>
        <v>80.2</v>
      </c>
      <c r="Q236" s="14">
        <f t="shared" si="12"/>
        <v>42164.908530092594</v>
      </c>
      <c r="R236">
        <f t="shared" si="15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0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3"/>
        <v>0</v>
      </c>
      <c r="P237" s="10" t="e">
        <f t="shared" si="14"/>
        <v>#DIV/0!</v>
      </c>
      <c r="Q237" s="14">
        <f t="shared" si="12"/>
        <v>42321.08447916666</v>
      </c>
      <c r="R237">
        <f t="shared" si="15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0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3"/>
        <v>0</v>
      </c>
      <c r="P238" s="10" t="e">
        <f t="shared" si="14"/>
        <v>#DIV/0!</v>
      </c>
      <c r="Q238" s="14">
        <f t="shared" si="12"/>
        <v>42377.577187499999</v>
      </c>
      <c r="R238">
        <f t="shared" si="15"/>
        <v>2016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0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3"/>
        <v>0</v>
      </c>
      <c r="P239" s="10">
        <f t="shared" si="14"/>
        <v>50</v>
      </c>
      <c r="Q239" s="14">
        <f t="shared" si="12"/>
        <v>42713.962499999994</v>
      </c>
      <c r="R239">
        <f t="shared" si="15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3"/>
        <v>0</v>
      </c>
      <c r="P240" s="10" t="e">
        <f t="shared" si="14"/>
        <v>#DIV/0!</v>
      </c>
      <c r="Q240" s="14">
        <f t="shared" si="12"/>
        <v>42297.110300925924</v>
      </c>
      <c r="R240">
        <f t="shared" si="15"/>
        <v>2015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0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3"/>
        <v>25</v>
      </c>
      <c r="P241" s="10">
        <f t="shared" si="14"/>
        <v>50</v>
      </c>
      <c r="Q241" s="14">
        <f t="shared" si="12"/>
        <v>41354.708460648151</v>
      </c>
      <c r="R241">
        <f t="shared" si="15"/>
        <v>2013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0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3"/>
        <v>108</v>
      </c>
      <c r="P242" s="10">
        <f t="shared" si="14"/>
        <v>117.85</v>
      </c>
      <c r="Q242" s="14">
        <f t="shared" si="12"/>
        <v>41949.697962962964</v>
      </c>
      <c r="R242">
        <f t="shared" si="15"/>
        <v>2014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0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3"/>
        <v>113</v>
      </c>
      <c r="P243" s="10">
        <f t="shared" si="14"/>
        <v>109.04</v>
      </c>
      <c r="Q243" s="14">
        <f t="shared" si="12"/>
        <v>40862.492939814816</v>
      </c>
      <c r="R243">
        <f t="shared" si="15"/>
        <v>2011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0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3"/>
        <v>113</v>
      </c>
      <c r="P244" s="10">
        <f t="shared" si="14"/>
        <v>73.02</v>
      </c>
      <c r="Q244" s="14">
        <f t="shared" si="12"/>
        <v>41662.047500000001</v>
      </c>
      <c r="R244">
        <f t="shared" si="15"/>
        <v>2014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0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3"/>
        <v>103</v>
      </c>
      <c r="P245" s="10">
        <f t="shared" si="14"/>
        <v>78.2</v>
      </c>
      <c r="Q245" s="14">
        <f t="shared" si="12"/>
        <v>40213.323599537034</v>
      </c>
      <c r="R245">
        <f t="shared" si="15"/>
        <v>2010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0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3"/>
        <v>114</v>
      </c>
      <c r="P246" s="10">
        <f t="shared" si="14"/>
        <v>47.4</v>
      </c>
      <c r="Q246" s="14">
        <f t="shared" si="12"/>
        <v>41107.053067129629</v>
      </c>
      <c r="R246">
        <f t="shared" si="15"/>
        <v>2012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0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3"/>
        <v>104</v>
      </c>
      <c r="P247" s="10">
        <f t="shared" si="14"/>
        <v>54.02</v>
      </c>
      <c r="Q247" s="14">
        <f t="shared" si="12"/>
        <v>40480.363483796296</v>
      </c>
      <c r="R247">
        <f t="shared" si="15"/>
        <v>2010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0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3"/>
        <v>305</v>
      </c>
      <c r="P248" s="10">
        <f t="shared" si="14"/>
        <v>68.489999999999995</v>
      </c>
      <c r="Q248" s="14">
        <f t="shared" si="12"/>
        <v>40430.604328703703</v>
      </c>
      <c r="R248">
        <f t="shared" si="15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0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3"/>
        <v>134</v>
      </c>
      <c r="P249" s="10">
        <f t="shared" si="14"/>
        <v>108.15</v>
      </c>
      <c r="Q249" s="14">
        <f t="shared" si="12"/>
        <v>40870.774409722224</v>
      </c>
      <c r="R249">
        <f t="shared" si="15"/>
        <v>2011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3"/>
        <v>101</v>
      </c>
      <c r="P250" s="10">
        <f t="shared" si="14"/>
        <v>589.95000000000005</v>
      </c>
      <c r="Q250" s="14">
        <f t="shared" si="12"/>
        <v>40332.923842592594</v>
      </c>
      <c r="R250">
        <f t="shared" si="15"/>
        <v>2010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0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3"/>
        <v>113</v>
      </c>
      <c r="P251" s="10">
        <f t="shared" si="14"/>
        <v>48.05</v>
      </c>
      <c r="Q251" s="14">
        <f t="shared" si="12"/>
        <v>41401.565868055557</v>
      </c>
      <c r="R251">
        <f t="shared" si="15"/>
        <v>2013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0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3"/>
        <v>106</v>
      </c>
      <c r="P252" s="10">
        <f t="shared" si="14"/>
        <v>72.48</v>
      </c>
      <c r="Q252" s="14">
        <f t="shared" si="12"/>
        <v>41013.787569444445</v>
      </c>
      <c r="R252">
        <f t="shared" si="15"/>
        <v>2012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0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3"/>
        <v>126</v>
      </c>
      <c r="P253" s="10">
        <f t="shared" si="14"/>
        <v>57.08</v>
      </c>
      <c r="Q253" s="14">
        <f t="shared" si="12"/>
        <v>40266.662708333337</v>
      </c>
      <c r="R253">
        <f t="shared" si="15"/>
        <v>2010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0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3"/>
        <v>185</v>
      </c>
      <c r="P254" s="10">
        <f t="shared" si="14"/>
        <v>85.44</v>
      </c>
      <c r="Q254" s="14">
        <f t="shared" si="12"/>
        <v>40924.650868055556</v>
      </c>
      <c r="R254">
        <f t="shared" si="15"/>
        <v>2012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0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3"/>
        <v>101</v>
      </c>
      <c r="P255" s="10">
        <f t="shared" si="14"/>
        <v>215.86</v>
      </c>
      <c r="Q255" s="14">
        <f t="shared" si="12"/>
        <v>42263.952662037031</v>
      </c>
      <c r="R255">
        <f t="shared" si="15"/>
        <v>2015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0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3"/>
        <v>117</v>
      </c>
      <c r="P256" s="10">
        <f t="shared" si="14"/>
        <v>89.39</v>
      </c>
      <c r="Q256" s="14">
        <f t="shared" si="12"/>
        <v>40588.526412037041</v>
      </c>
      <c r="R256">
        <f t="shared" si="15"/>
        <v>2011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0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3"/>
        <v>107</v>
      </c>
      <c r="P257" s="10">
        <f t="shared" si="14"/>
        <v>45.42</v>
      </c>
      <c r="Q257" s="14">
        <f t="shared" si="12"/>
        <v>41319.769293981481</v>
      </c>
      <c r="R257">
        <f t="shared" si="15"/>
        <v>2013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0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13"/>
        <v>139</v>
      </c>
      <c r="P258" s="10">
        <f t="shared" si="14"/>
        <v>65.760000000000005</v>
      </c>
      <c r="Q258" s="14">
        <f t="shared" ref="Q258:Q321" si="16">(((J259/60)/60)/24)+DATE(1970,1,1)</f>
        <v>42479.626875000002</v>
      </c>
      <c r="R258">
        <f t="shared" si="15"/>
        <v>2016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0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7">ROUND(E259/D259*100,0)</f>
        <v>107</v>
      </c>
      <c r="P259" s="10">
        <f t="shared" ref="P259:P322" si="18">ROUND(E259/L259,2)</f>
        <v>66.7</v>
      </c>
      <c r="Q259" s="14">
        <f t="shared" si="16"/>
        <v>40682.051689814813</v>
      </c>
      <c r="R259">
        <f t="shared" ref="R259:R322" si="19">YEAR(Q259)</f>
        <v>2011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7"/>
        <v>191</v>
      </c>
      <c r="P260" s="10">
        <f t="shared" si="18"/>
        <v>83.35</v>
      </c>
      <c r="Q260" s="14">
        <f t="shared" si="16"/>
        <v>42072.738067129627</v>
      </c>
      <c r="R260">
        <f t="shared" si="19"/>
        <v>2015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0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7"/>
        <v>132</v>
      </c>
      <c r="P261" s="10">
        <f t="shared" si="18"/>
        <v>105.05</v>
      </c>
      <c r="Q261" s="14">
        <f t="shared" si="16"/>
        <v>40330.755543981482</v>
      </c>
      <c r="R261">
        <f t="shared" si="19"/>
        <v>2010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0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7"/>
        <v>106</v>
      </c>
      <c r="P262" s="10">
        <f t="shared" si="18"/>
        <v>120.91</v>
      </c>
      <c r="Q262" s="14">
        <f t="shared" si="16"/>
        <v>41017.885462962964</v>
      </c>
      <c r="R262">
        <f t="shared" si="19"/>
        <v>2012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0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7"/>
        <v>107</v>
      </c>
      <c r="P263" s="10">
        <f t="shared" si="18"/>
        <v>97.64</v>
      </c>
      <c r="Q263" s="14">
        <f t="shared" si="16"/>
        <v>40555.24800925926</v>
      </c>
      <c r="R263">
        <f t="shared" si="19"/>
        <v>2011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0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7"/>
        <v>240</v>
      </c>
      <c r="P264" s="10">
        <f t="shared" si="18"/>
        <v>41.38</v>
      </c>
      <c r="Q264" s="14">
        <f t="shared" si="16"/>
        <v>41149.954791666663</v>
      </c>
      <c r="R264">
        <f t="shared" si="19"/>
        <v>2012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0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7"/>
        <v>118</v>
      </c>
      <c r="P265" s="10">
        <f t="shared" si="18"/>
        <v>30.65</v>
      </c>
      <c r="Q265" s="14">
        <f t="shared" si="16"/>
        <v>41010.620312500003</v>
      </c>
      <c r="R265">
        <f t="shared" si="19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0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7"/>
        <v>118</v>
      </c>
      <c r="P266" s="10">
        <f t="shared" si="18"/>
        <v>64.95</v>
      </c>
      <c r="Q266" s="14">
        <f t="shared" si="16"/>
        <v>40267.245717592588</v>
      </c>
      <c r="R266">
        <f t="shared" si="19"/>
        <v>2010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0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7"/>
        <v>111</v>
      </c>
      <c r="P267" s="10">
        <f t="shared" si="18"/>
        <v>95.78</v>
      </c>
      <c r="Q267" s="14">
        <f t="shared" si="16"/>
        <v>40205.174849537041</v>
      </c>
      <c r="R267">
        <f t="shared" si="19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0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7"/>
        <v>146</v>
      </c>
      <c r="P268" s="10">
        <f t="shared" si="18"/>
        <v>40.42</v>
      </c>
      <c r="Q268" s="14">
        <f t="shared" si="16"/>
        <v>41785.452534722222</v>
      </c>
      <c r="R268">
        <f t="shared" si="19"/>
        <v>2014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0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7"/>
        <v>132</v>
      </c>
      <c r="P269" s="10">
        <f t="shared" si="18"/>
        <v>78.58</v>
      </c>
      <c r="Q269" s="14">
        <f t="shared" si="16"/>
        <v>40809.15252314815</v>
      </c>
      <c r="R269">
        <f t="shared" si="19"/>
        <v>2011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7"/>
        <v>111</v>
      </c>
      <c r="P270" s="10">
        <f t="shared" si="18"/>
        <v>50.18</v>
      </c>
      <c r="Q270" s="14">
        <f t="shared" si="16"/>
        <v>42758.197013888886</v>
      </c>
      <c r="R270">
        <f t="shared" si="19"/>
        <v>2017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0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7"/>
        <v>147</v>
      </c>
      <c r="P271" s="10">
        <f t="shared" si="18"/>
        <v>92.25</v>
      </c>
      <c r="Q271" s="14">
        <f t="shared" si="16"/>
        <v>40637.866550925923</v>
      </c>
      <c r="R271">
        <f t="shared" si="19"/>
        <v>2011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0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7"/>
        <v>153</v>
      </c>
      <c r="P272" s="10">
        <f t="shared" si="18"/>
        <v>57.54</v>
      </c>
      <c r="Q272" s="14">
        <f t="shared" si="16"/>
        <v>41612.10024305556</v>
      </c>
      <c r="R272">
        <f t="shared" si="19"/>
        <v>2013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0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7"/>
        <v>105</v>
      </c>
      <c r="P273" s="10">
        <f t="shared" si="18"/>
        <v>109.42</v>
      </c>
      <c r="Q273" s="14">
        <f t="shared" si="16"/>
        <v>40235.900358796294</v>
      </c>
      <c r="R273">
        <f t="shared" si="19"/>
        <v>2010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0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7"/>
        <v>177</v>
      </c>
      <c r="P274" s="10">
        <f t="shared" si="18"/>
        <v>81.89</v>
      </c>
      <c r="Q274" s="14">
        <f t="shared" si="16"/>
        <v>40697.498449074075</v>
      </c>
      <c r="R274">
        <f t="shared" si="19"/>
        <v>2011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0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7"/>
        <v>108</v>
      </c>
      <c r="P275" s="10">
        <f t="shared" si="18"/>
        <v>45.67</v>
      </c>
      <c r="Q275" s="14">
        <f t="shared" si="16"/>
        <v>40969.912372685183</v>
      </c>
      <c r="R275">
        <f t="shared" si="19"/>
        <v>2012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0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7"/>
        <v>156</v>
      </c>
      <c r="P276" s="10">
        <f t="shared" si="18"/>
        <v>55.22</v>
      </c>
      <c r="Q276" s="14">
        <f t="shared" si="16"/>
        <v>41193.032013888893</v>
      </c>
      <c r="R276">
        <f t="shared" si="19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0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7"/>
        <v>108</v>
      </c>
      <c r="P277" s="10">
        <f t="shared" si="18"/>
        <v>65.3</v>
      </c>
      <c r="Q277" s="14">
        <f t="shared" si="16"/>
        <v>40967.081874999996</v>
      </c>
      <c r="R277">
        <f t="shared" si="1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0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7"/>
        <v>148</v>
      </c>
      <c r="P278" s="10">
        <f t="shared" si="18"/>
        <v>95.23</v>
      </c>
      <c r="Q278" s="14">
        <f t="shared" si="16"/>
        <v>42117.891423611116</v>
      </c>
      <c r="R278">
        <f t="shared" si="19"/>
        <v>2015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0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7"/>
        <v>110</v>
      </c>
      <c r="P279" s="10">
        <f t="shared" si="18"/>
        <v>75.44</v>
      </c>
      <c r="Q279" s="14">
        <f t="shared" si="16"/>
        <v>41164.040960648148</v>
      </c>
      <c r="R279">
        <f t="shared" si="19"/>
        <v>2012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7"/>
        <v>150</v>
      </c>
      <c r="P280" s="10">
        <f t="shared" si="18"/>
        <v>97.82</v>
      </c>
      <c r="Q280" s="14">
        <f t="shared" si="16"/>
        <v>42759.244166666671</v>
      </c>
      <c r="R280">
        <f t="shared" si="19"/>
        <v>2017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0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7"/>
        <v>157</v>
      </c>
      <c r="P281" s="10">
        <f t="shared" si="18"/>
        <v>87.69</v>
      </c>
      <c r="Q281" s="14">
        <f t="shared" si="16"/>
        <v>41744.590682870366</v>
      </c>
      <c r="R281">
        <f t="shared" si="19"/>
        <v>2014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0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7"/>
        <v>156</v>
      </c>
      <c r="P282" s="10">
        <f t="shared" si="18"/>
        <v>54.75</v>
      </c>
      <c r="Q282" s="14">
        <f t="shared" si="16"/>
        <v>39950.163344907407</v>
      </c>
      <c r="R282">
        <f t="shared" si="19"/>
        <v>2009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0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7"/>
        <v>121</v>
      </c>
      <c r="P283" s="10">
        <f t="shared" si="18"/>
        <v>83.95</v>
      </c>
      <c r="Q283" s="14">
        <f t="shared" si="16"/>
        <v>40194.920046296298</v>
      </c>
      <c r="R283">
        <f t="shared" si="19"/>
        <v>2010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0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7"/>
        <v>101</v>
      </c>
      <c r="P284" s="10">
        <f t="shared" si="18"/>
        <v>254.39</v>
      </c>
      <c r="Q284" s="14">
        <f t="shared" si="16"/>
        <v>40675.71</v>
      </c>
      <c r="R284">
        <f t="shared" si="19"/>
        <v>2011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0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7"/>
        <v>114</v>
      </c>
      <c r="P285" s="10">
        <f t="shared" si="18"/>
        <v>101.83</v>
      </c>
      <c r="Q285" s="14">
        <f t="shared" si="16"/>
        <v>40904.738194444442</v>
      </c>
      <c r="R285">
        <f t="shared" si="19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0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7"/>
        <v>105</v>
      </c>
      <c r="P286" s="10">
        <f t="shared" si="18"/>
        <v>55.07</v>
      </c>
      <c r="Q286" s="14">
        <f t="shared" si="16"/>
        <v>41506.756111111114</v>
      </c>
      <c r="R286">
        <f t="shared" si="19"/>
        <v>2013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0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7"/>
        <v>229</v>
      </c>
      <c r="P287" s="10">
        <f t="shared" si="18"/>
        <v>56.9</v>
      </c>
      <c r="Q287" s="14">
        <f t="shared" si="16"/>
        <v>41313.816249999996</v>
      </c>
      <c r="R287">
        <f t="shared" si="19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0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7"/>
        <v>109</v>
      </c>
      <c r="P288" s="10">
        <f t="shared" si="18"/>
        <v>121.28</v>
      </c>
      <c r="Q288" s="14">
        <f t="shared" si="16"/>
        <v>41184.277986111112</v>
      </c>
      <c r="R288">
        <f t="shared" si="19"/>
        <v>2012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0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7"/>
        <v>176</v>
      </c>
      <c r="P289" s="10">
        <f t="shared" si="18"/>
        <v>91.19</v>
      </c>
      <c r="Q289" s="14">
        <f t="shared" si="16"/>
        <v>41051.168900462959</v>
      </c>
      <c r="R289">
        <f t="shared" si="19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7"/>
        <v>103</v>
      </c>
      <c r="P290" s="10">
        <f t="shared" si="18"/>
        <v>115.45</v>
      </c>
      <c r="Q290" s="14">
        <f t="shared" si="16"/>
        <v>41550.456412037034</v>
      </c>
      <c r="R290">
        <f t="shared" si="19"/>
        <v>2013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0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7"/>
        <v>105</v>
      </c>
      <c r="P291" s="10">
        <f t="shared" si="18"/>
        <v>67.77</v>
      </c>
      <c r="Q291" s="14">
        <f t="shared" si="16"/>
        <v>40526.36917824074</v>
      </c>
      <c r="R291">
        <f t="shared" si="19"/>
        <v>2010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0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7"/>
        <v>107</v>
      </c>
      <c r="P292" s="10">
        <f t="shared" si="18"/>
        <v>28.58</v>
      </c>
      <c r="Q292" s="14">
        <f t="shared" si="16"/>
        <v>41376.769050925926</v>
      </c>
      <c r="R292">
        <f t="shared" si="19"/>
        <v>2013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0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7"/>
        <v>120</v>
      </c>
      <c r="P293" s="10">
        <f t="shared" si="18"/>
        <v>46.88</v>
      </c>
      <c r="Q293" s="14">
        <f t="shared" si="16"/>
        <v>40812.803229166668</v>
      </c>
      <c r="R293">
        <f t="shared" si="19"/>
        <v>2011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0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7"/>
        <v>102</v>
      </c>
      <c r="P294" s="10">
        <f t="shared" si="18"/>
        <v>154.41999999999999</v>
      </c>
      <c r="Q294" s="14">
        <f t="shared" si="16"/>
        <v>41719.667986111112</v>
      </c>
      <c r="R294">
        <f t="shared" si="19"/>
        <v>2014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0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7"/>
        <v>101</v>
      </c>
      <c r="P295" s="10">
        <f t="shared" si="18"/>
        <v>201.22</v>
      </c>
      <c r="Q295" s="14">
        <f t="shared" si="16"/>
        <v>40343.084421296298</v>
      </c>
      <c r="R295">
        <f t="shared" si="19"/>
        <v>2010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0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7"/>
        <v>100</v>
      </c>
      <c r="P296" s="10">
        <f t="shared" si="18"/>
        <v>100</v>
      </c>
      <c r="Q296" s="14">
        <f t="shared" si="16"/>
        <v>41519.004733796297</v>
      </c>
      <c r="R296">
        <f t="shared" si="19"/>
        <v>2013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0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7"/>
        <v>133</v>
      </c>
      <c r="P297" s="10">
        <f t="shared" si="18"/>
        <v>100.08</v>
      </c>
      <c r="Q297" s="14">
        <f t="shared" si="16"/>
        <v>41134.475497685184</v>
      </c>
      <c r="R297">
        <f t="shared" si="19"/>
        <v>2012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0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7"/>
        <v>119</v>
      </c>
      <c r="P298" s="10">
        <f t="shared" si="18"/>
        <v>230.09</v>
      </c>
      <c r="Q298" s="14">
        <f t="shared" si="16"/>
        <v>42089.72802083334</v>
      </c>
      <c r="R298">
        <f t="shared" si="19"/>
        <v>2015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0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7"/>
        <v>101</v>
      </c>
      <c r="P299" s="10">
        <f t="shared" si="18"/>
        <v>141.75</v>
      </c>
      <c r="Q299" s="14">
        <f t="shared" si="16"/>
        <v>41709.463518518518</v>
      </c>
      <c r="R299">
        <f t="shared" si="19"/>
        <v>2014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7"/>
        <v>109</v>
      </c>
      <c r="P300" s="10">
        <f t="shared" si="18"/>
        <v>56.34</v>
      </c>
      <c r="Q300" s="14">
        <f t="shared" si="16"/>
        <v>40469.225231481483</v>
      </c>
      <c r="R300">
        <f t="shared" si="19"/>
        <v>2010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0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7"/>
        <v>179</v>
      </c>
      <c r="P301" s="10">
        <f t="shared" si="18"/>
        <v>73.34</v>
      </c>
      <c r="Q301" s="14">
        <f t="shared" si="16"/>
        <v>40626.959930555553</v>
      </c>
      <c r="R301">
        <f t="shared" si="19"/>
        <v>2011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0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7"/>
        <v>102</v>
      </c>
      <c r="P302" s="10">
        <f t="shared" si="18"/>
        <v>85.34</v>
      </c>
      <c r="Q302" s="14">
        <f t="shared" si="16"/>
        <v>41312.737673611111</v>
      </c>
      <c r="R302">
        <f t="shared" si="19"/>
        <v>2013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0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7"/>
        <v>119</v>
      </c>
      <c r="P303" s="10">
        <f t="shared" si="18"/>
        <v>61.5</v>
      </c>
      <c r="Q303" s="14">
        <f t="shared" si="16"/>
        <v>40933.856921296298</v>
      </c>
      <c r="R303">
        <f t="shared" si="19"/>
        <v>2012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0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7"/>
        <v>100</v>
      </c>
      <c r="P304" s="10">
        <f t="shared" si="18"/>
        <v>93.02</v>
      </c>
      <c r="Q304" s="14">
        <f t="shared" si="16"/>
        <v>41032.071134259262</v>
      </c>
      <c r="R304">
        <f t="shared" si="19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0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7"/>
        <v>137</v>
      </c>
      <c r="P305" s="10">
        <f t="shared" si="18"/>
        <v>50.29</v>
      </c>
      <c r="Q305" s="14">
        <f t="shared" si="16"/>
        <v>41114.094872685186</v>
      </c>
      <c r="R305">
        <f t="shared" si="1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0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7"/>
        <v>232</v>
      </c>
      <c r="P306" s="10">
        <f t="shared" si="18"/>
        <v>106.43</v>
      </c>
      <c r="Q306" s="14">
        <f t="shared" si="16"/>
        <v>40948.630196759259</v>
      </c>
      <c r="R306">
        <f t="shared" si="1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0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7"/>
        <v>130</v>
      </c>
      <c r="P307" s="10">
        <f t="shared" si="18"/>
        <v>51.72</v>
      </c>
      <c r="Q307" s="14">
        <f t="shared" si="16"/>
        <v>41333.837187500001</v>
      </c>
      <c r="R307">
        <f t="shared" si="19"/>
        <v>2013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0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7"/>
        <v>293</v>
      </c>
      <c r="P308" s="10">
        <f t="shared" si="18"/>
        <v>36.61</v>
      </c>
      <c r="Q308" s="14">
        <f t="shared" si="16"/>
        <v>41282.944456018515</v>
      </c>
      <c r="R308">
        <f t="shared" si="19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0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7"/>
        <v>111</v>
      </c>
      <c r="P309" s="10">
        <f t="shared" si="18"/>
        <v>42.52</v>
      </c>
      <c r="Q309" s="14">
        <f t="shared" si="16"/>
        <v>40567.694560185184</v>
      </c>
      <c r="R309">
        <f t="shared" si="19"/>
        <v>2011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7"/>
        <v>106</v>
      </c>
      <c r="P310" s="10">
        <f t="shared" si="18"/>
        <v>62.71</v>
      </c>
      <c r="Q310" s="14">
        <f t="shared" si="16"/>
        <v>41134.751550925925</v>
      </c>
      <c r="R310">
        <f t="shared" si="19"/>
        <v>2012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0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7"/>
        <v>119</v>
      </c>
      <c r="P311" s="10">
        <f t="shared" si="18"/>
        <v>89.96</v>
      </c>
      <c r="Q311" s="14">
        <f t="shared" si="16"/>
        <v>40821.183136574073</v>
      </c>
      <c r="R311">
        <f t="shared" si="19"/>
        <v>2011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0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7"/>
        <v>104</v>
      </c>
      <c r="P312" s="10">
        <f t="shared" si="18"/>
        <v>28.92</v>
      </c>
      <c r="Q312" s="14">
        <f t="shared" si="16"/>
        <v>40868.219814814816</v>
      </c>
      <c r="R312">
        <f t="shared" si="19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0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7"/>
        <v>104</v>
      </c>
      <c r="P313" s="10">
        <f t="shared" si="18"/>
        <v>138.80000000000001</v>
      </c>
      <c r="Q313" s="14">
        <f t="shared" si="16"/>
        <v>41348.877685185187</v>
      </c>
      <c r="R313">
        <f t="shared" si="19"/>
        <v>2013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0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7"/>
        <v>112</v>
      </c>
      <c r="P314" s="10">
        <f t="shared" si="18"/>
        <v>61.3</v>
      </c>
      <c r="Q314" s="14">
        <f t="shared" si="16"/>
        <v>40357.227939814817</v>
      </c>
      <c r="R314">
        <f t="shared" si="19"/>
        <v>2010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0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7"/>
        <v>105</v>
      </c>
      <c r="P315" s="10">
        <f t="shared" si="18"/>
        <v>80.2</v>
      </c>
      <c r="Q315" s="14">
        <f t="shared" si="16"/>
        <v>41304.833194444444</v>
      </c>
      <c r="R315">
        <f t="shared" si="19"/>
        <v>2013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0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7"/>
        <v>385</v>
      </c>
      <c r="P316" s="10">
        <f t="shared" si="18"/>
        <v>32.1</v>
      </c>
      <c r="Q316" s="14">
        <f t="shared" si="16"/>
        <v>41113.77238425926</v>
      </c>
      <c r="R316">
        <f t="shared" si="19"/>
        <v>2012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0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7"/>
        <v>101</v>
      </c>
      <c r="P317" s="10">
        <f t="shared" si="18"/>
        <v>200.89</v>
      </c>
      <c r="Q317" s="14">
        <f t="shared" si="16"/>
        <v>41950.923576388886</v>
      </c>
      <c r="R317">
        <f t="shared" si="19"/>
        <v>2014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0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7"/>
        <v>114</v>
      </c>
      <c r="P318" s="10">
        <f t="shared" si="18"/>
        <v>108.01</v>
      </c>
      <c r="Q318" s="14">
        <f t="shared" si="16"/>
        <v>41589.676886574074</v>
      </c>
      <c r="R318">
        <f t="shared" si="19"/>
        <v>2013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0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7"/>
        <v>101</v>
      </c>
      <c r="P319" s="10">
        <f t="shared" si="18"/>
        <v>95.7</v>
      </c>
      <c r="Q319" s="14">
        <f t="shared" si="16"/>
        <v>41330.038784722223</v>
      </c>
      <c r="R319">
        <f t="shared" si="19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7"/>
        <v>283</v>
      </c>
      <c r="P320" s="10">
        <f t="shared" si="18"/>
        <v>49.88</v>
      </c>
      <c r="Q320" s="14">
        <f t="shared" si="16"/>
        <v>40123.83829861111</v>
      </c>
      <c r="R320">
        <f t="shared" si="19"/>
        <v>2009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0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7"/>
        <v>113</v>
      </c>
      <c r="P321" s="10">
        <f t="shared" si="18"/>
        <v>110.47</v>
      </c>
      <c r="Q321" s="14">
        <f t="shared" si="16"/>
        <v>42331.551307870366</v>
      </c>
      <c r="R321">
        <f t="shared" si="19"/>
        <v>2015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0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7"/>
        <v>107</v>
      </c>
      <c r="P322" s="10">
        <f t="shared" si="18"/>
        <v>134.91</v>
      </c>
      <c r="Q322" s="14">
        <f t="shared" ref="Q322:Q385" si="20">(((J323/60)/60)/24)+DATE(1970,1,1)</f>
        <v>42647.446597222224</v>
      </c>
      <c r="R322">
        <f t="shared" si="19"/>
        <v>2016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0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21">ROUND(E323/D323*100,0)</f>
        <v>103</v>
      </c>
      <c r="P323" s="10">
        <f t="shared" ref="P323:P386" si="22">ROUND(E323/L323,2)</f>
        <v>106.62</v>
      </c>
      <c r="Q323" s="14">
        <f t="shared" si="20"/>
        <v>42473.57</v>
      </c>
      <c r="R323">
        <f t="shared" ref="R323:R386" si="23">YEAR(Q323)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0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1"/>
        <v>108</v>
      </c>
      <c r="P324" s="10">
        <f t="shared" si="22"/>
        <v>145.04</v>
      </c>
      <c r="Q324" s="14">
        <f t="shared" si="20"/>
        <v>42697.32136574074</v>
      </c>
      <c r="R324">
        <f t="shared" si="23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0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1"/>
        <v>123</v>
      </c>
      <c r="P325" s="10">
        <f t="shared" si="22"/>
        <v>114.59</v>
      </c>
      <c r="Q325" s="14">
        <f t="shared" si="20"/>
        <v>42184.626250000001</v>
      </c>
      <c r="R325">
        <f t="shared" si="23"/>
        <v>2015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0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1"/>
        <v>102</v>
      </c>
      <c r="P326" s="10">
        <f t="shared" si="22"/>
        <v>105.32</v>
      </c>
      <c r="Q326" s="14">
        <f t="shared" si="20"/>
        <v>42689.187881944439</v>
      </c>
      <c r="R326">
        <f t="shared" si="23"/>
        <v>2016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0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1"/>
        <v>104</v>
      </c>
      <c r="P327" s="10">
        <f t="shared" si="22"/>
        <v>70.92</v>
      </c>
      <c r="Q327" s="14">
        <f t="shared" si="20"/>
        <v>42775.314884259264</v>
      </c>
      <c r="R327">
        <f t="shared" si="23"/>
        <v>2017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0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1"/>
        <v>113</v>
      </c>
      <c r="P328" s="10">
        <f t="shared" si="22"/>
        <v>147.16999999999999</v>
      </c>
      <c r="Q328" s="14">
        <f t="shared" si="20"/>
        <v>42058.235289351855</v>
      </c>
      <c r="R328">
        <f t="shared" si="23"/>
        <v>2015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0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1"/>
        <v>136</v>
      </c>
      <c r="P329" s="10">
        <f t="shared" si="22"/>
        <v>160.47</v>
      </c>
      <c r="Q329" s="14">
        <f t="shared" si="20"/>
        <v>42278.946620370371</v>
      </c>
      <c r="R329">
        <f t="shared" si="23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1"/>
        <v>104</v>
      </c>
      <c r="P330" s="10">
        <f t="shared" si="22"/>
        <v>156.05000000000001</v>
      </c>
      <c r="Q330" s="14">
        <f t="shared" si="20"/>
        <v>42291.46674768519</v>
      </c>
      <c r="R330">
        <f t="shared" si="23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0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1"/>
        <v>106</v>
      </c>
      <c r="P331" s="10">
        <f t="shared" si="22"/>
        <v>63.17</v>
      </c>
      <c r="Q331" s="14">
        <f t="shared" si="20"/>
        <v>41379.515775462962</v>
      </c>
      <c r="R331">
        <f t="shared" si="23"/>
        <v>2013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0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1"/>
        <v>102</v>
      </c>
      <c r="P332" s="10">
        <f t="shared" si="22"/>
        <v>104.82</v>
      </c>
      <c r="Q332" s="14">
        <f t="shared" si="20"/>
        <v>42507.581412037034</v>
      </c>
      <c r="R332">
        <f t="shared" si="23"/>
        <v>2016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0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1"/>
        <v>107</v>
      </c>
      <c r="P333" s="10">
        <f t="shared" si="22"/>
        <v>97.36</v>
      </c>
      <c r="Q333" s="14">
        <f t="shared" si="20"/>
        <v>42263.680289351847</v>
      </c>
      <c r="R333">
        <f t="shared" si="23"/>
        <v>2015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0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1"/>
        <v>113</v>
      </c>
      <c r="P334" s="10">
        <f t="shared" si="22"/>
        <v>203.63</v>
      </c>
      <c r="Q334" s="14">
        <f t="shared" si="20"/>
        <v>42437.636469907404</v>
      </c>
      <c r="R334">
        <f t="shared" si="23"/>
        <v>2016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0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1"/>
        <v>125</v>
      </c>
      <c r="P335" s="10">
        <f t="shared" si="22"/>
        <v>188.31</v>
      </c>
      <c r="Q335" s="14">
        <f t="shared" si="20"/>
        <v>42101.682372685187</v>
      </c>
      <c r="R335">
        <f t="shared" si="23"/>
        <v>2015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0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1"/>
        <v>101</v>
      </c>
      <c r="P336" s="10">
        <f t="shared" si="22"/>
        <v>146.65</v>
      </c>
      <c r="Q336" s="14">
        <f t="shared" si="20"/>
        <v>42101.737442129626</v>
      </c>
      <c r="R336">
        <f t="shared" si="23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0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1"/>
        <v>103</v>
      </c>
      <c r="P337" s="10">
        <f t="shared" si="22"/>
        <v>109.19</v>
      </c>
      <c r="Q337" s="14">
        <f t="shared" si="20"/>
        <v>42291.596273148149</v>
      </c>
      <c r="R337">
        <f t="shared" si="23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0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1"/>
        <v>117</v>
      </c>
      <c r="P338" s="10">
        <f t="shared" si="22"/>
        <v>59.25</v>
      </c>
      <c r="Q338" s="14">
        <f t="shared" si="20"/>
        <v>42047.128564814819</v>
      </c>
      <c r="R338">
        <f t="shared" si="23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0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1"/>
        <v>101</v>
      </c>
      <c r="P339" s="10">
        <f t="shared" si="22"/>
        <v>97.9</v>
      </c>
      <c r="Q339" s="14">
        <f t="shared" si="20"/>
        <v>42559.755671296298</v>
      </c>
      <c r="R339">
        <f t="shared" si="23"/>
        <v>2016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1"/>
        <v>110</v>
      </c>
      <c r="P340" s="10">
        <f t="shared" si="22"/>
        <v>70</v>
      </c>
      <c r="Q340" s="14">
        <f t="shared" si="20"/>
        <v>42093.760046296295</v>
      </c>
      <c r="R340">
        <f t="shared" si="23"/>
        <v>2015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0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1"/>
        <v>108</v>
      </c>
      <c r="P341" s="10">
        <f t="shared" si="22"/>
        <v>72.87</v>
      </c>
      <c r="Q341" s="14">
        <f t="shared" si="20"/>
        <v>42772.669062500005</v>
      </c>
      <c r="R341">
        <f t="shared" si="23"/>
        <v>2017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0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1"/>
        <v>125</v>
      </c>
      <c r="P342" s="10">
        <f t="shared" si="22"/>
        <v>146.35</v>
      </c>
      <c r="Q342" s="14">
        <f t="shared" si="20"/>
        <v>41894.879606481481</v>
      </c>
      <c r="R342">
        <f t="shared" si="23"/>
        <v>2014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0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1"/>
        <v>107</v>
      </c>
      <c r="P343" s="10">
        <f t="shared" si="22"/>
        <v>67.91</v>
      </c>
      <c r="Q343" s="14">
        <f t="shared" si="20"/>
        <v>42459.780844907407</v>
      </c>
      <c r="R343">
        <f t="shared" si="23"/>
        <v>2016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0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1"/>
        <v>100</v>
      </c>
      <c r="P344" s="10">
        <f t="shared" si="22"/>
        <v>169.85</v>
      </c>
      <c r="Q344" s="14">
        <f t="shared" si="20"/>
        <v>41926.73778935185</v>
      </c>
      <c r="R344">
        <f t="shared" si="23"/>
        <v>2014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0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1"/>
        <v>102</v>
      </c>
      <c r="P345" s="10">
        <f t="shared" si="22"/>
        <v>58.41</v>
      </c>
      <c r="Q345" s="14">
        <f t="shared" si="20"/>
        <v>42111.970995370371</v>
      </c>
      <c r="R345">
        <f t="shared" si="23"/>
        <v>2015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0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1"/>
        <v>102</v>
      </c>
      <c r="P346" s="10">
        <f t="shared" si="22"/>
        <v>119.99</v>
      </c>
      <c r="Q346" s="14">
        <f t="shared" si="20"/>
        <v>42114.944328703699</v>
      </c>
      <c r="R346">
        <f t="shared" si="23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0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1"/>
        <v>123</v>
      </c>
      <c r="P347" s="10">
        <f t="shared" si="22"/>
        <v>99.86</v>
      </c>
      <c r="Q347" s="14">
        <f t="shared" si="20"/>
        <v>42261.500243055561</v>
      </c>
      <c r="R347">
        <f t="shared" si="23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0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1"/>
        <v>170</v>
      </c>
      <c r="P348" s="10">
        <f t="shared" si="22"/>
        <v>90.58</v>
      </c>
      <c r="Q348" s="14">
        <f t="shared" si="20"/>
        <v>42292.495474537034</v>
      </c>
      <c r="R348">
        <f t="shared" si="23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0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1"/>
        <v>112</v>
      </c>
      <c r="P349" s="10">
        <f t="shared" si="22"/>
        <v>117.77</v>
      </c>
      <c r="Q349" s="14">
        <f t="shared" si="20"/>
        <v>42207.58699074074</v>
      </c>
      <c r="R349">
        <f t="shared" si="23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1"/>
        <v>103</v>
      </c>
      <c r="P350" s="10">
        <f t="shared" si="22"/>
        <v>86.55</v>
      </c>
      <c r="Q350" s="14">
        <f t="shared" si="20"/>
        <v>42760.498935185184</v>
      </c>
      <c r="R350">
        <f t="shared" si="23"/>
        <v>2017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0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1"/>
        <v>107</v>
      </c>
      <c r="P351" s="10">
        <f t="shared" si="22"/>
        <v>71.900000000000006</v>
      </c>
      <c r="Q351" s="14">
        <f t="shared" si="20"/>
        <v>42586.066076388888</v>
      </c>
      <c r="R351">
        <f t="shared" si="23"/>
        <v>2016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0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1"/>
        <v>115</v>
      </c>
      <c r="P352" s="10">
        <f t="shared" si="22"/>
        <v>129.82</v>
      </c>
      <c r="Q352" s="14">
        <f t="shared" si="20"/>
        <v>42427.964745370366</v>
      </c>
      <c r="R352">
        <f t="shared" si="23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0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1"/>
        <v>127</v>
      </c>
      <c r="P353" s="10">
        <f t="shared" si="22"/>
        <v>44.91</v>
      </c>
      <c r="Q353" s="14">
        <f t="shared" si="20"/>
        <v>41890.167453703703</v>
      </c>
      <c r="R353">
        <f t="shared" si="23"/>
        <v>2014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0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1"/>
        <v>117</v>
      </c>
      <c r="P354" s="10">
        <f t="shared" si="22"/>
        <v>40.76</v>
      </c>
      <c r="Q354" s="14">
        <f t="shared" si="20"/>
        <v>42297.791886574079</v>
      </c>
      <c r="R354">
        <f t="shared" si="23"/>
        <v>2015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0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1"/>
        <v>109</v>
      </c>
      <c r="P355" s="10">
        <f t="shared" si="22"/>
        <v>103.52</v>
      </c>
      <c r="Q355" s="14">
        <f t="shared" si="20"/>
        <v>42438.827789351853</v>
      </c>
      <c r="R355">
        <f t="shared" si="23"/>
        <v>2016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0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1"/>
        <v>104</v>
      </c>
      <c r="P356" s="10">
        <f t="shared" si="22"/>
        <v>125.45</v>
      </c>
      <c r="Q356" s="14">
        <f t="shared" si="20"/>
        <v>41943.293912037036</v>
      </c>
      <c r="R356">
        <f t="shared" si="23"/>
        <v>2014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0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1"/>
        <v>116</v>
      </c>
      <c r="P357" s="10">
        <f t="shared" si="22"/>
        <v>246.61</v>
      </c>
      <c r="Q357" s="14">
        <f t="shared" si="20"/>
        <v>42415.803159722222</v>
      </c>
      <c r="R357">
        <f t="shared" si="23"/>
        <v>2016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0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1"/>
        <v>103</v>
      </c>
      <c r="P358" s="10">
        <f t="shared" si="22"/>
        <v>79.400000000000006</v>
      </c>
      <c r="Q358" s="14">
        <f t="shared" si="20"/>
        <v>42078.222187499996</v>
      </c>
      <c r="R358">
        <f t="shared" si="23"/>
        <v>2015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0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1"/>
        <v>174</v>
      </c>
      <c r="P359" s="10">
        <f t="shared" si="22"/>
        <v>86.14</v>
      </c>
      <c r="Q359" s="14">
        <f t="shared" si="20"/>
        <v>42507.860196759255</v>
      </c>
      <c r="R359">
        <f t="shared" si="23"/>
        <v>2016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1"/>
        <v>103</v>
      </c>
      <c r="P360" s="10">
        <f t="shared" si="22"/>
        <v>193.05</v>
      </c>
      <c r="Q360" s="14">
        <f t="shared" si="20"/>
        <v>41935.070486111108</v>
      </c>
      <c r="R360">
        <f t="shared" si="23"/>
        <v>2014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0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1"/>
        <v>105</v>
      </c>
      <c r="P361" s="10">
        <f t="shared" si="22"/>
        <v>84.02</v>
      </c>
      <c r="Q361" s="14">
        <f t="shared" si="20"/>
        <v>42163.897916666669</v>
      </c>
      <c r="R361">
        <f t="shared" si="23"/>
        <v>2015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0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1"/>
        <v>101</v>
      </c>
      <c r="P362" s="10">
        <f t="shared" si="22"/>
        <v>139.83000000000001</v>
      </c>
      <c r="Q362" s="14">
        <f t="shared" si="20"/>
        <v>41936.001226851848</v>
      </c>
      <c r="R362">
        <f t="shared" si="23"/>
        <v>2014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0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1"/>
        <v>111</v>
      </c>
      <c r="P363" s="10">
        <f t="shared" si="22"/>
        <v>109.82</v>
      </c>
      <c r="Q363" s="14">
        <f t="shared" si="20"/>
        <v>41837.210543981484</v>
      </c>
      <c r="R363">
        <f t="shared" si="23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0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1"/>
        <v>124</v>
      </c>
      <c r="P364" s="10">
        <f t="shared" si="22"/>
        <v>139.53</v>
      </c>
      <c r="Q364" s="14">
        <f t="shared" si="20"/>
        <v>40255.744629629626</v>
      </c>
      <c r="R364">
        <f t="shared" si="23"/>
        <v>2010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0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1"/>
        <v>101</v>
      </c>
      <c r="P365" s="10">
        <f t="shared" si="22"/>
        <v>347.85</v>
      </c>
      <c r="Q365" s="14">
        <f t="shared" si="20"/>
        <v>41780.859629629631</v>
      </c>
      <c r="R365">
        <f t="shared" si="23"/>
        <v>2014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0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1"/>
        <v>110</v>
      </c>
      <c r="P366" s="10">
        <f t="shared" si="22"/>
        <v>68.239999999999995</v>
      </c>
      <c r="Q366" s="14">
        <f t="shared" si="20"/>
        <v>41668.606469907405</v>
      </c>
      <c r="R366">
        <f t="shared" si="23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0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1"/>
        <v>104</v>
      </c>
      <c r="P367" s="10">
        <f t="shared" si="22"/>
        <v>239.94</v>
      </c>
      <c r="Q367" s="14">
        <f t="shared" si="20"/>
        <v>41019.793032407404</v>
      </c>
      <c r="R367">
        <f t="shared" si="23"/>
        <v>2012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0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1"/>
        <v>101</v>
      </c>
      <c r="P368" s="10">
        <f t="shared" si="22"/>
        <v>287.31</v>
      </c>
      <c r="Q368" s="14">
        <f t="shared" si="20"/>
        <v>41355.577291666668</v>
      </c>
      <c r="R368">
        <f t="shared" si="23"/>
        <v>2013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0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1"/>
        <v>103</v>
      </c>
      <c r="P369" s="10">
        <f t="shared" si="22"/>
        <v>86.85</v>
      </c>
      <c r="Q369" s="14">
        <f t="shared" si="20"/>
        <v>42043.605578703704</v>
      </c>
      <c r="R369">
        <f t="shared" si="23"/>
        <v>2015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1"/>
        <v>104</v>
      </c>
      <c r="P370" s="10">
        <f t="shared" si="22"/>
        <v>81.849999999999994</v>
      </c>
      <c r="Q370" s="14">
        <f t="shared" si="20"/>
        <v>40893.551724537036</v>
      </c>
      <c r="R370">
        <f t="shared" si="23"/>
        <v>2011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0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1"/>
        <v>110</v>
      </c>
      <c r="P371" s="10">
        <f t="shared" si="22"/>
        <v>42.87</v>
      </c>
      <c r="Q371" s="14">
        <f t="shared" si="20"/>
        <v>42711.795138888891</v>
      </c>
      <c r="R371">
        <f t="shared" si="23"/>
        <v>2016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0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1"/>
        <v>122</v>
      </c>
      <c r="P372" s="10">
        <f t="shared" si="22"/>
        <v>709.42</v>
      </c>
      <c r="Q372" s="14">
        <f t="shared" si="20"/>
        <v>41261.767812500002</v>
      </c>
      <c r="R372">
        <f t="shared" si="23"/>
        <v>2012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0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1"/>
        <v>114</v>
      </c>
      <c r="P373" s="10">
        <f t="shared" si="22"/>
        <v>161.26</v>
      </c>
      <c r="Q373" s="14">
        <f t="shared" si="20"/>
        <v>42425.576898148152</v>
      </c>
      <c r="R373">
        <f t="shared" si="23"/>
        <v>2016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0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1"/>
        <v>125</v>
      </c>
      <c r="P374" s="10">
        <f t="shared" si="22"/>
        <v>41.78</v>
      </c>
      <c r="Q374" s="14">
        <f t="shared" si="20"/>
        <v>41078.91201388889</v>
      </c>
      <c r="R374">
        <f t="shared" si="23"/>
        <v>2012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0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1"/>
        <v>107</v>
      </c>
      <c r="P375" s="10">
        <f t="shared" si="22"/>
        <v>89.89</v>
      </c>
      <c r="Q375" s="14">
        <f t="shared" si="20"/>
        <v>40757.889247685183</v>
      </c>
      <c r="R375">
        <f t="shared" si="23"/>
        <v>2011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0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1"/>
        <v>131</v>
      </c>
      <c r="P376" s="10">
        <f t="shared" si="22"/>
        <v>45.05</v>
      </c>
      <c r="Q376" s="14">
        <f t="shared" si="20"/>
        <v>41657.985081018516</v>
      </c>
      <c r="R376">
        <f t="shared" si="23"/>
        <v>2014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0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1"/>
        <v>120</v>
      </c>
      <c r="P377" s="10">
        <f t="shared" si="22"/>
        <v>42.86</v>
      </c>
      <c r="Q377" s="14">
        <f t="shared" si="20"/>
        <v>42576.452731481477</v>
      </c>
      <c r="R377">
        <f t="shared" si="23"/>
        <v>2016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0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1"/>
        <v>106</v>
      </c>
      <c r="P378" s="10">
        <f t="shared" si="22"/>
        <v>54.08</v>
      </c>
      <c r="Q378" s="14">
        <f t="shared" si="20"/>
        <v>42292.250787037032</v>
      </c>
      <c r="R378">
        <f t="shared" si="23"/>
        <v>2015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0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1"/>
        <v>114</v>
      </c>
      <c r="P379" s="10">
        <f t="shared" si="22"/>
        <v>103.22</v>
      </c>
      <c r="Q379" s="14">
        <f t="shared" si="20"/>
        <v>42370.571851851855</v>
      </c>
      <c r="R379">
        <f t="shared" si="23"/>
        <v>2016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1"/>
        <v>112</v>
      </c>
      <c r="P380" s="10">
        <f t="shared" si="22"/>
        <v>40.4</v>
      </c>
      <c r="Q380" s="14">
        <f t="shared" si="20"/>
        <v>40987.688333333332</v>
      </c>
      <c r="R380">
        <f t="shared" si="23"/>
        <v>2012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0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1"/>
        <v>116</v>
      </c>
      <c r="P381" s="10">
        <f t="shared" si="22"/>
        <v>116.86</v>
      </c>
      <c r="Q381" s="14">
        <f t="shared" si="20"/>
        <v>42367.719814814816</v>
      </c>
      <c r="R381">
        <f t="shared" si="23"/>
        <v>2015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0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1"/>
        <v>142</v>
      </c>
      <c r="P382" s="10">
        <f t="shared" si="22"/>
        <v>115.51</v>
      </c>
      <c r="Q382" s="14">
        <f t="shared" si="20"/>
        <v>41085.698113425926</v>
      </c>
      <c r="R382">
        <f t="shared" si="23"/>
        <v>2012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0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1"/>
        <v>105</v>
      </c>
      <c r="P383" s="10">
        <f t="shared" si="22"/>
        <v>104.31</v>
      </c>
      <c r="Q383" s="14">
        <f t="shared" si="20"/>
        <v>41144.709490740745</v>
      </c>
      <c r="R383">
        <f t="shared" si="23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0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1"/>
        <v>256</v>
      </c>
      <c r="P384" s="10">
        <f t="shared" si="22"/>
        <v>69.77</v>
      </c>
      <c r="Q384" s="14">
        <f t="shared" si="20"/>
        <v>41755.117581018516</v>
      </c>
      <c r="R384">
        <f t="shared" si="23"/>
        <v>2014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0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1"/>
        <v>207</v>
      </c>
      <c r="P385" s="10">
        <f t="shared" si="22"/>
        <v>43.02</v>
      </c>
      <c r="Q385" s="14">
        <f t="shared" si="20"/>
        <v>41980.781793981485</v>
      </c>
      <c r="R385">
        <f t="shared" si="23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0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21"/>
        <v>112</v>
      </c>
      <c r="P386" s="10">
        <f t="shared" si="22"/>
        <v>58.54</v>
      </c>
      <c r="Q386" s="14">
        <f t="shared" ref="Q386:Q449" si="24">(((J387/60)/60)/24)+DATE(1970,1,1)</f>
        <v>41934.584502314814</v>
      </c>
      <c r="R386">
        <f t="shared" si="23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0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25">ROUND(E387/D387*100,0)</f>
        <v>106</v>
      </c>
      <c r="P387" s="10">
        <f t="shared" ref="P387:P450" si="26">ROUND(E387/L387,2)</f>
        <v>111.8</v>
      </c>
      <c r="Q387" s="14">
        <f t="shared" si="24"/>
        <v>42211.951284722221</v>
      </c>
      <c r="R387">
        <f t="shared" ref="R387:R450" si="27">YEAR(Q387)</f>
        <v>2015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0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25"/>
        <v>100</v>
      </c>
      <c r="P388" s="10">
        <f t="shared" si="26"/>
        <v>46.23</v>
      </c>
      <c r="Q388" s="14">
        <f t="shared" si="24"/>
        <v>42200.67659722222</v>
      </c>
      <c r="R388">
        <f t="shared" si="27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0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25"/>
        <v>214</v>
      </c>
      <c r="P389" s="10">
        <f t="shared" si="26"/>
        <v>144.69</v>
      </c>
      <c r="Q389" s="14">
        <f t="shared" si="24"/>
        <v>42549.076157407413</v>
      </c>
      <c r="R389">
        <f t="shared" si="27"/>
        <v>2016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25"/>
        <v>126</v>
      </c>
      <c r="P390" s="10">
        <f t="shared" si="26"/>
        <v>88.85</v>
      </c>
      <c r="Q390" s="14">
        <f t="shared" si="24"/>
        <v>41674.063078703701</v>
      </c>
      <c r="R390">
        <f t="shared" si="27"/>
        <v>2014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0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25"/>
        <v>182</v>
      </c>
      <c r="P391" s="10">
        <f t="shared" si="26"/>
        <v>81.75</v>
      </c>
      <c r="Q391" s="14">
        <f t="shared" si="24"/>
        <v>42112.036712962959</v>
      </c>
      <c r="R391">
        <f t="shared" si="27"/>
        <v>2015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0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25"/>
        <v>100</v>
      </c>
      <c r="P392" s="10">
        <f t="shared" si="26"/>
        <v>71.430000000000007</v>
      </c>
      <c r="Q392" s="14">
        <f t="shared" si="24"/>
        <v>40865.042256944449</v>
      </c>
      <c r="R392">
        <f t="shared" si="27"/>
        <v>2011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0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25"/>
        <v>101</v>
      </c>
      <c r="P393" s="10">
        <f t="shared" si="26"/>
        <v>104.26</v>
      </c>
      <c r="Q393" s="14">
        <f t="shared" si="24"/>
        <v>40763.717256944445</v>
      </c>
      <c r="R393">
        <f t="shared" si="27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0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25"/>
        <v>101</v>
      </c>
      <c r="P394" s="10">
        <f t="shared" si="26"/>
        <v>90.62</v>
      </c>
      <c r="Q394" s="14">
        <f t="shared" si="24"/>
        <v>41526.708935185183</v>
      </c>
      <c r="R394">
        <f t="shared" si="27"/>
        <v>2013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0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25"/>
        <v>110</v>
      </c>
      <c r="P395" s="10">
        <f t="shared" si="26"/>
        <v>157.33000000000001</v>
      </c>
      <c r="Q395" s="14">
        <f t="shared" si="24"/>
        <v>42417.818078703705</v>
      </c>
      <c r="R395">
        <f t="shared" si="27"/>
        <v>2016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0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25"/>
        <v>112</v>
      </c>
      <c r="P396" s="10">
        <f t="shared" si="26"/>
        <v>105.18</v>
      </c>
      <c r="Q396" s="14">
        <f t="shared" si="24"/>
        <v>40990.909259259257</v>
      </c>
      <c r="R396">
        <f t="shared" si="27"/>
        <v>2012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0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25"/>
        <v>108</v>
      </c>
      <c r="P397" s="10">
        <f t="shared" si="26"/>
        <v>58.72</v>
      </c>
      <c r="Q397" s="14">
        <f t="shared" si="24"/>
        <v>41082.564884259256</v>
      </c>
      <c r="R397">
        <f t="shared" si="27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0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25"/>
        <v>107</v>
      </c>
      <c r="P398" s="10">
        <f t="shared" si="26"/>
        <v>81.63</v>
      </c>
      <c r="Q398" s="14">
        <f t="shared" si="24"/>
        <v>40379.776435185187</v>
      </c>
      <c r="R398">
        <f t="shared" si="27"/>
        <v>2010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0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25"/>
        <v>104</v>
      </c>
      <c r="P399" s="10">
        <f t="shared" si="26"/>
        <v>56.46</v>
      </c>
      <c r="Q399" s="14">
        <f t="shared" si="24"/>
        <v>42078.793124999997</v>
      </c>
      <c r="R399">
        <f t="shared" si="27"/>
        <v>2015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25"/>
        <v>125</v>
      </c>
      <c r="P400" s="10">
        <f t="shared" si="26"/>
        <v>140.1</v>
      </c>
      <c r="Q400" s="14">
        <f t="shared" si="24"/>
        <v>42687.875775462962</v>
      </c>
      <c r="R400">
        <f t="shared" si="27"/>
        <v>2016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0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25"/>
        <v>107</v>
      </c>
      <c r="P401" s="10">
        <f t="shared" si="26"/>
        <v>224.85</v>
      </c>
      <c r="Q401" s="14">
        <f t="shared" si="24"/>
        <v>41745.635960648149</v>
      </c>
      <c r="R401">
        <f t="shared" si="27"/>
        <v>2014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0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25"/>
        <v>112</v>
      </c>
      <c r="P402" s="10">
        <f t="shared" si="26"/>
        <v>181.13</v>
      </c>
      <c r="Q402" s="14">
        <f t="shared" si="24"/>
        <v>40732.842245370368</v>
      </c>
      <c r="R402">
        <f t="shared" si="27"/>
        <v>2011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0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25"/>
        <v>104</v>
      </c>
      <c r="P403" s="10">
        <f t="shared" si="26"/>
        <v>711.04</v>
      </c>
      <c r="Q403" s="14">
        <f t="shared" si="24"/>
        <v>42292.539548611108</v>
      </c>
      <c r="R403">
        <f t="shared" si="27"/>
        <v>2015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0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25"/>
        <v>142</v>
      </c>
      <c r="P404" s="10">
        <f t="shared" si="26"/>
        <v>65.88</v>
      </c>
      <c r="Q404" s="14">
        <f t="shared" si="24"/>
        <v>40718.310659722221</v>
      </c>
      <c r="R404">
        <f t="shared" si="27"/>
        <v>2011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0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25"/>
        <v>105</v>
      </c>
      <c r="P405" s="10">
        <f t="shared" si="26"/>
        <v>75.19</v>
      </c>
      <c r="Q405" s="14">
        <f t="shared" si="24"/>
        <v>41646.628032407411</v>
      </c>
      <c r="R405">
        <f t="shared" si="27"/>
        <v>2014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0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25"/>
        <v>103</v>
      </c>
      <c r="P406" s="10">
        <f t="shared" si="26"/>
        <v>133.13999999999999</v>
      </c>
      <c r="Q406" s="14">
        <f t="shared" si="24"/>
        <v>41674.08494212963</v>
      </c>
      <c r="R406">
        <f t="shared" si="27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0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25"/>
        <v>108</v>
      </c>
      <c r="P407" s="10">
        <f t="shared" si="26"/>
        <v>55.2</v>
      </c>
      <c r="Q407" s="14">
        <f t="shared" si="24"/>
        <v>40638.162465277775</v>
      </c>
      <c r="R407">
        <f t="shared" si="27"/>
        <v>2011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0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25"/>
        <v>108</v>
      </c>
      <c r="P408" s="10">
        <f t="shared" si="26"/>
        <v>86.16</v>
      </c>
      <c r="Q408" s="14">
        <f t="shared" si="24"/>
        <v>40806.870949074073</v>
      </c>
      <c r="R408">
        <f t="shared" si="27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0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25"/>
        <v>102</v>
      </c>
      <c r="P409" s="10">
        <f t="shared" si="26"/>
        <v>92.32</v>
      </c>
      <c r="Q409" s="14">
        <f t="shared" si="24"/>
        <v>41543.735995370371</v>
      </c>
      <c r="R409">
        <f t="shared" si="27"/>
        <v>2013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25"/>
        <v>101</v>
      </c>
      <c r="P410" s="10">
        <f t="shared" si="26"/>
        <v>160.16</v>
      </c>
      <c r="Q410" s="14">
        <f t="shared" si="24"/>
        <v>42543.862777777773</v>
      </c>
      <c r="R410">
        <f t="shared" si="27"/>
        <v>2016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0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25"/>
        <v>137</v>
      </c>
      <c r="P411" s="10">
        <f t="shared" si="26"/>
        <v>45.6</v>
      </c>
      <c r="Q411" s="14">
        <f t="shared" si="24"/>
        <v>42113.981446759266</v>
      </c>
      <c r="R411">
        <f t="shared" si="27"/>
        <v>2015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0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25"/>
        <v>128</v>
      </c>
      <c r="P412" s="10">
        <f t="shared" si="26"/>
        <v>183.29</v>
      </c>
      <c r="Q412" s="14">
        <f t="shared" si="24"/>
        <v>41598.17597222222</v>
      </c>
      <c r="R412">
        <f t="shared" si="27"/>
        <v>2013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0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25"/>
        <v>101</v>
      </c>
      <c r="P413" s="10">
        <f t="shared" si="26"/>
        <v>125.79</v>
      </c>
      <c r="Q413" s="14">
        <f t="shared" si="24"/>
        <v>41099.742800925924</v>
      </c>
      <c r="R413">
        <f t="shared" si="27"/>
        <v>2012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0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25"/>
        <v>127</v>
      </c>
      <c r="P414" s="10">
        <f t="shared" si="26"/>
        <v>57.65</v>
      </c>
      <c r="Q414" s="14">
        <f t="shared" si="24"/>
        <v>41079.877442129626</v>
      </c>
      <c r="R414">
        <f t="shared" si="27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0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25"/>
        <v>105</v>
      </c>
      <c r="P415" s="10">
        <f t="shared" si="26"/>
        <v>78.66</v>
      </c>
      <c r="Q415" s="14">
        <f t="shared" si="24"/>
        <v>41529.063252314816</v>
      </c>
      <c r="R415">
        <f t="shared" si="27"/>
        <v>2013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0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25"/>
        <v>103</v>
      </c>
      <c r="P416" s="10">
        <f t="shared" si="26"/>
        <v>91.48</v>
      </c>
      <c r="Q416" s="14">
        <f t="shared" si="24"/>
        <v>41904.851875</v>
      </c>
      <c r="R416">
        <f t="shared" si="27"/>
        <v>2014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0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25"/>
        <v>102</v>
      </c>
      <c r="P417" s="10">
        <f t="shared" si="26"/>
        <v>68.099999999999994</v>
      </c>
      <c r="Q417" s="14">
        <f t="shared" si="24"/>
        <v>41648.396192129629</v>
      </c>
      <c r="R417">
        <f t="shared" si="27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0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25"/>
        <v>120</v>
      </c>
      <c r="P418" s="10">
        <f t="shared" si="26"/>
        <v>48.09</v>
      </c>
      <c r="Q418" s="14">
        <f t="shared" si="24"/>
        <v>41360.970601851855</v>
      </c>
      <c r="R418">
        <f t="shared" si="27"/>
        <v>2013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0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25"/>
        <v>100</v>
      </c>
      <c r="P419" s="10">
        <f t="shared" si="26"/>
        <v>202.42</v>
      </c>
      <c r="Q419" s="14">
        <f t="shared" si="24"/>
        <v>42178.282372685186</v>
      </c>
      <c r="R419">
        <f t="shared" si="27"/>
        <v>2015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25"/>
        <v>101</v>
      </c>
      <c r="P420" s="10">
        <f t="shared" si="26"/>
        <v>216.75</v>
      </c>
      <c r="Q420" s="14">
        <f t="shared" si="24"/>
        <v>41394.842442129629</v>
      </c>
      <c r="R420">
        <f t="shared" si="27"/>
        <v>2013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0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25"/>
        <v>100</v>
      </c>
      <c r="P421" s="10">
        <f t="shared" si="26"/>
        <v>110.07</v>
      </c>
      <c r="Q421" s="14">
        <f t="shared" si="24"/>
        <v>41682.23646990741</v>
      </c>
      <c r="R421">
        <f t="shared" si="27"/>
        <v>2014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0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25"/>
        <v>0</v>
      </c>
      <c r="P422" s="10">
        <f t="shared" si="26"/>
        <v>4.83</v>
      </c>
      <c r="Q422" s="14">
        <f t="shared" si="24"/>
        <v>42177.491388888884</v>
      </c>
      <c r="R422">
        <f t="shared" si="27"/>
        <v>2015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0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25"/>
        <v>2</v>
      </c>
      <c r="P423" s="10">
        <f t="shared" si="26"/>
        <v>50.17</v>
      </c>
      <c r="Q423" s="14">
        <f t="shared" si="24"/>
        <v>41863.260381944441</v>
      </c>
      <c r="R423">
        <f t="shared" si="27"/>
        <v>2014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0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25"/>
        <v>1</v>
      </c>
      <c r="P424" s="10">
        <f t="shared" si="26"/>
        <v>35.83</v>
      </c>
      <c r="Q424" s="14">
        <f t="shared" si="24"/>
        <v>41400.92627314815</v>
      </c>
      <c r="R424">
        <f t="shared" si="27"/>
        <v>2013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0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25"/>
        <v>1</v>
      </c>
      <c r="P425" s="10">
        <f t="shared" si="26"/>
        <v>11.77</v>
      </c>
      <c r="Q425" s="14">
        <f t="shared" si="24"/>
        <v>40934.376145833332</v>
      </c>
      <c r="R425">
        <f t="shared" si="27"/>
        <v>2012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0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25"/>
        <v>7</v>
      </c>
      <c r="P426" s="10">
        <f t="shared" si="26"/>
        <v>40.78</v>
      </c>
      <c r="Q426" s="14">
        <f t="shared" si="24"/>
        <v>42275.861157407402</v>
      </c>
      <c r="R426">
        <f t="shared" si="27"/>
        <v>2015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0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25"/>
        <v>0</v>
      </c>
      <c r="P427" s="10">
        <f t="shared" si="26"/>
        <v>3</v>
      </c>
      <c r="Q427" s="14">
        <f t="shared" si="24"/>
        <v>42400.711967592593</v>
      </c>
      <c r="R427">
        <f t="shared" si="27"/>
        <v>2016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0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25"/>
        <v>1</v>
      </c>
      <c r="P428" s="10">
        <f t="shared" si="26"/>
        <v>16.63</v>
      </c>
      <c r="Q428" s="14">
        <f t="shared" si="24"/>
        <v>42285.909027777772</v>
      </c>
      <c r="R428">
        <f t="shared" si="27"/>
        <v>2015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0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25"/>
        <v>0</v>
      </c>
      <c r="P429" s="10" t="e">
        <f t="shared" si="26"/>
        <v>#DIV/0!</v>
      </c>
      <c r="Q429" s="14">
        <f t="shared" si="24"/>
        <v>41778.766724537039</v>
      </c>
      <c r="R429">
        <f t="shared" si="27"/>
        <v>2014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25"/>
        <v>6</v>
      </c>
      <c r="P430" s="10">
        <f t="shared" si="26"/>
        <v>52</v>
      </c>
      <c r="Q430" s="14">
        <f t="shared" si="24"/>
        <v>40070.901412037041</v>
      </c>
      <c r="R430">
        <f t="shared" si="27"/>
        <v>2009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0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25"/>
        <v>0</v>
      </c>
      <c r="P431" s="10" t="e">
        <f t="shared" si="26"/>
        <v>#DIV/0!</v>
      </c>
      <c r="Q431" s="14">
        <f t="shared" si="24"/>
        <v>41513.107256944444</v>
      </c>
      <c r="R431">
        <f t="shared" si="27"/>
        <v>2013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0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25"/>
        <v>2</v>
      </c>
      <c r="P432" s="10">
        <f t="shared" si="26"/>
        <v>4.8</v>
      </c>
      <c r="Q432" s="14">
        <f t="shared" si="24"/>
        <v>42526.871331018512</v>
      </c>
      <c r="R432">
        <f t="shared" si="27"/>
        <v>2016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0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25"/>
        <v>14</v>
      </c>
      <c r="P433" s="10">
        <f t="shared" si="26"/>
        <v>51.88</v>
      </c>
      <c r="Q433" s="14">
        <f t="shared" si="24"/>
        <v>42238.726631944446</v>
      </c>
      <c r="R433">
        <f t="shared" si="27"/>
        <v>2015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0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25"/>
        <v>10</v>
      </c>
      <c r="P434" s="10">
        <f t="shared" si="26"/>
        <v>71.25</v>
      </c>
      <c r="Q434" s="14">
        <f t="shared" si="24"/>
        <v>42228.629884259266</v>
      </c>
      <c r="R434">
        <f t="shared" si="27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0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25"/>
        <v>0</v>
      </c>
      <c r="P435" s="10" t="e">
        <f t="shared" si="26"/>
        <v>#DIV/0!</v>
      </c>
      <c r="Q435" s="14">
        <f t="shared" si="24"/>
        <v>41576.834513888891</v>
      </c>
      <c r="R435">
        <f t="shared" si="27"/>
        <v>2013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0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25"/>
        <v>5</v>
      </c>
      <c r="P436" s="10">
        <f t="shared" si="26"/>
        <v>62.5</v>
      </c>
      <c r="Q436" s="14">
        <f t="shared" si="24"/>
        <v>41500.747453703705</v>
      </c>
      <c r="R436">
        <f t="shared" si="27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0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25"/>
        <v>0</v>
      </c>
      <c r="P437" s="10">
        <f t="shared" si="26"/>
        <v>1</v>
      </c>
      <c r="Q437" s="14">
        <f t="shared" si="24"/>
        <v>41456.36241898148</v>
      </c>
      <c r="R437">
        <f t="shared" si="27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0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25"/>
        <v>0</v>
      </c>
      <c r="P438" s="10" t="e">
        <f t="shared" si="26"/>
        <v>#DIV/0!</v>
      </c>
      <c r="Q438" s="14">
        <f t="shared" si="24"/>
        <v>42591.31858796296</v>
      </c>
      <c r="R438">
        <f t="shared" si="27"/>
        <v>2016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0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25"/>
        <v>0</v>
      </c>
      <c r="P439" s="10" t="e">
        <f t="shared" si="26"/>
        <v>#DIV/0!</v>
      </c>
      <c r="Q439" s="14">
        <f t="shared" si="24"/>
        <v>42296.261087962965</v>
      </c>
      <c r="R439">
        <f t="shared" si="27"/>
        <v>2015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25"/>
        <v>9</v>
      </c>
      <c r="P440" s="10">
        <f t="shared" si="26"/>
        <v>170.55</v>
      </c>
      <c r="Q440" s="14">
        <f t="shared" si="24"/>
        <v>41919.761782407404</v>
      </c>
      <c r="R440">
        <f t="shared" si="27"/>
        <v>2014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0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25"/>
        <v>0</v>
      </c>
      <c r="P441" s="10" t="e">
        <f t="shared" si="26"/>
        <v>#DIV/0!</v>
      </c>
      <c r="Q441" s="14">
        <f t="shared" si="24"/>
        <v>42423.985567129625</v>
      </c>
      <c r="R441">
        <f t="shared" si="27"/>
        <v>2016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0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25"/>
        <v>0</v>
      </c>
      <c r="P442" s="10">
        <f t="shared" si="26"/>
        <v>5</v>
      </c>
      <c r="Q442" s="14">
        <f t="shared" si="24"/>
        <v>41550.793935185182</v>
      </c>
      <c r="R442">
        <f t="shared" si="27"/>
        <v>2013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0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25"/>
        <v>0</v>
      </c>
      <c r="P443" s="10" t="e">
        <f t="shared" si="26"/>
        <v>#DIV/0!</v>
      </c>
      <c r="Q443" s="14">
        <f t="shared" si="24"/>
        <v>42024.888692129629</v>
      </c>
      <c r="R443">
        <f t="shared" si="27"/>
        <v>2015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0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25"/>
        <v>39</v>
      </c>
      <c r="P444" s="10">
        <f t="shared" si="26"/>
        <v>393.59</v>
      </c>
      <c r="Q444" s="14">
        <f t="shared" si="24"/>
        <v>41650.015057870369</v>
      </c>
      <c r="R444">
        <f t="shared" si="27"/>
        <v>2014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0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25"/>
        <v>0</v>
      </c>
      <c r="P445" s="10">
        <f t="shared" si="26"/>
        <v>5</v>
      </c>
      <c r="Q445" s="14">
        <f t="shared" si="24"/>
        <v>40894.906956018516</v>
      </c>
      <c r="R445">
        <f t="shared" si="27"/>
        <v>2011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0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25"/>
        <v>5</v>
      </c>
      <c r="P446" s="10">
        <f t="shared" si="26"/>
        <v>50</v>
      </c>
      <c r="Q446" s="14">
        <f t="shared" si="24"/>
        <v>42130.335358796292</v>
      </c>
      <c r="R446">
        <f t="shared" si="27"/>
        <v>2015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0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25"/>
        <v>0</v>
      </c>
      <c r="P447" s="10">
        <f t="shared" si="26"/>
        <v>1</v>
      </c>
      <c r="Q447" s="14">
        <f t="shared" si="24"/>
        <v>42037.083564814813</v>
      </c>
      <c r="R447">
        <f t="shared" si="27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0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25"/>
        <v>7</v>
      </c>
      <c r="P448" s="10">
        <f t="shared" si="26"/>
        <v>47.88</v>
      </c>
      <c r="Q448" s="14">
        <f t="shared" si="24"/>
        <v>41331.555127314816</v>
      </c>
      <c r="R448">
        <f t="shared" si="27"/>
        <v>2013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0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25"/>
        <v>0</v>
      </c>
      <c r="P449" s="10">
        <f t="shared" si="26"/>
        <v>5</v>
      </c>
      <c r="Q449" s="14">
        <f t="shared" si="24"/>
        <v>41753.758043981477</v>
      </c>
      <c r="R449">
        <f t="shared" si="27"/>
        <v>2014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25"/>
        <v>3</v>
      </c>
      <c r="P450" s="10">
        <f t="shared" si="26"/>
        <v>20.5</v>
      </c>
      <c r="Q450" s="14">
        <f t="shared" ref="Q450:Q513" si="28">(((J451/60)/60)/24)+DATE(1970,1,1)</f>
        <v>41534.568113425928</v>
      </c>
      <c r="R450">
        <f t="shared" si="27"/>
        <v>2013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0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9">ROUND(E451/D451*100,0)</f>
        <v>2</v>
      </c>
      <c r="P451" s="10">
        <f t="shared" ref="P451:P514" si="30">ROUND(E451/L451,2)</f>
        <v>9</v>
      </c>
      <c r="Q451" s="14">
        <f t="shared" si="28"/>
        <v>41654.946759259255</v>
      </c>
      <c r="R451">
        <f t="shared" ref="R451:R514" si="31">YEAR(Q451)</f>
        <v>2014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0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9"/>
        <v>1</v>
      </c>
      <c r="P452" s="10">
        <f t="shared" si="30"/>
        <v>56.57</v>
      </c>
      <c r="Q452" s="14">
        <f t="shared" si="28"/>
        <v>41634.715173611112</v>
      </c>
      <c r="R452">
        <f t="shared" si="31"/>
        <v>2013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0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9"/>
        <v>0</v>
      </c>
      <c r="P453" s="10" t="e">
        <f t="shared" si="30"/>
        <v>#DIV/0!</v>
      </c>
      <c r="Q453" s="14">
        <f t="shared" si="28"/>
        <v>42107.703877314809</v>
      </c>
      <c r="R453">
        <f t="shared" si="31"/>
        <v>2015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0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9"/>
        <v>64</v>
      </c>
      <c r="P454" s="10">
        <f t="shared" si="30"/>
        <v>40</v>
      </c>
      <c r="Q454" s="14">
        <f t="shared" si="28"/>
        <v>42038.824988425928</v>
      </c>
      <c r="R454">
        <f t="shared" si="31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0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9"/>
        <v>0</v>
      </c>
      <c r="P455" s="10">
        <f t="shared" si="30"/>
        <v>13</v>
      </c>
      <c r="Q455" s="14">
        <f t="shared" si="28"/>
        <v>41938.717256944445</v>
      </c>
      <c r="R455">
        <f t="shared" si="31"/>
        <v>2014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0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9"/>
        <v>1</v>
      </c>
      <c r="P456" s="10">
        <f t="shared" si="30"/>
        <v>16.399999999999999</v>
      </c>
      <c r="Q456" s="14">
        <f t="shared" si="28"/>
        <v>40971.002569444441</v>
      </c>
      <c r="R456">
        <f t="shared" si="31"/>
        <v>2012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0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9"/>
        <v>0</v>
      </c>
      <c r="P457" s="10">
        <f t="shared" si="30"/>
        <v>22.5</v>
      </c>
      <c r="Q457" s="14">
        <f t="shared" si="28"/>
        <v>41547.694456018515</v>
      </c>
      <c r="R457">
        <f t="shared" si="31"/>
        <v>2013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0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9"/>
        <v>1</v>
      </c>
      <c r="P458" s="10">
        <f t="shared" si="30"/>
        <v>20.329999999999998</v>
      </c>
      <c r="Q458" s="14">
        <f t="shared" si="28"/>
        <v>41837.767500000002</v>
      </c>
      <c r="R458">
        <f t="shared" si="31"/>
        <v>2014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0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9"/>
        <v>0</v>
      </c>
      <c r="P459" s="10" t="e">
        <f t="shared" si="30"/>
        <v>#DIV/0!</v>
      </c>
      <c r="Q459" s="14">
        <f t="shared" si="28"/>
        <v>41378.69976851852</v>
      </c>
      <c r="R459">
        <f t="shared" si="31"/>
        <v>2013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9"/>
        <v>8</v>
      </c>
      <c r="P460" s="10">
        <f t="shared" si="30"/>
        <v>16.760000000000002</v>
      </c>
      <c r="Q460" s="14">
        <f t="shared" si="28"/>
        <v>40800.6403587963</v>
      </c>
      <c r="R460">
        <f t="shared" si="31"/>
        <v>2011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0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9"/>
        <v>0</v>
      </c>
      <c r="P461" s="10">
        <f t="shared" si="30"/>
        <v>25</v>
      </c>
      <c r="Q461" s="14">
        <f t="shared" si="28"/>
        <v>41759.542534722219</v>
      </c>
      <c r="R461">
        <f t="shared" si="31"/>
        <v>2014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0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9"/>
        <v>0</v>
      </c>
      <c r="P462" s="10">
        <f t="shared" si="30"/>
        <v>12.5</v>
      </c>
      <c r="Q462" s="14">
        <f t="shared" si="28"/>
        <v>41407.84684027778</v>
      </c>
      <c r="R462">
        <f t="shared" si="31"/>
        <v>2013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0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9"/>
        <v>0</v>
      </c>
      <c r="P463" s="10" t="e">
        <f t="shared" si="30"/>
        <v>#DIV/0!</v>
      </c>
      <c r="Q463" s="14">
        <f t="shared" si="28"/>
        <v>40705.126631944448</v>
      </c>
      <c r="R463">
        <f t="shared" si="31"/>
        <v>2011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0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9"/>
        <v>0</v>
      </c>
      <c r="P464" s="10" t="e">
        <f t="shared" si="30"/>
        <v>#DIV/0!</v>
      </c>
      <c r="Q464" s="14">
        <f t="shared" si="28"/>
        <v>40750.710104166668</v>
      </c>
      <c r="R464">
        <f t="shared" si="31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0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9"/>
        <v>2</v>
      </c>
      <c r="P465" s="10">
        <f t="shared" si="30"/>
        <v>113.64</v>
      </c>
      <c r="Q465" s="14">
        <f t="shared" si="28"/>
        <v>42488.848784722228</v>
      </c>
      <c r="R465">
        <f t="shared" si="31"/>
        <v>2016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0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9"/>
        <v>0</v>
      </c>
      <c r="P466" s="10">
        <f t="shared" si="30"/>
        <v>1</v>
      </c>
      <c r="Q466" s="14">
        <f t="shared" si="28"/>
        <v>41801.120069444441</v>
      </c>
      <c r="R466">
        <f t="shared" si="31"/>
        <v>2014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0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9"/>
        <v>27</v>
      </c>
      <c r="P467" s="10">
        <f t="shared" si="30"/>
        <v>17.25</v>
      </c>
      <c r="Q467" s="14">
        <f t="shared" si="28"/>
        <v>41129.942870370374</v>
      </c>
      <c r="R467">
        <f t="shared" si="31"/>
        <v>2012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0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9"/>
        <v>1</v>
      </c>
      <c r="P468" s="10">
        <f t="shared" si="30"/>
        <v>15.2</v>
      </c>
      <c r="Q468" s="14">
        <f t="shared" si="28"/>
        <v>41135.679791666669</v>
      </c>
      <c r="R468">
        <f t="shared" si="31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0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9"/>
        <v>22</v>
      </c>
      <c r="P469" s="10">
        <f t="shared" si="30"/>
        <v>110.64</v>
      </c>
      <c r="Q469" s="14">
        <f t="shared" si="28"/>
        <v>41041.167627314811</v>
      </c>
      <c r="R469">
        <f t="shared" si="31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9"/>
        <v>0</v>
      </c>
      <c r="P470" s="10" t="e">
        <f t="shared" si="30"/>
        <v>#DIV/0!</v>
      </c>
      <c r="Q470" s="14">
        <f t="shared" si="28"/>
        <v>41827.989861111113</v>
      </c>
      <c r="R470">
        <f t="shared" si="31"/>
        <v>2014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0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9"/>
        <v>0</v>
      </c>
      <c r="P471" s="10" t="e">
        <f t="shared" si="30"/>
        <v>#DIV/0!</v>
      </c>
      <c r="Q471" s="14">
        <f t="shared" si="28"/>
        <v>41605.167696759258</v>
      </c>
      <c r="R471">
        <f t="shared" si="31"/>
        <v>2013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0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9"/>
        <v>1</v>
      </c>
      <c r="P472" s="10">
        <f t="shared" si="30"/>
        <v>25.5</v>
      </c>
      <c r="Q472" s="14">
        <f t="shared" si="28"/>
        <v>41703.721979166665</v>
      </c>
      <c r="R472">
        <f t="shared" si="31"/>
        <v>2014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0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9"/>
        <v>12</v>
      </c>
      <c r="P473" s="10">
        <f t="shared" si="30"/>
        <v>38.479999999999997</v>
      </c>
      <c r="Q473" s="14">
        <f t="shared" si="28"/>
        <v>41844.922662037039</v>
      </c>
      <c r="R473">
        <f t="shared" si="31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0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9"/>
        <v>18</v>
      </c>
      <c r="P474" s="10">
        <f t="shared" si="30"/>
        <v>28.2</v>
      </c>
      <c r="Q474" s="14">
        <f t="shared" si="28"/>
        <v>41869.698136574072</v>
      </c>
      <c r="R474">
        <f t="shared" si="31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0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9"/>
        <v>3</v>
      </c>
      <c r="P475" s="10">
        <f t="shared" si="30"/>
        <v>61.5</v>
      </c>
      <c r="Q475" s="14">
        <f t="shared" si="28"/>
        <v>42753.329039351855</v>
      </c>
      <c r="R475">
        <f t="shared" si="31"/>
        <v>2017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0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9"/>
        <v>0</v>
      </c>
      <c r="P476" s="10">
        <f t="shared" si="30"/>
        <v>1</v>
      </c>
      <c r="Q476" s="14">
        <f t="shared" si="28"/>
        <v>42100.086145833338</v>
      </c>
      <c r="R476">
        <f t="shared" si="31"/>
        <v>2015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0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9"/>
        <v>0</v>
      </c>
      <c r="P477" s="10" t="e">
        <f t="shared" si="30"/>
        <v>#DIV/0!</v>
      </c>
      <c r="Q477" s="14">
        <f t="shared" si="28"/>
        <v>41757.975011574075</v>
      </c>
      <c r="R477">
        <f t="shared" si="31"/>
        <v>2014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0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9"/>
        <v>2</v>
      </c>
      <c r="P478" s="10">
        <f t="shared" si="30"/>
        <v>39.57</v>
      </c>
      <c r="Q478" s="14">
        <f t="shared" si="28"/>
        <v>40987.83488425926</v>
      </c>
      <c r="R478">
        <f t="shared" si="31"/>
        <v>2012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0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9"/>
        <v>0</v>
      </c>
      <c r="P479" s="10" t="e">
        <f t="shared" si="30"/>
        <v>#DIV/0!</v>
      </c>
      <c r="Q479" s="14">
        <f t="shared" si="28"/>
        <v>42065.910983796297</v>
      </c>
      <c r="R479">
        <f t="shared" si="31"/>
        <v>2015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9"/>
        <v>0</v>
      </c>
      <c r="P480" s="10" t="e">
        <f t="shared" si="30"/>
        <v>#DIV/0!</v>
      </c>
      <c r="Q480" s="14">
        <f t="shared" si="28"/>
        <v>41904.407812500001</v>
      </c>
      <c r="R480">
        <f t="shared" si="31"/>
        <v>2014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0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9"/>
        <v>33</v>
      </c>
      <c r="P481" s="10">
        <f t="shared" si="30"/>
        <v>88.8</v>
      </c>
      <c r="Q481" s="14">
        <f t="shared" si="28"/>
        <v>41465.500173611108</v>
      </c>
      <c r="R481">
        <f t="shared" si="31"/>
        <v>2013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0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9"/>
        <v>19</v>
      </c>
      <c r="P482" s="10">
        <f t="shared" si="30"/>
        <v>55.46</v>
      </c>
      <c r="Q482" s="14">
        <f t="shared" si="28"/>
        <v>41162.672326388885</v>
      </c>
      <c r="R482">
        <f t="shared" si="31"/>
        <v>2012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0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9"/>
        <v>6</v>
      </c>
      <c r="P483" s="10">
        <f t="shared" si="30"/>
        <v>87.14</v>
      </c>
      <c r="Q483" s="14">
        <f t="shared" si="28"/>
        <v>42447.896875000006</v>
      </c>
      <c r="R483">
        <f t="shared" si="31"/>
        <v>2016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0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9"/>
        <v>0</v>
      </c>
      <c r="P484" s="10">
        <f t="shared" si="30"/>
        <v>10</v>
      </c>
      <c r="Q484" s="14">
        <f t="shared" si="28"/>
        <v>41243.197592592594</v>
      </c>
      <c r="R484">
        <f t="shared" si="31"/>
        <v>2012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0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9"/>
        <v>50</v>
      </c>
      <c r="P485" s="10">
        <f t="shared" si="30"/>
        <v>51.22</v>
      </c>
      <c r="Q485" s="14">
        <f t="shared" si="28"/>
        <v>42272.93949074074</v>
      </c>
      <c r="R485">
        <f t="shared" si="31"/>
        <v>2015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0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9"/>
        <v>0</v>
      </c>
      <c r="P486" s="10">
        <f t="shared" si="30"/>
        <v>13.55</v>
      </c>
      <c r="Q486" s="14">
        <f t="shared" si="28"/>
        <v>41381.50577546296</v>
      </c>
      <c r="R486">
        <f t="shared" si="31"/>
        <v>2013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0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9"/>
        <v>22</v>
      </c>
      <c r="P487" s="10">
        <f t="shared" si="30"/>
        <v>66.52</v>
      </c>
      <c r="Q487" s="14">
        <f t="shared" si="28"/>
        <v>41761.94258101852</v>
      </c>
      <c r="R487">
        <f t="shared" si="31"/>
        <v>2014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0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9"/>
        <v>0</v>
      </c>
      <c r="P488" s="10">
        <f t="shared" si="30"/>
        <v>50</v>
      </c>
      <c r="Q488" s="14">
        <f t="shared" si="28"/>
        <v>42669.594837962963</v>
      </c>
      <c r="R488">
        <f t="shared" si="31"/>
        <v>2016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0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9"/>
        <v>0</v>
      </c>
      <c r="P489" s="10" t="e">
        <f t="shared" si="30"/>
        <v>#DIV/0!</v>
      </c>
      <c r="Q489" s="14">
        <f t="shared" si="28"/>
        <v>42714.054398148146</v>
      </c>
      <c r="R489">
        <f t="shared" si="31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9"/>
        <v>0</v>
      </c>
      <c r="P490" s="10" t="e">
        <f t="shared" si="30"/>
        <v>#DIV/0!</v>
      </c>
      <c r="Q490" s="14">
        <f t="shared" si="28"/>
        <v>40882.481666666667</v>
      </c>
      <c r="R490">
        <f t="shared" si="31"/>
        <v>2011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0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9"/>
        <v>0</v>
      </c>
      <c r="P491" s="10">
        <f t="shared" si="30"/>
        <v>71.67</v>
      </c>
      <c r="Q491" s="14">
        <f t="shared" si="28"/>
        <v>41113.968576388892</v>
      </c>
      <c r="R491">
        <f t="shared" si="31"/>
        <v>2012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0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9"/>
        <v>0</v>
      </c>
      <c r="P492" s="10" t="e">
        <f t="shared" si="30"/>
        <v>#DIV/0!</v>
      </c>
      <c r="Q492" s="14">
        <f t="shared" si="28"/>
        <v>42366.982627314821</v>
      </c>
      <c r="R492">
        <f t="shared" si="31"/>
        <v>2015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0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9"/>
        <v>0</v>
      </c>
      <c r="P493" s="10" t="e">
        <f t="shared" si="30"/>
        <v>#DIV/0!</v>
      </c>
      <c r="Q493" s="14">
        <f t="shared" si="28"/>
        <v>42596.03506944445</v>
      </c>
      <c r="R493">
        <f t="shared" si="31"/>
        <v>2016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0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9"/>
        <v>0</v>
      </c>
      <c r="P494" s="10" t="e">
        <f t="shared" si="30"/>
        <v>#DIV/0!</v>
      </c>
      <c r="Q494" s="14">
        <f t="shared" si="28"/>
        <v>42114.726134259254</v>
      </c>
      <c r="R494">
        <f t="shared" si="31"/>
        <v>2015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0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9"/>
        <v>0</v>
      </c>
      <c r="P495" s="10" t="e">
        <f t="shared" si="30"/>
        <v>#DIV/0!</v>
      </c>
      <c r="Q495" s="14">
        <f t="shared" si="28"/>
        <v>41799.830613425926</v>
      </c>
      <c r="R495">
        <f t="shared" si="31"/>
        <v>2014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0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9"/>
        <v>0</v>
      </c>
      <c r="P496" s="10">
        <f t="shared" si="30"/>
        <v>10.33</v>
      </c>
      <c r="Q496" s="14">
        <f t="shared" si="28"/>
        <v>42171.827604166669</v>
      </c>
      <c r="R496">
        <f t="shared" si="31"/>
        <v>2015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0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9"/>
        <v>0</v>
      </c>
      <c r="P497" s="10" t="e">
        <f t="shared" si="30"/>
        <v>#DIV/0!</v>
      </c>
      <c r="Q497" s="14">
        <f t="shared" si="28"/>
        <v>41620.93141203704</v>
      </c>
      <c r="R497">
        <f t="shared" si="31"/>
        <v>2013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0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9"/>
        <v>0</v>
      </c>
      <c r="P498" s="10">
        <f t="shared" si="30"/>
        <v>1</v>
      </c>
      <c r="Q498" s="14">
        <f t="shared" si="28"/>
        <v>41945.037789351853</v>
      </c>
      <c r="R498">
        <f t="shared" si="31"/>
        <v>2014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0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9"/>
        <v>1</v>
      </c>
      <c r="P499" s="10">
        <f t="shared" si="30"/>
        <v>10</v>
      </c>
      <c r="Q499" s="14">
        <f t="shared" si="28"/>
        <v>40858.762141203704</v>
      </c>
      <c r="R499">
        <f t="shared" si="31"/>
        <v>2011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9"/>
        <v>5</v>
      </c>
      <c r="P500" s="10">
        <f t="shared" si="30"/>
        <v>136.09</v>
      </c>
      <c r="Q500" s="14">
        <f t="shared" si="28"/>
        <v>40043.895462962959</v>
      </c>
      <c r="R500">
        <f t="shared" si="31"/>
        <v>2009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0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9"/>
        <v>10</v>
      </c>
      <c r="P501" s="10">
        <f t="shared" si="30"/>
        <v>73.459999999999994</v>
      </c>
      <c r="Q501" s="14">
        <f t="shared" si="28"/>
        <v>40247.886006944449</v>
      </c>
      <c r="R501">
        <f t="shared" si="31"/>
        <v>2010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0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9"/>
        <v>3</v>
      </c>
      <c r="P502" s="10">
        <f t="shared" si="30"/>
        <v>53.75</v>
      </c>
      <c r="Q502" s="14">
        <f t="shared" si="28"/>
        <v>40703.234386574077</v>
      </c>
      <c r="R502">
        <f t="shared" si="31"/>
        <v>2011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0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9"/>
        <v>0</v>
      </c>
      <c r="P503" s="10" t="e">
        <f t="shared" si="30"/>
        <v>#DIV/0!</v>
      </c>
      <c r="Q503" s="14">
        <f t="shared" si="28"/>
        <v>40956.553530092591</v>
      </c>
      <c r="R503">
        <f t="shared" si="31"/>
        <v>2012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0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9"/>
        <v>1</v>
      </c>
      <c r="P504" s="10">
        <f t="shared" si="30"/>
        <v>57.5</v>
      </c>
      <c r="Q504" s="14">
        <f t="shared" si="28"/>
        <v>41991.526655092588</v>
      </c>
      <c r="R504">
        <f t="shared" si="31"/>
        <v>2014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0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9"/>
        <v>2</v>
      </c>
      <c r="P505" s="10">
        <f t="shared" si="30"/>
        <v>12.67</v>
      </c>
      <c r="Q505" s="14">
        <f t="shared" si="28"/>
        <v>40949.98364583333</v>
      </c>
      <c r="R505">
        <f t="shared" si="31"/>
        <v>2012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0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9"/>
        <v>1</v>
      </c>
      <c r="P506" s="10">
        <f t="shared" si="30"/>
        <v>67</v>
      </c>
      <c r="Q506" s="14">
        <f t="shared" si="28"/>
        <v>42318.098217592589</v>
      </c>
      <c r="R506">
        <f t="shared" si="31"/>
        <v>2015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0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9"/>
        <v>0</v>
      </c>
      <c r="P507" s="10">
        <f t="shared" si="30"/>
        <v>3.71</v>
      </c>
      <c r="Q507" s="14">
        <f t="shared" si="28"/>
        <v>41466.552314814813</v>
      </c>
      <c r="R507">
        <f t="shared" si="31"/>
        <v>2013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0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9"/>
        <v>0</v>
      </c>
      <c r="P508" s="10">
        <f t="shared" si="30"/>
        <v>250</v>
      </c>
      <c r="Q508" s="14">
        <f t="shared" si="28"/>
        <v>41156.958993055552</v>
      </c>
      <c r="R508">
        <f t="shared" si="31"/>
        <v>2012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0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9"/>
        <v>3</v>
      </c>
      <c r="P509" s="10">
        <f t="shared" si="30"/>
        <v>64</v>
      </c>
      <c r="Q509" s="14">
        <f t="shared" si="28"/>
        <v>40995.024317129632</v>
      </c>
      <c r="R509">
        <f t="shared" si="31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9"/>
        <v>1</v>
      </c>
      <c r="P510" s="10">
        <f t="shared" si="30"/>
        <v>133.33000000000001</v>
      </c>
      <c r="Q510" s="14">
        <f t="shared" si="28"/>
        <v>42153.631597222222</v>
      </c>
      <c r="R510">
        <f t="shared" si="31"/>
        <v>2015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0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9"/>
        <v>0</v>
      </c>
      <c r="P511" s="10">
        <f t="shared" si="30"/>
        <v>10</v>
      </c>
      <c r="Q511" s="14">
        <f t="shared" si="28"/>
        <v>42400.176377314812</v>
      </c>
      <c r="R511">
        <f t="shared" si="31"/>
        <v>2016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0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9"/>
        <v>0</v>
      </c>
      <c r="P512" s="10" t="e">
        <f t="shared" si="30"/>
        <v>#DIV/0!</v>
      </c>
      <c r="Q512" s="14">
        <f t="shared" si="28"/>
        <v>41340.303032407406</v>
      </c>
      <c r="R512">
        <f t="shared" si="31"/>
        <v>2013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0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9"/>
        <v>3</v>
      </c>
      <c r="P513" s="10">
        <f t="shared" si="30"/>
        <v>30</v>
      </c>
      <c r="Q513" s="14">
        <f t="shared" si="28"/>
        <v>42649.742210648154</v>
      </c>
      <c r="R513">
        <f t="shared" si="31"/>
        <v>2016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0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9"/>
        <v>0</v>
      </c>
      <c r="P514" s="10">
        <f t="shared" si="30"/>
        <v>5.5</v>
      </c>
      <c r="Q514" s="14">
        <f t="shared" ref="Q514:Q577" si="32">(((J515/60)/60)/24)+DATE(1970,1,1)</f>
        <v>42552.653993055559</v>
      </c>
      <c r="R514">
        <f t="shared" si="31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0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33">ROUND(E515/D515*100,0)</f>
        <v>14</v>
      </c>
      <c r="P515" s="10">
        <f t="shared" ref="P515:P578" si="34">ROUND(E515/L515,2)</f>
        <v>102.38</v>
      </c>
      <c r="Q515" s="14">
        <f t="shared" si="32"/>
        <v>41830.613969907405</v>
      </c>
      <c r="R515">
        <f t="shared" ref="R515:R578" si="35">YEAR(Q515)</f>
        <v>2014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0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33"/>
        <v>3</v>
      </c>
      <c r="P516" s="10">
        <f t="shared" si="34"/>
        <v>16.670000000000002</v>
      </c>
      <c r="Q516" s="14">
        <f t="shared" si="32"/>
        <v>42327.490752314814</v>
      </c>
      <c r="R516">
        <f t="shared" si="35"/>
        <v>2015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0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33"/>
        <v>25</v>
      </c>
      <c r="P517" s="10">
        <f t="shared" si="34"/>
        <v>725.03</v>
      </c>
      <c r="Q517" s="14">
        <f t="shared" si="32"/>
        <v>42091.778703703705</v>
      </c>
      <c r="R517">
        <f t="shared" si="35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0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33"/>
        <v>0</v>
      </c>
      <c r="P518" s="10" t="e">
        <f t="shared" si="34"/>
        <v>#DIV/0!</v>
      </c>
      <c r="Q518" s="14">
        <f t="shared" si="32"/>
        <v>42738.615289351852</v>
      </c>
      <c r="R518">
        <f t="shared" si="35"/>
        <v>2017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0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33"/>
        <v>1</v>
      </c>
      <c r="P519" s="10">
        <f t="shared" si="34"/>
        <v>68.33</v>
      </c>
      <c r="Q519" s="14">
        <f t="shared" si="32"/>
        <v>42223.616018518514</v>
      </c>
      <c r="R519">
        <f t="shared" si="35"/>
        <v>2015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33"/>
        <v>0</v>
      </c>
      <c r="P520" s="10" t="e">
        <f t="shared" si="34"/>
        <v>#DIV/0!</v>
      </c>
      <c r="Q520" s="14">
        <f t="shared" si="32"/>
        <v>41218.391446759262</v>
      </c>
      <c r="R520">
        <f t="shared" si="35"/>
        <v>2012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0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33"/>
        <v>23</v>
      </c>
      <c r="P521" s="10">
        <f t="shared" si="34"/>
        <v>39.229999999999997</v>
      </c>
      <c r="Q521" s="14">
        <f t="shared" si="32"/>
        <v>42318.702094907407</v>
      </c>
      <c r="R521">
        <f t="shared" si="35"/>
        <v>2015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0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33"/>
        <v>102</v>
      </c>
      <c r="P522" s="10">
        <f t="shared" si="34"/>
        <v>150.15</v>
      </c>
      <c r="Q522" s="14">
        <f t="shared" si="32"/>
        <v>42646.092812499999</v>
      </c>
      <c r="R522">
        <f t="shared" si="35"/>
        <v>2016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0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33"/>
        <v>105</v>
      </c>
      <c r="P523" s="10">
        <f t="shared" si="34"/>
        <v>93.43</v>
      </c>
      <c r="Q523" s="14">
        <f t="shared" si="32"/>
        <v>42430.040798611109</v>
      </c>
      <c r="R523">
        <f t="shared" si="35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0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33"/>
        <v>115</v>
      </c>
      <c r="P524" s="10">
        <f t="shared" si="34"/>
        <v>110.97</v>
      </c>
      <c r="Q524" s="14">
        <f t="shared" si="32"/>
        <v>42238.13282407407</v>
      </c>
      <c r="R524">
        <f t="shared" si="35"/>
        <v>2015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0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33"/>
        <v>121</v>
      </c>
      <c r="P525" s="10">
        <f t="shared" si="34"/>
        <v>71.790000000000006</v>
      </c>
      <c r="Q525" s="14">
        <f t="shared" si="32"/>
        <v>42492.717233796298</v>
      </c>
      <c r="R525">
        <f t="shared" si="35"/>
        <v>2016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0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33"/>
        <v>109</v>
      </c>
      <c r="P526" s="10">
        <f t="shared" si="34"/>
        <v>29.26</v>
      </c>
      <c r="Q526" s="14">
        <f t="shared" si="32"/>
        <v>41850.400937500002</v>
      </c>
      <c r="R526">
        <f t="shared" si="35"/>
        <v>2014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0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33"/>
        <v>100</v>
      </c>
      <c r="P527" s="10">
        <f t="shared" si="34"/>
        <v>1000</v>
      </c>
      <c r="Q527" s="14">
        <f t="shared" si="32"/>
        <v>42192.591944444444</v>
      </c>
      <c r="R527">
        <f t="shared" si="35"/>
        <v>2015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0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33"/>
        <v>114</v>
      </c>
      <c r="P528" s="10">
        <f t="shared" si="34"/>
        <v>74.349999999999994</v>
      </c>
      <c r="Q528" s="14">
        <f t="shared" si="32"/>
        <v>42753.205625000002</v>
      </c>
      <c r="R528">
        <f t="shared" si="35"/>
        <v>2017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0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33"/>
        <v>101</v>
      </c>
      <c r="P529" s="10">
        <f t="shared" si="34"/>
        <v>63.83</v>
      </c>
      <c r="Q529" s="14">
        <f t="shared" si="32"/>
        <v>42155.920219907406</v>
      </c>
      <c r="R529">
        <f t="shared" si="35"/>
        <v>2015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33"/>
        <v>116</v>
      </c>
      <c r="P530" s="10">
        <f t="shared" si="34"/>
        <v>44.33</v>
      </c>
      <c r="Q530" s="14">
        <f t="shared" si="32"/>
        <v>42725.031180555554</v>
      </c>
      <c r="R530">
        <f t="shared" si="35"/>
        <v>2016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0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33"/>
        <v>130</v>
      </c>
      <c r="P531" s="10">
        <f t="shared" si="34"/>
        <v>86.94</v>
      </c>
      <c r="Q531" s="14">
        <f t="shared" si="32"/>
        <v>42157.591064814813</v>
      </c>
      <c r="R531">
        <f t="shared" si="35"/>
        <v>2015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0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33"/>
        <v>108</v>
      </c>
      <c r="P532" s="10">
        <f t="shared" si="34"/>
        <v>126.55</v>
      </c>
      <c r="Q532" s="14">
        <f t="shared" si="32"/>
        <v>42676.065150462964</v>
      </c>
      <c r="R532">
        <f t="shared" si="35"/>
        <v>2016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0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33"/>
        <v>100</v>
      </c>
      <c r="P533" s="10">
        <f t="shared" si="34"/>
        <v>129.03</v>
      </c>
      <c r="Q533" s="14">
        <f t="shared" si="32"/>
        <v>42473.007037037038</v>
      </c>
      <c r="R533">
        <f t="shared" si="35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0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33"/>
        <v>123</v>
      </c>
      <c r="P534" s="10">
        <f t="shared" si="34"/>
        <v>71.239999999999995</v>
      </c>
      <c r="Q534" s="14">
        <f t="shared" si="32"/>
        <v>42482.43478009259</v>
      </c>
      <c r="R534">
        <f t="shared" si="35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0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33"/>
        <v>100</v>
      </c>
      <c r="P535" s="10">
        <f t="shared" si="34"/>
        <v>117.88</v>
      </c>
      <c r="Q535" s="14">
        <f t="shared" si="32"/>
        <v>42270.810995370368</v>
      </c>
      <c r="R535">
        <f t="shared" si="35"/>
        <v>2015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0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33"/>
        <v>105</v>
      </c>
      <c r="P536" s="10">
        <f t="shared" si="34"/>
        <v>327.08</v>
      </c>
      <c r="Q536" s="14">
        <f t="shared" si="32"/>
        <v>42711.545196759253</v>
      </c>
      <c r="R536">
        <f t="shared" si="35"/>
        <v>2016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0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33"/>
        <v>103</v>
      </c>
      <c r="P537" s="10">
        <f t="shared" si="34"/>
        <v>34.75</v>
      </c>
      <c r="Q537" s="14">
        <f t="shared" si="32"/>
        <v>42179.344988425932</v>
      </c>
      <c r="R537">
        <f t="shared" si="35"/>
        <v>2015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0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33"/>
        <v>118</v>
      </c>
      <c r="P538" s="10">
        <f t="shared" si="34"/>
        <v>100.06</v>
      </c>
      <c r="Q538" s="14">
        <f t="shared" si="32"/>
        <v>42282.768414351856</v>
      </c>
      <c r="R538">
        <f t="shared" si="35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0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33"/>
        <v>121</v>
      </c>
      <c r="P539" s="10">
        <f t="shared" si="34"/>
        <v>40.85</v>
      </c>
      <c r="Q539" s="14">
        <f t="shared" si="32"/>
        <v>42473.794710648144</v>
      </c>
      <c r="R539">
        <f t="shared" si="35"/>
        <v>2016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33"/>
        <v>302</v>
      </c>
      <c r="P540" s="10">
        <f t="shared" si="34"/>
        <v>252.02</v>
      </c>
      <c r="Q540" s="14">
        <f t="shared" si="32"/>
        <v>42535.049849537041</v>
      </c>
      <c r="R540">
        <f t="shared" si="35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0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33"/>
        <v>101</v>
      </c>
      <c r="P541" s="10">
        <f t="shared" si="34"/>
        <v>25.16</v>
      </c>
      <c r="Q541" s="14">
        <f t="shared" si="32"/>
        <v>42009.817199074074</v>
      </c>
      <c r="R541">
        <f t="shared" si="35"/>
        <v>2015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0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33"/>
        <v>0</v>
      </c>
      <c r="P542" s="10">
        <f t="shared" si="34"/>
        <v>1</v>
      </c>
      <c r="Q542" s="14">
        <f t="shared" si="32"/>
        <v>42276.046689814815</v>
      </c>
      <c r="R542">
        <f t="shared" si="35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0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33"/>
        <v>1</v>
      </c>
      <c r="P543" s="10">
        <f t="shared" si="34"/>
        <v>25</v>
      </c>
      <c r="Q543" s="14">
        <f t="shared" si="32"/>
        <v>42433.737453703703</v>
      </c>
      <c r="R543">
        <f t="shared" si="35"/>
        <v>2016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0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33"/>
        <v>0</v>
      </c>
      <c r="P544" s="10">
        <f t="shared" si="34"/>
        <v>1</v>
      </c>
      <c r="Q544" s="14">
        <f t="shared" si="32"/>
        <v>41914.092152777775</v>
      </c>
      <c r="R544">
        <f t="shared" si="35"/>
        <v>2014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0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33"/>
        <v>0</v>
      </c>
      <c r="P545" s="10">
        <f t="shared" si="34"/>
        <v>35</v>
      </c>
      <c r="Q545" s="14">
        <f t="shared" si="32"/>
        <v>42525.656944444447</v>
      </c>
      <c r="R545">
        <f t="shared" si="35"/>
        <v>2016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0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33"/>
        <v>1</v>
      </c>
      <c r="P546" s="10">
        <f t="shared" si="34"/>
        <v>3</v>
      </c>
      <c r="Q546" s="14">
        <f t="shared" si="32"/>
        <v>42283.592465277776</v>
      </c>
      <c r="R546">
        <f t="shared" si="35"/>
        <v>2015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0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33"/>
        <v>27</v>
      </c>
      <c r="P547" s="10">
        <f t="shared" si="34"/>
        <v>402.71</v>
      </c>
      <c r="Q547" s="14">
        <f t="shared" si="32"/>
        <v>42249.667997685188</v>
      </c>
      <c r="R547">
        <f t="shared" si="35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0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33"/>
        <v>0</v>
      </c>
      <c r="P548" s="10">
        <f t="shared" si="34"/>
        <v>26</v>
      </c>
      <c r="Q548" s="14">
        <f t="shared" si="32"/>
        <v>42380.696342592593</v>
      </c>
      <c r="R548">
        <f t="shared" si="35"/>
        <v>2016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0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33"/>
        <v>0</v>
      </c>
      <c r="P549" s="10" t="e">
        <f t="shared" si="34"/>
        <v>#DIV/0!</v>
      </c>
      <c r="Q549" s="14">
        <f t="shared" si="32"/>
        <v>42276.903333333335</v>
      </c>
      <c r="R549">
        <f t="shared" si="35"/>
        <v>2015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33"/>
        <v>0</v>
      </c>
      <c r="P550" s="10">
        <f t="shared" si="34"/>
        <v>9</v>
      </c>
      <c r="Q550" s="14">
        <f t="shared" si="32"/>
        <v>42163.636828703704</v>
      </c>
      <c r="R550">
        <f t="shared" si="35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0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33"/>
        <v>3</v>
      </c>
      <c r="P551" s="10">
        <f t="shared" si="34"/>
        <v>8.5</v>
      </c>
      <c r="Q551" s="14">
        <f t="shared" si="32"/>
        <v>42753.678761574076</v>
      </c>
      <c r="R551">
        <f t="shared" si="35"/>
        <v>2017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0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33"/>
        <v>1</v>
      </c>
      <c r="P552" s="10">
        <f t="shared" si="34"/>
        <v>8.75</v>
      </c>
      <c r="Q552" s="14">
        <f t="shared" si="32"/>
        <v>42173.275740740741</v>
      </c>
      <c r="R552">
        <f t="shared" si="35"/>
        <v>2015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0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33"/>
        <v>5</v>
      </c>
      <c r="P553" s="10">
        <f t="shared" si="34"/>
        <v>135.04</v>
      </c>
      <c r="Q553" s="14">
        <f t="shared" si="32"/>
        <v>42318.616851851853</v>
      </c>
      <c r="R553">
        <f t="shared" si="35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0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33"/>
        <v>0</v>
      </c>
      <c r="P554" s="10" t="e">
        <f t="shared" si="34"/>
        <v>#DIV/0!</v>
      </c>
      <c r="Q554" s="14">
        <f t="shared" si="32"/>
        <v>41927.71980324074</v>
      </c>
      <c r="R554">
        <f t="shared" si="35"/>
        <v>2014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0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33"/>
        <v>0</v>
      </c>
      <c r="P555" s="10">
        <f t="shared" si="34"/>
        <v>20.5</v>
      </c>
      <c r="Q555" s="14">
        <f t="shared" si="32"/>
        <v>41901.684861111113</v>
      </c>
      <c r="R555">
        <f t="shared" si="35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0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33"/>
        <v>37</v>
      </c>
      <c r="P556" s="10">
        <f t="shared" si="34"/>
        <v>64.36</v>
      </c>
      <c r="Q556" s="14">
        <f t="shared" si="32"/>
        <v>42503.353506944448</v>
      </c>
      <c r="R556">
        <f t="shared" si="35"/>
        <v>2016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0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33"/>
        <v>0</v>
      </c>
      <c r="P557" s="10" t="e">
        <f t="shared" si="34"/>
        <v>#DIV/0!</v>
      </c>
      <c r="Q557" s="14">
        <f t="shared" si="32"/>
        <v>42345.860150462962</v>
      </c>
      <c r="R557">
        <f t="shared" si="35"/>
        <v>2015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0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33"/>
        <v>3</v>
      </c>
      <c r="P558" s="10">
        <f t="shared" si="34"/>
        <v>200</v>
      </c>
      <c r="Q558" s="14">
        <f t="shared" si="32"/>
        <v>42676.942164351851</v>
      </c>
      <c r="R558">
        <f t="shared" si="35"/>
        <v>2016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0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33"/>
        <v>1</v>
      </c>
      <c r="P559" s="10">
        <f t="shared" si="34"/>
        <v>68.3</v>
      </c>
      <c r="Q559" s="14">
        <f t="shared" si="32"/>
        <v>42057.883159722223</v>
      </c>
      <c r="R559">
        <f t="shared" si="35"/>
        <v>2015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33"/>
        <v>0</v>
      </c>
      <c r="P560" s="10" t="e">
        <f t="shared" si="34"/>
        <v>#DIV/0!</v>
      </c>
      <c r="Q560" s="14">
        <f t="shared" si="32"/>
        <v>42321.283101851848</v>
      </c>
      <c r="R560">
        <f t="shared" si="35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0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33"/>
        <v>0</v>
      </c>
      <c r="P561" s="10">
        <f t="shared" si="34"/>
        <v>50</v>
      </c>
      <c r="Q561" s="14">
        <f t="shared" si="32"/>
        <v>41960.771354166667</v>
      </c>
      <c r="R561">
        <f t="shared" si="35"/>
        <v>2014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0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33"/>
        <v>0</v>
      </c>
      <c r="P562" s="10">
        <f t="shared" si="34"/>
        <v>4</v>
      </c>
      <c r="Q562" s="14">
        <f t="shared" si="32"/>
        <v>42268.658715277779</v>
      </c>
      <c r="R562">
        <f t="shared" si="35"/>
        <v>2015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0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33"/>
        <v>0</v>
      </c>
      <c r="P563" s="10">
        <f t="shared" si="34"/>
        <v>27.5</v>
      </c>
      <c r="Q563" s="14">
        <f t="shared" si="32"/>
        <v>42692.389062500006</v>
      </c>
      <c r="R563">
        <f t="shared" si="35"/>
        <v>2016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0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33"/>
        <v>0</v>
      </c>
      <c r="P564" s="10" t="e">
        <f t="shared" si="34"/>
        <v>#DIV/0!</v>
      </c>
      <c r="Q564" s="14">
        <f t="shared" si="32"/>
        <v>42022.069988425923</v>
      </c>
      <c r="R564">
        <f t="shared" si="35"/>
        <v>2015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0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33"/>
        <v>0</v>
      </c>
      <c r="P565" s="10">
        <f t="shared" si="34"/>
        <v>34</v>
      </c>
      <c r="Q565" s="14">
        <f t="shared" si="32"/>
        <v>42411.942997685182</v>
      </c>
      <c r="R565">
        <f t="shared" si="35"/>
        <v>2016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0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33"/>
        <v>0</v>
      </c>
      <c r="P566" s="10">
        <f t="shared" si="34"/>
        <v>1</v>
      </c>
      <c r="Q566" s="14">
        <f t="shared" si="32"/>
        <v>42165.785289351858</v>
      </c>
      <c r="R566">
        <f t="shared" si="35"/>
        <v>2015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0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33"/>
        <v>0</v>
      </c>
      <c r="P567" s="10" t="e">
        <f t="shared" si="34"/>
        <v>#DIV/0!</v>
      </c>
      <c r="Q567" s="14">
        <f t="shared" si="32"/>
        <v>42535.68440972222</v>
      </c>
      <c r="R567">
        <f t="shared" si="35"/>
        <v>2016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0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33"/>
        <v>0</v>
      </c>
      <c r="P568" s="10">
        <f t="shared" si="34"/>
        <v>1</v>
      </c>
      <c r="Q568" s="14">
        <f t="shared" si="32"/>
        <v>41975.842523148152</v>
      </c>
      <c r="R568">
        <f t="shared" si="35"/>
        <v>2014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0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33"/>
        <v>0</v>
      </c>
      <c r="P569" s="10" t="e">
        <f t="shared" si="34"/>
        <v>#DIV/0!</v>
      </c>
      <c r="Q569" s="14">
        <f t="shared" si="32"/>
        <v>42348.9215625</v>
      </c>
      <c r="R569">
        <f t="shared" si="35"/>
        <v>2015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33"/>
        <v>1</v>
      </c>
      <c r="P570" s="10">
        <f t="shared" si="34"/>
        <v>49</v>
      </c>
      <c r="Q570" s="14">
        <f t="shared" si="32"/>
        <v>42340.847361111111</v>
      </c>
      <c r="R570">
        <f t="shared" si="35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0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33"/>
        <v>1</v>
      </c>
      <c r="P571" s="10">
        <f t="shared" si="34"/>
        <v>20</v>
      </c>
      <c r="Q571" s="14">
        <f t="shared" si="32"/>
        <v>42388.798252314817</v>
      </c>
      <c r="R571">
        <f t="shared" si="35"/>
        <v>2016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0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33"/>
        <v>0</v>
      </c>
      <c r="P572" s="10">
        <f t="shared" si="34"/>
        <v>142</v>
      </c>
      <c r="Q572" s="14">
        <f t="shared" si="32"/>
        <v>42192.816238425927</v>
      </c>
      <c r="R572">
        <f t="shared" si="35"/>
        <v>2015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0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33"/>
        <v>0</v>
      </c>
      <c r="P573" s="10">
        <f t="shared" si="34"/>
        <v>53</v>
      </c>
      <c r="Q573" s="14">
        <f t="shared" si="32"/>
        <v>42282.71629629629</v>
      </c>
      <c r="R573">
        <f t="shared" si="35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0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33"/>
        <v>0</v>
      </c>
      <c r="P574" s="10" t="e">
        <f t="shared" si="34"/>
        <v>#DIV/0!</v>
      </c>
      <c r="Q574" s="14">
        <f t="shared" si="32"/>
        <v>41963.050127314811</v>
      </c>
      <c r="R574">
        <f t="shared" si="35"/>
        <v>2014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0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33"/>
        <v>0</v>
      </c>
      <c r="P575" s="10">
        <f t="shared" si="34"/>
        <v>38.44</v>
      </c>
      <c r="Q575" s="14">
        <f t="shared" si="32"/>
        <v>42632.443368055552</v>
      </c>
      <c r="R575">
        <f t="shared" si="35"/>
        <v>2016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0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33"/>
        <v>1</v>
      </c>
      <c r="P576" s="10">
        <f t="shared" si="34"/>
        <v>20</v>
      </c>
      <c r="Q576" s="14">
        <f t="shared" si="32"/>
        <v>42138.692627314813</v>
      </c>
      <c r="R576">
        <f t="shared" si="35"/>
        <v>2015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0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33"/>
        <v>0</v>
      </c>
      <c r="P577" s="10">
        <f t="shared" si="34"/>
        <v>64.75</v>
      </c>
      <c r="Q577" s="14">
        <f t="shared" si="32"/>
        <v>42031.471666666665</v>
      </c>
      <c r="R577">
        <f t="shared" si="35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0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33"/>
        <v>0</v>
      </c>
      <c r="P578" s="10">
        <f t="shared" si="34"/>
        <v>1</v>
      </c>
      <c r="Q578" s="14">
        <f t="shared" ref="Q578:Q641" si="36">(((J579/60)/60)/24)+DATE(1970,1,1)</f>
        <v>42450.589143518519</v>
      </c>
      <c r="R578">
        <f t="shared" si="35"/>
        <v>2016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0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37">ROUND(E579/D579*100,0)</f>
        <v>0</v>
      </c>
      <c r="P579" s="10">
        <f t="shared" ref="P579:P642" si="38">ROUND(E579/L579,2)</f>
        <v>10</v>
      </c>
      <c r="Q579" s="14">
        <f t="shared" si="36"/>
        <v>42230.578622685185</v>
      </c>
      <c r="R579">
        <f t="shared" ref="R579:R642" si="39">YEAR(Q579)</f>
        <v>2015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37"/>
        <v>0</v>
      </c>
      <c r="P580" s="10">
        <f t="shared" si="38"/>
        <v>2</v>
      </c>
      <c r="Q580" s="14">
        <f t="shared" si="36"/>
        <v>41968.852118055554</v>
      </c>
      <c r="R580">
        <f t="shared" si="39"/>
        <v>2014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0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37"/>
        <v>1</v>
      </c>
      <c r="P581" s="10">
        <f t="shared" si="38"/>
        <v>35</v>
      </c>
      <c r="Q581" s="14">
        <f t="shared" si="36"/>
        <v>42605.908182870371</v>
      </c>
      <c r="R581">
        <f t="shared" si="39"/>
        <v>2016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0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37"/>
        <v>0</v>
      </c>
      <c r="P582" s="10">
        <f t="shared" si="38"/>
        <v>1</v>
      </c>
      <c r="Q582" s="14">
        <f t="shared" si="36"/>
        <v>42188.012777777782</v>
      </c>
      <c r="R582">
        <f t="shared" si="39"/>
        <v>2015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0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37"/>
        <v>0</v>
      </c>
      <c r="P583" s="10" t="e">
        <f t="shared" si="38"/>
        <v>#DIV/0!</v>
      </c>
      <c r="Q583" s="14">
        <f t="shared" si="36"/>
        <v>42055.739803240736</v>
      </c>
      <c r="R583">
        <f t="shared" si="3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0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37"/>
        <v>0</v>
      </c>
      <c r="P584" s="10" t="e">
        <f t="shared" si="38"/>
        <v>#DIV/0!</v>
      </c>
      <c r="Q584" s="14">
        <f t="shared" si="36"/>
        <v>42052.93850694444</v>
      </c>
      <c r="R584">
        <f t="shared" si="3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0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37"/>
        <v>0</v>
      </c>
      <c r="P585" s="10">
        <f t="shared" si="38"/>
        <v>1</v>
      </c>
      <c r="Q585" s="14">
        <f t="shared" si="36"/>
        <v>42049.716620370367</v>
      </c>
      <c r="R585">
        <f t="shared" si="3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0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37"/>
        <v>1</v>
      </c>
      <c r="P586" s="10">
        <f t="shared" si="38"/>
        <v>5</v>
      </c>
      <c r="Q586" s="14">
        <f t="shared" si="36"/>
        <v>42283.3909375</v>
      </c>
      <c r="R586">
        <f t="shared" si="3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0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37"/>
        <v>0</v>
      </c>
      <c r="P587" s="10" t="e">
        <f t="shared" si="38"/>
        <v>#DIV/0!</v>
      </c>
      <c r="Q587" s="14">
        <f t="shared" si="36"/>
        <v>42020.854247685187</v>
      </c>
      <c r="R587">
        <f t="shared" si="3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0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37"/>
        <v>1</v>
      </c>
      <c r="P588" s="10">
        <f t="shared" si="38"/>
        <v>14</v>
      </c>
      <c r="Q588" s="14">
        <f t="shared" si="36"/>
        <v>42080.757326388892</v>
      </c>
      <c r="R588">
        <f t="shared" si="3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0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37"/>
        <v>9</v>
      </c>
      <c r="P589" s="10">
        <f t="shared" si="38"/>
        <v>389.29</v>
      </c>
      <c r="Q589" s="14">
        <f t="shared" si="36"/>
        <v>42631.769513888896</v>
      </c>
      <c r="R589">
        <f t="shared" si="39"/>
        <v>2016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37"/>
        <v>3</v>
      </c>
      <c r="P590" s="10">
        <f t="shared" si="38"/>
        <v>150.5</v>
      </c>
      <c r="Q590" s="14">
        <f t="shared" si="36"/>
        <v>42178.614571759259</v>
      </c>
      <c r="R590">
        <f t="shared" si="39"/>
        <v>2015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0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37"/>
        <v>0</v>
      </c>
      <c r="P591" s="10">
        <f t="shared" si="38"/>
        <v>1</v>
      </c>
      <c r="Q591" s="14">
        <f t="shared" si="36"/>
        <v>42377.554756944446</v>
      </c>
      <c r="R591">
        <f t="shared" si="39"/>
        <v>2016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0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37"/>
        <v>4</v>
      </c>
      <c r="P592" s="10">
        <f t="shared" si="38"/>
        <v>24.78</v>
      </c>
      <c r="Q592" s="14">
        <f t="shared" si="36"/>
        <v>42177.543171296296</v>
      </c>
      <c r="R592">
        <f t="shared" si="39"/>
        <v>2015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0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37"/>
        <v>0</v>
      </c>
      <c r="P593" s="10">
        <f t="shared" si="38"/>
        <v>30.5</v>
      </c>
      <c r="Q593" s="14">
        <f t="shared" si="36"/>
        <v>41946.232175925928</v>
      </c>
      <c r="R593">
        <f t="shared" si="39"/>
        <v>2014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0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37"/>
        <v>3</v>
      </c>
      <c r="P594" s="10">
        <f t="shared" si="38"/>
        <v>250</v>
      </c>
      <c r="Q594" s="14">
        <f t="shared" si="36"/>
        <v>42070.677604166667</v>
      </c>
      <c r="R594">
        <f t="shared" si="39"/>
        <v>2015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0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37"/>
        <v>23</v>
      </c>
      <c r="P595" s="10">
        <f t="shared" si="38"/>
        <v>16.43</v>
      </c>
      <c r="Q595" s="14">
        <f t="shared" si="36"/>
        <v>42446.780162037037</v>
      </c>
      <c r="R595">
        <f t="shared" si="39"/>
        <v>2016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0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37"/>
        <v>0</v>
      </c>
      <c r="P596" s="10">
        <f t="shared" si="38"/>
        <v>13</v>
      </c>
      <c r="Q596" s="14">
        <f t="shared" si="36"/>
        <v>42083.069884259254</v>
      </c>
      <c r="R596">
        <f t="shared" si="39"/>
        <v>2015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0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37"/>
        <v>0</v>
      </c>
      <c r="P597" s="10">
        <f t="shared" si="38"/>
        <v>53.25</v>
      </c>
      <c r="Q597" s="14">
        <f t="shared" si="36"/>
        <v>42646.896898148145</v>
      </c>
      <c r="R597">
        <f t="shared" si="39"/>
        <v>2016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0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37"/>
        <v>0</v>
      </c>
      <c r="P598" s="10">
        <f t="shared" si="38"/>
        <v>3</v>
      </c>
      <c r="Q598" s="14">
        <f t="shared" si="36"/>
        <v>42545.705266203702</v>
      </c>
      <c r="R598">
        <f t="shared" si="3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0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37"/>
        <v>0</v>
      </c>
      <c r="P599" s="10">
        <f t="shared" si="38"/>
        <v>10</v>
      </c>
      <c r="Q599" s="14">
        <f t="shared" si="36"/>
        <v>41948.00209490741</v>
      </c>
      <c r="R599">
        <f t="shared" si="39"/>
        <v>2014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37"/>
        <v>34</v>
      </c>
      <c r="P600" s="10">
        <f t="shared" si="38"/>
        <v>121.43</v>
      </c>
      <c r="Q600" s="14">
        <f t="shared" si="36"/>
        <v>42047.812523148154</v>
      </c>
      <c r="R600">
        <f t="shared" si="39"/>
        <v>2015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0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37"/>
        <v>0</v>
      </c>
      <c r="P601" s="10">
        <f t="shared" si="38"/>
        <v>15.5</v>
      </c>
      <c r="Q601" s="14">
        <f t="shared" si="36"/>
        <v>42073.798171296294</v>
      </c>
      <c r="R601">
        <f t="shared" si="3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0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37"/>
        <v>2</v>
      </c>
      <c r="P602" s="10">
        <f t="shared" si="38"/>
        <v>100</v>
      </c>
      <c r="Q602" s="14">
        <f t="shared" si="36"/>
        <v>41969.858090277776</v>
      </c>
      <c r="R602">
        <f t="shared" si="39"/>
        <v>2014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0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37"/>
        <v>1</v>
      </c>
      <c r="P603" s="10">
        <f t="shared" si="38"/>
        <v>23.33</v>
      </c>
      <c r="Q603" s="14">
        <f t="shared" si="36"/>
        <v>42143.79415509259</v>
      </c>
      <c r="R603">
        <f t="shared" si="39"/>
        <v>2015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0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37"/>
        <v>0</v>
      </c>
      <c r="P604" s="10" t="e">
        <f t="shared" si="38"/>
        <v>#DIV/0!</v>
      </c>
      <c r="Q604" s="14">
        <f t="shared" si="36"/>
        <v>41835.639155092591</v>
      </c>
      <c r="R604">
        <f t="shared" si="39"/>
        <v>2014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0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37"/>
        <v>4</v>
      </c>
      <c r="P605" s="10">
        <f t="shared" si="38"/>
        <v>45.39</v>
      </c>
      <c r="Q605" s="14">
        <f t="shared" si="36"/>
        <v>41849.035370370373</v>
      </c>
      <c r="R605">
        <f t="shared" si="3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0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37"/>
        <v>0</v>
      </c>
      <c r="P606" s="10" t="e">
        <f t="shared" si="38"/>
        <v>#DIV/0!</v>
      </c>
      <c r="Q606" s="14">
        <f t="shared" si="36"/>
        <v>42194.357731481476</v>
      </c>
      <c r="R606">
        <f t="shared" si="39"/>
        <v>2015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0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37"/>
        <v>3</v>
      </c>
      <c r="P607" s="10">
        <f t="shared" si="38"/>
        <v>16.38</v>
      </c>
      <c r="Q607" s="14">
        <f t="shared" si="36"/>
        <v>42102.650567129633</v>
      </c>
      <c r="R607">
        <f t="shared" si="3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0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37"/>
        <v>0</v>
      </c>
      <c r="P608" s="10">
        <f t="shared" si="38"/>
        <v>10</v>
      </c>
      <c r="Q608" s="14">
        <f t="shared" si="36"/>
        <v>42300.825648148151</v>
      </c>
      <c r="R608">
        <f t="shared" si="3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0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37"/>
        <v>0</v>
      </c>
      <c r="P609" s="10" t="e">
        <f t="shared" si="38"/>
        <v>#DIV/0!</v>
      </c>
      <c r="Q609" s="14">
        <f t="shared" si="36"/>
        <v>42140.921064814815</v>
      </c>
      <c r="R609">
        <f t="shared" si="3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37"/>
        <v>1</v>
      </c>
      <c r="P610" s="10">
        <f t="shared" si="38"/>
        <v>292.2</v>
      </c>
      <c r="Q610" s="14">
        <f t="shared" si="36"/>
        <v>42307.034074074079</v>
      </c>
      <c r="R610">
        <f t="shared" si="3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0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37"/>
        <v>1</v>
      </c>
      <c r="P611" s="10">
        <f t="shared" si="38"/>
        <v>5</v>
      </c>
      <c r="Q611" s="14">
        <f t="shared" si="36"/>
        <v>42086.83085648148</v>
      </c>
      <c r="R611">
        <f t="shared" si="3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0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37"/>
        <v>0</v>
      </c>
      <c r="P612" s="10" t="e">
        <f t="shared" si="38"/>
        <v>#DIV/0!</v>
      </c>
      <c r="Q612" s="14">
        <f t="shared" si="36"/>
        <v>42328.560613425929</v>
      </c>
      <c r="R612">
        <f t="shared" si="3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0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37"/>
        <v>0</v>
      </c>
      <c r="P613" s="10" t="e">
        <f t="shared" si="38"/>
        <v>#DIV/0!</v>
      </c>
      <c r="Q613" s="14">
        <f t="shared" si="36"/>
        <v>42585.031782407401</v>
      </c>
      <c r="R613">
        <f t="shared" si="39"/>
        <v>2016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0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37"/>
        <v>0</v>
      </c>
      <c r="P614" s="10" t="e">
        <f t="shared" si="38"/>
        <v>#DIV/0!</v>
      </c>
      <c r="Q614" s="14">
        <f t="shared" si="36"/>
        <v>42247.496759259258</v>
      </c>
      <c r="R614">
        <f t="shared" si="39"/>
        <v>2015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0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37"/>
        <v>21</v>
      </c>
      <c r="P615" s="10">
        <f t="shared" si="38"/>
        <v>105.93</v>
      </c>
      <c r="Q615" s="14">
        <f t="shared" si="36"/>
        <v>42515.061805555553</v>
      </c>
      <c r="R615">
        <f t="shared" si="39"/>
        <v>2016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0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37"/>
        <v>0</v>
      </c>
      <c r="P616" s="10" t="e">
        <f t="shared" si="38"/>
        <v>#DIV/0!</v>
      </c>
      <c r="Q616" s="14">
        <f t="shared" si="36"/>
        <v>42242.122210648144</v>
      </c>
      <c r="R616">
        <f t="shared" si="39"/>
        <v>2015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0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37"/>
        <v>0</v>
      </c>
      <c r="P617" s="10" t="e">
        <f t="shared" si="38"/>
        <v>#DIV/0!</v>
      </c>
      <c r="Q617" s="14">
        <f t="shared" si="36"/>
        <v>42761.376238425932</v>
      </c>
      <c r="R617">
        <f t="shared" si="39"/>
        <v>2017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0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37"/>
        <v>0</v>
      </c>
      <c r="P618" s="10" t="e">
        <f t="shared" si="38"/>
        <v>#DIV/0!</v>
      </c>
      <c r="Q618" s="14">
        <f t="shared" si="36"/>
        <v>42087.343090277776</v>
      </c>
      <c r="R618">
        <f t="shared" si="39"/>
        <v>2015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0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37"/>
        <v>3</v>
      </c>
      <c r="P619" s="10">
        <f t="shared" si="38"/>
        <v>20</v>
      </c>
      <c r="Q619" s="14">
        <f t="shared" si="36"/>
        <v>42317.810219907406</v>
      </c>
      <c r="R619">
        <f t="shared" si="3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37"/>
        <v>0</v>
      </c>
      <c r="P620" s="10" t="e">
        <f t="shared" si="38"/>
        <v>#DIV/0!</v>
      </c>
      <c r="Q620" s="14">
        <f t="shared" si="36"/>
        <v>41908.650347222225</v>
      </c>
      <c r="R620">
        <f t="shared" si="39"/>
        <v>2014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0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37"/>
        <v>0</v>
      </c>
      <c r="P621" s="10">
        <f t="shared" si="38"/>
        <v>1</v>
      </c>
      <c r="Q621" s="14">
        <f t="shared" si="36"/>
        <v>41831.716874999998</v>
      </c>
      <c r="R621">
        <f t="shared" si="3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0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37"/>
        <v>1</v>
      </c>
      <c r="P622" s="10">
        <f t="shared" si="38"/>
        <v>300</v>
      </c>
      <c r="Q622" s="14">
        <f t="shared" si="36"/>
        <v>42528.987696759257</v>
      </c>
      <c r="R622">
        <f t="shared" si="39"/>
        <v>2016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0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37"/>
        <v>1</v>
      </c>
      <c r="P623" s="10">
        <f t="shared" si="38"/>
        <v>87</v>
      </c>
      <c r="Q623" s="14">
        <f t="shared" si="36"/>
        <v>42532.774745370371</v>
      </c>
      <c r="R623">
        <f t="shared" si="3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0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37"/>
        <v>6</v>
      </c>
      <c r="P624" s="10">
        <f t="shared" si="38"/>
        <v>37.89</v>
      </c>
      <c r="Q624" s="14">
        <f t="shared" si="36"/>
        <v>42122.009224537032</v>
      </c>
      <c r="R624">
        <f t="shared" si="39"/>
        <v>2015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0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37"/>
        <v>0</v>
      </c>
      <c r="P625" s="10" t="e">
        <f t="shared" si="38"/>
        <v>#DIV/0!</v>
      </c>
      <c r="Q625" s="14">
        <f t="shared" si="36"/>
        <v>42108.988900462966</v>
      </c>
      <c r="R625">
        <f t="shared" si="3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0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37"/>
        <v>0</v>
      </c>
      <c r="P626" s="10" t="e">
        <f t="shared" si="38"/>
        <v>#DIV/0!</v>
      </c>
      <c r="Q626" s="14">
        <f t="shared" si="36"/>
        <v>42790.895567129628</v>
      </c>
      <c r="R626">
        <f t="shared" si="39"/>
        <v>2017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0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37"/>
        <v>0</v>
      </c>
      <c r="P627" s="10" t="e">
        <f t="shared" si="38"/>
        <v>#DIV/0!</v>
      </c>
      <c r="Q627" s="14">
        <f t="shared" si="36"/>
        <v>42198.559479166666</v>
      </c>
      <c r="R627">
        <f t="shared" si="39"/>
        <v>2015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0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37"/>
        <v>17</v>
      </c>
      <c r="P628" s="10">
        <f t="shared" si="38"/>
        <v>111.41</v>
      </c>
      <c r="Q628" s="14">
        <f t="shared" si="36"/>
        <v>42384.306840277779</v>
      </c>
      <c r="R628">
        <f t="shared" si="39"/>
        <v>2016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0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37"/>
        <v>0</v>
      </c>
      <c r="P629" s="10">
        <f t="shared" si="38"/>
        <v>90</v>
      </c>
      <c r="Q629" s="14">
        <f t="shared" si="36"/>
        <v>41803.692789351851</v>
      </c>
      <c r="R629">
        <f t="shared" si="39"/>
        <v>2014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37"/>
        <v>0</v>
      </c>
      <c r="P630" s="10" t="e">
        <f t="shared" si="38"/>
        <v>#DIV/0!</v>
      </c>
      <c r="Q630" s="14">
        <f t="shared" si="36"/>
        <v>42474.637824074074</v>
      </c>
      <c r="R630">
        <f t="shared" si="39"/>
        <v>2016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0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37"/>
        <v>0</v>
      </c>
      <c r="P631" s="10">
        <f t="shared" si="38"/>
        <v>116.67</v>
      </c>
      <c r="Q631" s="14">
        <f t="shared" si="36"/>
        <v>42223.619456018518</v>
      </c>
      <c r="R631">
        <f t="shared" si="39"/>
        <v>2015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0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37"/>
        <v>0</v>
      </c>
      <c r="P632" s="10">
        <f t="shared" si="38"/>
        <v>10</v>
      </c>
      <c r="Q632" s="14">
        <f t="shared" si="36"/>
        <v>42489.772326388891</v>
      </c>
      <c r="R632">
        <f t="shared" si="39"/>
        <v>2016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0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37"/>
        <v>1</v>
      </c>
      <c r="P633" s="10">
        <f t="shared" si="38"/>
        <v>76.67</v>
      </c>
      <c r="Q633" s="14">
        <f t="shared" si="36"/>
        <v>42303.659317129626</v>
      </c>
      <c r="R633">
        <f t="shared" si="39"/>
        <v>2015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0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37"/>
        <v>0</v>
      </c>
      <c r="P634" s="10" t="e">
        <f t="shared" si="38"/>
        <v>#DIV/0!</v>
      </c>
      <c r="Q634" s="14">
        <f t="shared" si="36"/>
        <v>42507.29932870371</v>
      </c>
      <c r="R634">
        <f t="shared" si="39"/>
        <v>2016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0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37"/>
        <v>12</v>
      </c>
      <c r="P635" s="10">
        <f t="shared" si="38"/>
        <v>49.8</v>
      </c>
      <c r="Q635" s="14">
        <f t="shared" si="36"/>
        <v>42031.928576388891</v>
      </c>
      <c r="R635">
        <f t="shared" si="39"/>
        <v>2015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0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37"/>
        <v>0</v>
      </c>
      <c r="P636" s="10">
        <f t="shared" si="38"/>
        <v>1</v>
      </c>
      <c r="Q636" s="14">
        <f t="shared" si="36"/>
        <v>42076.092152777783</v>
      </c>
      <c r="R636">
        <f t="shared" si="3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0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37"/>
        <v>0</v>
      </c>
      <c r="P637" s="10">
        <f t="shared" si="38"/>
        <v>2</v>
      </c>
      <c r="Q637" s="14">
        <f t="shared" si="36"/>
        <v>42131.455439814818</v>
      </c>
      <c r="R637">
        <f t="shared" si="3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0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37"/>
        <v>0</v>
      </c>
      <c r="P638" s="10">
        <f t="shared" si="38"/>
        <v>4</v>
      </c>
      <c r="Q638" s="14">
        <f t="shared" si="36"/>
        <v>42762.962013888886</v>
      </c>
      <c r="R638">
        <f t="shared" si="39"/>
        <v>2017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0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37"/>
        <v>0</v>
      </c>
      <c r="P639" s="10" t="e">
        <f t="shared" si="38"/>
        <v>#DIV/0!</v>
      </c>
      <c r="Q639" s="14">
        <f t="shared" si="36"/>
        <v>42759.593310185184</v>
      </c>
      <c r="R639">
        <f t="shared" si="3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37"/>
        <v>0</v>
      </c>
      <c r="P640" s="10">
        <f t="shared" si="38"/>
        <v>3</v>
      </c>
      <c r="Q640" s="14">
        <f t="shared" si="36"/>
        <v>41865.583275462966</v>
      </c>
      <c r="R640">
        <f t="shared" si="39"/>
        <v>2014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0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37"/>
        <v>0</v>
      </c>
      <c r="P641" s="10">
        <f t="shared" si="38"/>
        <v>1</v>
      </c>
      <c r="Q641" s="14">
        <f t="shared" si="36"/>
        <v>42683.420312500006</v>
      </c>
      <c r="R641">
        <f t="shared" si="39"/>
        <v>2016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0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37"/>
        <v>144</v>
      </c>
      <c r="P642" s="10">
        <f t="shared" si="38"/>
        <v>50.5</v>
      </c>
      <c r="Q642" s="14">
        <f t="shared" ref="Q642:Q705" si="40">(((J643/60)/60)/24)+DATE(1970,1,1)</f>
        <v>42199.57</v>
      </c>
      <c r="R642">
        <f t="shared" si="39"/>
        <v>2015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0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41">ROUND(E643/D643*100,0)</f>
        <v>119</v>
      </c>
      <c r="P643" s="10">
        <f t="shared" ref="P643:P706" si="42">ROUND(E643/L643,2)</f>
        <v>151.32</v>
      </c>
      <c r="Q643" s="14">
        <f t="shared" si="40"/>
        <v>42199.651319444441</v>
      </c>
      <c r="R643">
        <f t="shared" ref="R643:R706" si="43">YEAR(Q643)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0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41"/>
        <v>1460</v>
      </c>
      <c r="P644" s="10">
        <f t="shared" si="42"/>
        <v>134.36000000000001</v>
      </c>
      <c r="Q644" s="14">
        <f t="shared" si="40"/>
        <v>42100.642071759255</v>
      </c>
      <c r="R644">
        <f t="shared" si="43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0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41"/>
        <v>106</v>
      </c>
      <c r="P645" s="10">
        <f t="shared" si="42"/>
        <v>174.03</v>
      </c>
      <c r="Q645" s="14">
        <f t="shared" si="40"/>
        <v>41898.665960648148</v>
      </c>
      <c r="R645">
        <f t="shared" si="43"/>
        <v>2014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0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41"/>
        <v>300</v>
      </c>
      <c r="P646" s="10">
        <f t="shared" si="42"/>
        <v>73.489999999999995</v>
      </c>
      <c r="Q646" s="14">
        <f t="shared" si="40"/>
        <v>42564.026319444441</v>
      </c>
      <c r="R646">
        <f t="shared" si="43"/>
        <v>2016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0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41"/>
        <v>279</v>
      </c>
      <c r="P647" s="10">
        <f t="shared" si="42"/>
        <v>23.52</v>
      </c>
      <c r="Q647" s="14">
        <f t="shared" si="40"/>
        <v>41832.852627314816</v>
      </c>
      <c r="R647">
        <f t="shared" si="43"/>
        <v>2014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0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41"/>
        <v>132</v>
      </c>
      <c r="P648" s="10">
        <f t="shared" si="42"/>
        <v>39.07</v>
      </c>
      <c r="Q648" s="14">
        <f t="shared" si="40"/>
        <v>42416.767928240741</v>
      </c>
      <c r="R648">
        <f t="shared" si="43"/>
        <v>2016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0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41"/>
        <v>107</v>
      </c>
      <c r="P649" s="10">
        <f t="shared" si="42"/>
        <v>125.94</v>
      </c>
      <c r="Q649" s="14">
        <f t="shared" si="40"/>
        <v>41891.693379629629</v>
      </c>
      <c r="R649">
        <f t="shared" si="43"/>
        <v>2014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41"/>
        <v>127</v>
      </c>
      <c r="P650" s="10">
        <f t="shared" si="42"/>
        <v>1644</v>
      </c>
      <c r="Q650" s="14">
        <f t="shared" si="40"/>
        <v>41877.912187499998</v>
      </c>
      <c r="R650">
        <f t="shared" si="43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0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41"/>
        <v>140</v>
      </c>
      <c r="P651" s="10">
        <f t="shared" si="42"/>
        <v>42.67</v>
      </c>
      <c r="Q651" s="14">
        <f t="shared" si="40"/>
        <v>41932.036851851852</v>
      </c>
      <c r="R651">
        <f t="shared" si="43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0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41"/>
        <v>112</v>
      </c>
      <c r="P652" s="10">
        <f t="shared" si="42"/>
        <v>35.130000000000003</v>
      </c>
      <c r="Q652" s="14">
        <f t="shared" si="40"/>
        <v>41956.017488425925</v>
      </c>
      <c r="R652">
        <f t="shared" si="43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0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41"/>
        <v>101</v>
      </c>
      <c r="P653" s="10">
        <f t="shared" si="42"/>
        <v>239.35</v>
      </c>
      <c r="Q653" s="14">
        <f t="shared" si="40"/>
        <v>42675.690393518518</v>
      </c>
      <c r="R653">
        <f t="shared" si="43"/>
        <v>2016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0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41"/>
        <v>100</v>
      </c>
      <c r="P654" s="10">
        <f t="shared" si="42"/>
        <v>107.64</v>
      </c>
      <c r="Q654" s="14">
        <f t="shared" si="40"/>
        <v>42199.618518518517</v>
      </c>
      <c r="R654">
        <f t="shared" si="43"/>
        <v>2015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0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41"/>
        <v>141</v>
      </c>
      <c r="P655" s="10">
        <f t="shared" si="42"/>
        <v>95.83</v>
      </c>
      <c r="Q655" s="14">
        <f t="shared" si="40"/>
        <v>42163.957326388889</v>
      </c>
      <c r="R655">
        <f t="shared" si="43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0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41"/>
        <v>267</v>
      </c>
      <c r="P656" s="10">
        <f t="shared" si="42"/>
        <v>31.66</v>
      </c>
      <c r="Q656" s="14">
        <f t="shared" si="40"/>
        <v>42045.957314814819</v>
      </c>
      <c r="R656">
        <f t="shared" si="43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0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41"/>
        <v>147</v>
      </c>
      <c r="P657" s="10">
        <f t="shared" si="42"/>
        <v>42.89</v>
      </c>
      <c r="Q657" s="14">
        <f t="shared" si="40"/>
        <v>42417.804618055554</v>
      </c>
      <c r="R657">
        <f t="shared" si="43"/>
        <v>2016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0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41"/>
        <v>214</v>
      </c>
      <c r="P658" s="10">
        <f t="shared" si="42"/>
        <v>122.74</v>
      </c>
      <c r="Q658" s="14">
        <f t="shared" si="40"/>
        <v>42331.84574074074</v>
      </c>
      <c r="R658">
        <f t="shared" si="43"/>
        <v>2015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0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41"/>
        <v>126</v>
      </c>
      <c r="P659" s="10">
        <f t="shared" si="42"/>
        <v>190.45</v>
      </c>
      <c r="Q659" s="14">
        <f t="shared" si="40"/>
        <v>42179.160752314812</v>
      </c>
      <c r="R659">
        <f t="shared" si="43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41"/>
        <v>104</v>
      </c>
      <c r="P660" s="10">
        <f t="shared" si="42"/>
        <v>109.34</v>
      </c>
      <c r="Q660" s="14">
        <f t="shared" si="40"/>
        <v>42209.593692129631</v>
      </c>
      <c r="R660">
        <f t="shared" si="43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0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41"/>
        <v>101</v>
      </c>
      <c r="P661" s="10">
        <f t="shared" si="42"/>
        <v>143.66999999999999</v>
      </c>
      <c r="Q661" s="14">
        <f t="shared" si="40"/>
        <v>41922.741655092592</v>
      </c>
      <c r="R661">
        <f t="shared" si="43"/>
        <v>2014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0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41"/>
        <v>3</v>
      </c>
      <c r="P662" s="10">
        <f t="shared" si="42"/>
        <v>84.94</v>
      </c>
      <c r="Q662" s="14">
        <f t="shared" si="40"/>
        <v>42636.645358796297</v>
      </c>
      <c r="R662">
        <f t="shared" si="43"/>
        <v>2016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0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41"/>
        <v>1</v>
      </c>
      <c r="P663" s="10">
        <f t="shared" si="42"/>
        <v>10.56</v>
      </c>
      <c r="Q663" s="14">
        <f t="shared" si="40"/>
        <v>41990.438043981485</v>
      </c>
      <c r="R663">
        <f t="shared" si="43"/>
        <v>2014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0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41"/>
        <v>0</v>
      </c>
      <c r="P664" s="10">
        <f t="shared" si="42"/>
        <v>39</v>
      </c>
      <c r="Q664" s="14">
        <f t="shared" si="40"/>
        <v>42173.843240740738</v>
      </c>
      <c r="R664">
        <f t="shared" si="43"/>
        <v>2015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0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41"/>
        <v>0</v>
      </c>
      <c r="P665" s="10">
        <f t="shared" si="42"/>
        <v>100</v>
      </c>
      <c r="Q665" s="14">
        <f t="shared" si="40"/>
        <v>42077.666377314818</v>
      </c>
      <c r="R665">
        <f t="shared" si="43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0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41"/>
        <v>8</v>
      </c>
      <c r="P666" s="10">
        <f t="shared" si="42"/>
        <v>31.17</v>
      </c>
      <c r="Q666" s="14">
        <f t="shared" si="40"/>
        <v>42688.711354166662</v>
      </c>
      <c r="R666">
        <f t="shared" si="43"/>
        <v>2016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0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41"/>
        <v>19</v>
      </c>
      <c r="P667" s="10">
        <f t="shared" si="42"/>
        <v>155.33000000000001</v>
      </c>
      <c r="Q667" s="14">
        <f t="shared" si="40"/>
        <v>41838.832152777781</v>
      </c>
      <c r="R667">
        <f t="shared" si="43"/>
        <v>2014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0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41"/>
        <v>0</v>
      </c>
      <c r="P668" s="10">
        <f t="shared" si="42"/>
        <v>2</v>
      </c>
      <c r="Q668" s="14">
        <f t="shared" si="40"/>
        <v>42632.373414351852</v>
      </c>
      <c r="R668">
        <f t="shared" si="43"/>
        <v>2016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0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41"/>
        <v>10</v>
      </c>
      <c r="P669" s="10">
        <f t="shared" si="42"/>
        <v>178.93</v>
      </c>
      <c r="Q669" s="14">
        <f t="shared" si="40"/>
        <v>42090.831273148149</v>
      </c>
      <c r="R669">
        <f t="shared" si="43"/>
        <v>2015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41"/>
        <v>5</v>
      </c>
      <c r="P670" s="10">
        <f t="shared" si="42"/>
        <v>27.36</v>
      </c>
      <c r="Q670" s="14">
        <f t="shared" si="40"/>
        <v>42527.625671296293</v>
      </c>
      <c r="R670">
        <f t="shared" si="43"/>
        <v>2016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0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41"/>
        <v>22</v>
      </c>
      <c r="P671" s="10">
        <f t="shared" si="42"/>
        <v>1536.25</v>
      </c>
      <c r="Q671" s="14">
        <f t="shared" si="40"/>
        <v>42506.709722222222</v>
      </c>
      <c r="R671">
        <f t="shared" si="43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0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41"/>
        <v>29</v>
      </c>
      <c r="P672" s="10">
        <f t="shared" si="42"/>
        <v>85</v>
      </c>
      <c r="Q672" s="14">
        <f t="shared" si="40"/>
        <v>41984.692731481482</v>
      </c>
      <c r="R672">
        <f t="shared" si="43"/>
        <v>2014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0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41"/>
        <v>39</v>
      </c>
      <c r="P673" s="10">
        <f t="shared" si="42"/>
        <v>788.53</v>
      </c>
      <c r="Q673" s="14">
        <f t="shared" si="40"/>
        <v>41974.219490740739</v>
      </c>
      <c r="R673">
        <f t="shared" si="43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0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41"/>
        <v>22</v>
      </c>
      <c r="P674" s="10">
        <f t="shared" si="42"/>
        <v>50.3</v>
      </c>
      <c r="Q674" s="14">
        <f t="shared" si="40"/>
        <v>41838.840474537035</v>
      </c>
      <c r="R674">
        <f t="shared" si="43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0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41"/>
        <v>0</v>
      </c>
      <c r="P675" s="10">
        <f t="shared" si="42"/>
        <v>68.33</v>
      </c>
      <c r="Q675" s="14">
        <f t="shared" si="40"/>
        <v>41803.116053240738</v>
      </c>
      <c r="R675">
        <f t="shared" si="43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0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41"/>
        <v>0</v>
      </c>
      <c r="P676" s="10">
        <f t="shared" si="42"/>
        <v>7.5</v>
      </c>
      <c r="Q676" s="14">
        <f t="shared" si="40"/>
        <v>41975.930601851855</v>
      </c>
      <c r="R676">
        <f t="shared" si="43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0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41"/>
        <v>15</v>
      </c>
      <c r="P677" s="10">
        <f t="shared" si="42"/>
        <v>34.270000000000003</v>
      </c>
      <c r="Q677" s="14">
        <f t="shared" si="40"/>
        <v>42012.768298611118</v>
      </c>
      <c r="R677">
        <f t="shared" si="43"/>
        <v>2015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0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41"/>
        <v>1</v>
      </c>
      <c r="P678" s="10">
        <f t="shared" si="42"/>
        <v>61.29</v>
      </c>
      <c r="Q678" s="14">
        <f t="shared" si="40"/>
        <v>42504.403877314813</v>
      </c>
      <c r="R678">
        <f t="shared" si="43"/>
        <v>2016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0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41"/>
        <v>26</v>
      </c>
      <c r="P679" s="10">
        <f t="shared" si="42"/>
        <v>133.25</v>
      </c>
      <c r="Q679" s="14">
        <f t="shared" si="40"/>
        <v>42481.376597222217</v>
      </c>
      <c r="R679">
        <f t="shared" si="43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41"/>
        <v>4</v>
      </c>
      <c r="P680" s="10">
        <f t="shared" si="42"/>
        <v>65.180000000000007</v>
      </c>
      <c r="Q680" s="14">
        <f t="shared" si="40"/>
        <v>42556.695706018523</v>
      </c>
      <c r="R680">
        <f t="shared" si="43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0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41"/>
        <v>15</v>
      </c>
      <c r="P681" s="10">
        <f t="shared" si="42"/>
        <v>93.9</v>
      </c>
      <c r="Q681" s="14">
        <f t="shared" si="40"/>
        <v>41864.501516203702</v>
      </c>
      <c r="R681">
        <f t="shared" si="43"/>
        <v>2014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0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41"/>
        <v>26</v>
      </c>
      <c r="P682" s="10">
        <f t="shared" si="42"/>
        <v>150.65</v>
      </c>
      <c r="Q682" s="14">
        <f t="shared" si="40"/>
        <v>42639.805601851855</v>
      </c>
      <c r="R682">
        <f t="shared" si="43"/>
        <v>2016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0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41"/>
        <v>0</v>
      </c>
      <c r="P683" s="10">
        <f t="shared" si="42"/>
        <v>1</v>
      </c>
      <c r="Q683" s="14">
        <f t="shared" si="40"/>
        <v>42778.765300925923</v>
      </c>
      <c r="R683">
        <f t="shared" si="43"/>
        <v>2017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0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41"/>
        <v>0</v>
      </c>
      <c r="P684" s="10">
        <f t="shared" si="42"/>
        <v>13.25</v>
      </c>
      <c r="Q684" s="14">
        <f t="shared" si="40"/>
        <v>42634.900046296301</v>
      </c>
      <c r="R684">
        <f t="shared" si="43"/>
        <v>2016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0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41"/>
        <v>1</v>
      </c>
      <c r="P685" s="10">
        <f t="shared" si="42"/>
        <v>99.33</v>
      </c>
      <c r="Q685" s="14">
        <f t="shared" si="40"/>
        <v>41809.473275462966</v>
      </c>
      <c r="R685">
        <f t="shared" si="43"/>
        <v>2014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0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41"/>
        <v>7</v>
      </c>
      <c r="P686" s="10">
        <f t="shared" si="42"/>
        <v>177.39</v>
      </c>
      <c r="Q686" s="14">
        <f t="shared" si="40"/>
        <v>41971.866574074069</v>
      </c>
      <c r="R686">
        <f t="shared" si="43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0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41"/>
        <v>28</v>
      </c>
      <c r="P687" s="10">
        <f t="shared" si="42"/>
        <v>55.3</v>
      </c>
      <c r="Q687" s="14">
        <f t="shared" si="40"/>
        <v>42189.673263888893</v>
      </c>
      <c r="R687">
        <f t="shared" si="43"/>
        <v>2015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0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41"/>
        <v>0</v>
      </c>
      <c r="P688" s="10" t="e">
        <f t="shared" si="42"/>
        <v>#DIV/0!</v>
      </c>
      <c r="Q688" s="14">
        <f t="shared" si="40"/>
        <v>42711.750613425931</v>
      </c>
      <c r="R688">
        <f t="shared" si="43"/>
        <v>2016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0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41"/>
        <v>4</v>
      </c>
      <c r="P689" s="10">
        <f t="shared" si="42"/>
        <v>591.66999999999996</v>
      </c>
      <c r="Q689" s="14">
        <f t="shared" si="40"/>
        <v>42262.104780092588</v>
      </c>
      <c r="R689">
        <f t="shared" si="43"/>
        <v>2015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41"/>
        <v>73</v>
      </c>
      <c r="P690" s="10">
        <f t="shared" si="42"/>
        <v>405.5</v>
      </c>
      <c r="Q690" s="14">
        <f t="shared" si="40"/>
        <v>42675.66778935185</v>
      </c>
      <c r="R690">
        <f t="shared" si="43"/>
        <v>2016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0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41"/>
        <v>58</v>
      </c>
      <c r="P691" s="10">
        <f t="shared" si="42"/>
        <v>343.15</v>
      </c>
      <c r="Q691" s="14">
        <f t="shared" si="40"/>
        <v>42579.634733796294</v>
      </c>
      <c r="R691">
        <f t="shared" si="43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0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41"/>
        <v>12</v>
      </c>
      <c r="P692" s="10">
        <f t="shared" si="42"/>
        <v>72.59</v>
      </c>
      <c r="Q692" s="14">
        <f t="shared" si="40"/>
        <v>42158.028310185182</v>
      </c>
      <c r="R692">
        <f t="shared" si="43"/>
        <v>2015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0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41"/>
        <v>1</v>
      </c>
      <c r="P693" s="10">
        <f t="shared" si="42"/>
        <v>26</v>
      </c>
      <c r="Q693" s="14">
        <f t="shared" si="40"/>
        <v>42696.37572916667</v>
      </c>
      <c r="R693">
        <f t="shared" si="43"/>
        <v>2016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0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41"/>
        <v>7</v>
      </c>
      <c r="P694" s="10">
        <f t="shared" si="42"/>
        <v>6.5</v>
      </c>
      <c r="Q694" s="14">
        <f t="shared" si="40"/>
        <v>42094.808182870373</v>
      </c>
      <c r="R694">
        <f t="shared" si="43"/>
        <v>2015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0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41"/>
        <v>35</v>
      </c>
      <c r="P695" s="10">
        <f t="shared" si="42"/>
        <v>119.39</v>
      </c>
      <c r="Q695" s="14">
        <f t="shared" si="40"/>
        <v>42737.663877314815</v>
      </c>
      <c r="R695">
        <f t="shared" si="43"/>
        <v>2017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0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41"/>
        <v>0</v>
      </c>
      <c r="P696" s="10">
        <f t="shared" si="42"/>
        <v>84.29</v>
      </c>
      <c r="Q696" s="14">
        <f t="shared" si="40"/>
        <v>41913.521064814813</v>
      </c>
      <c r="R696">
        <f t="shared" si="43"/>
        <v>2014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0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41"/>
        <v>1</v>
      </c>
      <c r="P697" s="10">
        <f t="shared" si="42"/>
        <v>90.86</v>
      </c>
      <c r="Q697" s="14">
        <f t="shared" si="40"/>
        <v>41815.927106481482</v>
      </c>
      <c r="R697">
        <f t="shared" si="43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0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41"/>
        <v>0</v>
      </c>
      <c r="P698" s="10">
        <f t="shared" si="42"/>
        <v>1</v>
      </c>
      <c r="Q698" s="14">
        <f t="shared" si="40"/>
        <v>42388.523020833338</v>
      </c>
      <c r="R698">
        <f t="shared" si="43"/>
        <v>2016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0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41"/>
        <v>46</v>
      </c>
      <c r="P699" s="10">
        <f t="shared" si="42"/>
        <v>20.34</v>
      </c>
      <c r="Q699" s="14">
        <f t="shared" si="40"/>
        <v>41866.931076388886</v>
      </c>
      <c r="R699">
        <f t="shared" si="43"/>
        <v>2014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41"/>
        <v>15</v>
      </c>
      <c r="P700" s="10">
        <f t="shared" si="42"/>
        <v>530.69000000000005</v>
      </c>
      <c r="Q700" s="14">
        <f t="shared" si="40"/>
        <v>41563.485509259262</v>
      </c>
      <c r="R700">
        <f t="shared" si="43"/>
        <v>2013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0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41"/>
        <v>82</v>
      </c>
      <c r="P701" s="10">
        <f t="shared" si="42"/>
        <v>120.39</v>
      </c>
      <c r="Q701" s="14">
        <f t="shared" si="40"/>
        <v>42715.688437500001</v>
      </c>
      <c r="R701">
        <f t="shared" si="43"/>
        <v>2016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0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41"/>
        <v>3</v>
      </c>
      <c r="P702" s="10">
        <f t="shared" si="42"/>
        <v>13</v>
      </c>
      <c r="Q702" s="14">
        <f t="shared" si="40"/>
        <v>41813.662962962961</v>
      </c>
      <c r="R702">
        <f t="shared" si="43"/>
        <v>2014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0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41"/>
        <v>27</v>
      </c>
      <c r="P703" s="10">
        <f t="shared" si="42"/>
        <v>291.33</v>
      </c>
      <c r="Q703" s="14">
        <f t="shared" si="40"/>
        <v>42668.726701388892</v>
      </c>
      <c r="R703">
        <f t="shared" si="43"/>
        <v>2016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0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41"/>
        <v>31</v>
      </c>
      <c r="P704" s="10">
        <f t="shared" si="42"/>
        <v>124.92</v>
      </c>
      <c r="Q704" s="14">
        <f t="shared" si="40"/>
        <v>42711.950798611113</v>
      </c>
      <c r="R704">
        <f t="shared" si="43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0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41"/>
        <v>6</v>
      </c>
      <c r="P705" s="10">
        <f t="shared" si="42"/>
        <v>119.57</v>
      </c>
      <c r="Q705" s="14">
        <f t="shared" si="40"/>
        <v>42726.192916666667</v>
      </c>
      <c r="R705">
        <f t="shared" si="43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0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41"/>
        <v>1</v>
      </c>
      <c r="P706" s="10">
        <f t="shared" si="42"/>
        <v>120.25</v>
      </c>
      <c r="Q706" s="14">
        <f t="shared" ref="Q706:Q769" si="44">(((J707/60)/60)/24)+DATE(1970,1,1)</f>
        <v>42726.491643518515</v>
      </c>
      <c r="R706">
        <f t="shared" si="43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0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45">ROUND(E707/D707*100,0)</f>
        <v>1</v>
      </c>
      <c r="P707" s="10">
        <f t="shared" ref="P707:P770" si="46">ROUND(E707/L707,2)</f>
        <v>195.4</v>
      </c>
      <c r="Q707" s="14">
        <f t="shared" si="44"/>
        <v>42676.995173611111</v>
      </c>
      <c r="R707">
        <f t="shared" ref="R707:R770" si="47">YEAR(Q707)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0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45"/>
        <v>0</v>
      </c>
      <c r="P708" s="10" t="e">
        <f t="shared" si="46"/>
        <v>#DIV/0!</v>
      </c>
      <c r="Q708" s="14">
        <f t="shared" si="44"/>
        <v>42696.663506944446</v>
      </c>
      <c r="R708">
        <f t="shared" si="47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0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45"/>
        <v>79</v>
      </c>
      <c r="P709" s="10">
        <f t="shared" si="46"/>
        <v>117.7</v>
      </c>
      <c r="Q709" s="14">
        <f t="shared" si="44"/>
        <v>41835.581018518518</v>
      </c>
      <c r="R709">
        <f t="shared" si="47"/>
        <v>2014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45"/>
        <v>22</v>
      </c>
      <c r="P710" s="10">
        <f t="shared" si="46"/>
        <v>23.95</v>
      </c>
      <c r="Q710" s="14">
        <f t="shared" si="44"/>
        <v>41948.041192129633</v>
      </c>
      <c r="R710">
        <f t="shared" si="47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0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45"/>
        <v>0</v>
      </c>
      <c r="P711" s="10">
        <f t="shared" si="46"/>
        <v>30.5</v>
      </c>
      <c r="Q711" s="14">
        <f t="shared" si="44"/>
        <v>41837.984976851854</v>
      </c>
      <c r="R711">
        <f t="shared" si="47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0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45"/>
        <v>0</v>
      </c>
      <c r="P712" s="10" t="e">
        <f t="shared" si="46"/>
        <v>#DIV/0!</v>
      </c>
      <c r="Q712" s="14">
        <f t="shared" si="44"/>
        <v>42678.459120370375</v>
      </c>
      <c r="R712">
        <f t="shared" si="47"/>
        <v>2016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0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45"/>
        <v>34</v>
      </c>
      <c r="P713" s="10">
        <f t="shared" si="46"/>
        <v>99.97</v>
      </c>
      <c r="Q713" s="14">
        <f t="shared" si="44"/>
        <v>42384.680925925932</v>
      </c>
      <c r="R713">
        <f t="shared" si="47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0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45"/>
        <v>0</v>
      </c>
      <c r="P714" s="10">
        <f t="shared" si="46"/>
        <v>26.25</v>
      </c>
      <c r="Q714" s="14">
        <f t="shared" si="44"/>
        <v>42496.529305555552</v>
      </c>
      <c r="R714">
        <f t="shared" si="47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0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45"/>
        <v>1</v>
      </c>
      <c r="P715" s="10">
        <f t="shared" si="46"/>
        <v>199</v>
      </c>
      <c r="Q715" s="14">
        <f t="shared" si="44"/>
        <v>42734.787986111114</v>
      </c>
      <c r="R715">
        <f t="shared" si="47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0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45"/>
        <v>15</v>
      </c>
      <c r="P716" s="10">
        <f t="shared" si="46"/>
        <v>80.319999999999993</v>
      </c>
      <c r="Q716" s="14">
        <f t="shared" si="44"/>
        <v>42273.090740740736</v>
      </c>
      <c r="R716">
        <f t="shared" si="47"/>
        <v>2015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0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45"/>
        <v>5</v>
      </c>
      <c r="P717" s="10">
        <f t="shared" si="46"/>
        <v>115.75</v>
      </c>
      <c r="Q717" s="14">
        <f t="shared" si="44"/>
        <v>41940.658645833333</v>
      </c>
      <c r="R717">
        <f t="shared" si="47"/>
        <v>2014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0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45"/>
        <v>10</v>
      </c>
      <c r="P718" s="10">
        <f t="shared" si="46"/>
        <v>44.69</v>
      </c>
      <c r="Q718" s="14">
        <f t="shared" si="44"/>
        <v>41857.854189814818</v>
      </c>
      <c r="R718">
        <f t="shared" si="47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0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45"/>
        <v>0</v>
      </c>
      <c r="P719" s="10">
        <f t="shared" si="46"/>
        <v>76.25</v>
      </c>
      <c r="Q719" s="14">
        <f t="shared" si="44"/>
        <v>42752.845451388886</v>
      </c>
      <c r="R719">
        <f t="shared" si="47"/>
        <v>2017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45"/>
        <v>1</v>
      </c>
      <c r="P720" s="10">
        <f t="shared" si="46"/>
        <v>22.5</v>
      </c>
      <c r="Q720" s="14">
        <f t="shared" si="44"/>
        <v>42409.040231481486</v>
      </c>
      <c r="R720">
        <f t="shared" si="47"/>
        <v>2016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0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45"/>
        <v>1</v>
      </c>
      <c r="P721" s="10">
        <f t="shared" si="46"/>
        <v>19.399999999999999</v>
      </c>
      <c r="Q721" s="14">
        <f t="shared" si="44"/>
        <v>40909.649201388893</v>
      </c>
      <c r="R721">
        <f t="shared" si="47"/>
        <v>2012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0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45"/>
        <v>144</v>
      </c>
      <c r="P722" s="10">
        <f t="shared" si="46"/>
        <v>66.709999999999994</v>
      </c>
      <c r="Q722" s="14">
        <f t="shared" si="44"/>
        <v>41807.571840277778</v>
      </c>
      <c r="R722">
        <f t="shared" si="47"/>
        <v>2014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0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45"/>
        <v>122</v>
      </c>
      <c r="P723" s="10">
        <f t="shared" si="46"/>
        <v>84.14</v>
      </c>
      <c r="Q723" s="14">
        <f t="shared" si="44"/>
        <v>40977.805300925924</v>
      </c>
      <c r="R723">
        <f t="shared" si="47"/>
        <v>2012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0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45"/>
        <v>132</v>
      </c>
      <c r="P724" s="10">
        <f t="shared" si="46"/>
        <v>215.73</v>
      </c>
      <c r="Q724" s="14">
        <f t="shared" si="44"/>
        <v>42184.816539351858</v>
      </c>
      <c r="R724">
        <f t="shared" si="47"/>
        <v>2015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0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45"/>
        <v>109</v>
      </c>
      <c r="P725" s="10">
        <f t="shared" si="46"/>
        <v>54.69</v>
      </c>
      <c r="Q725" s="14">
        <f t="shared" si="44"/>
        <v>40694.638460648144</v>
      </c>
      <c r="R725">
        <f t="shared" si="47"/>
        <v>2011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0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45"/>
        <v>105</v>
      </c>
      <c r="P726" s="10">
        <f t="shared" si="46"/>
        <v>51.63</v>
      </c>
      <c r="Q726" s="14">
        <f t="shared" si="44"/>
        <v>42321.626296296294</v>
      </c>
      <c r="R726">
        <f t="shared" si="47"/>
        <v>2015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0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45"/>
        <v>100</v>
      </c>
      <c r="P727" s="10">
        <f t="shared" si="46"/>
        <v>143.36000000000001</v>
      </c>
      <c r="Q727" s="14">
        <f t="shared" si="44"/>
        <v>41346.042673611111</v>
      </c>
      <c r="R727">
        <f t="shared" si="47"/>
        <v>2013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0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45"/>
        <v>101</v>
      </c>
      <c r="P728" s="10">
        <f t="shared" si="46"/>
        <v>72.430000000000007</v>
      </c>
      <c r="Q728" s="14">
        <f t="shared" si="44"/>
        <v>41247.020243055551</v>
      </c>
      <c r="R728">
        <f t="shared" si="47"/>
        <v>2012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0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45"/>
        <v>156</v>
      </c>
      <c r="P729" s="10">
        <f t="shared" si="46"/>
        <v>36.53</v>
      </c>
      <c r="Q729" s="14">
        <f t="shared" si="44"/>
        <v>40731.837465277778</v>
      </c>
      <c r="R729">
        <f t="shared" si="47"/>
        <v>2011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45"/>
        <v>106</v>
      </c>
      <c r="P730" s="10">
        <f t="shared" si="46"/>
        <v>60.9</v>
      </c>
      <c r="Q730" s="14">
        <f t="shared" si="44"/>
        <v>41111.185891203706</v>
      </c>
      <c r="R730">
        <f t="shared" si="47"/>
        <v>2012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0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45"/>
        <v>131</v>
      </c>
      <c r="P731" s="10">
        <f t="shared" si="46"/>
        <v>43.55</v>
      </c>
      <c r="Q731" s="14">
        <f t="shared" si="44"/>
        <v>40854.745266203703</v>
      </c>
      <c r="R731">
        <f t="shared" si="47"/>
        <v>2011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0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45"/>
        <v>132</v>
      </c>
      <c r="P732" s="10">
        <f t="shared" si="46"/>
        <v>99.77</v>
      </c>
      <c r="Q732" s="14">
        <f t="shared" si="44"/>
        <v>40879.795682870368</v>
      </c>
      <c r="R732">
        <f t="shared" si="47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0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45"/>
        <v>126</v>
      </c>
      <c r="P733" s="10">
        <f t="shared" si="46"/>
        <v>88.73</v>
      </c>
      <c r="Q733" s="14">
        <f t="shared" si="44"/>
        <v>41486.424317129626</v>
      </c>
      <c r="R733">
        <f t="shared" si="47"/>
        <v>2013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0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45"/>
        <v>160</v>
      </c>
      <c r="P734" s="10">
        <f t="shared" si="46"/>
        <v>4.92</v>
      </c>
      <c r="Q734" s="14">
        <f t="shared" si="44"/>
        <v>41598.420046296298</v>
      </c>
      <c r="R734">
        <f t="shared" si="47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0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45"/>
        <v>120</v>
      </c>
      <c r="P735" s="10">
        <f t="shared" si="46"/>
        <v>17.82</v>
      </c>
      <c r="Q735" s="14">
        <f t="shared" si="44"/>
        <v>42102.164583333331</v>
      </c>
      <c r="R735">
        <f t="shared" si="47"/>
        <v>2015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0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45"/>
        <v>126</v>
      </c>
      <c r="P736" s="10">
        <f t="shared" si="46"/>
        <v>187.19</v>
      </c>
      <c r="Q736" s="14">
        <f t="shared" si="44"/>
        <v>41946.029467592591</v>
      </c>
      <c r="R736">
        <f t="shared" si="47"/>
        <v>2014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0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45"/>
        <v>114</v>
      </c>
      <c r="P737" s="10">
        <f t="shared" si="46"/>
        <v>234.81</v>
      </c>
      <c r="Q737" s="14">
        <f t="shared" si="44"/>
        <v>41579.734259259261</v>
      </c>
      <c r="R737">
        <f t="shared" si="47"/>
        <v>2013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0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45"/>
        <v>315</v>
      </c>
      <c r="P738" s="10">
        <f t="shared" si="46"/>
        <v>105.05</v>
      </c>
      <c r="Q738" s="14">
        <f t="shared" si="44"/>
        <v>41667.275312500002</v>
      </c>
      <c r="R738">
        <f t="shared" si="47"/>
        <v>2014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0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45"/>
        <v>122</v>
      </c>
      <c r="P739" s="10">
        <f t="shared" si="46"/>
        <v>56.67</v>
      </c>
      <c r="Q739" s="14">
        <f t="shared" si="44"/>
        <v>41943.604097222218</v>
      </c>
      <c r="R739">
        <f t="shared" si="47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45"/>
        <v>107</v>
      </c>
      <c r="P740" s="10">
        <f t="shared" si="46"/>
        <v>39.049999999999997</v>
      </c>
      <c r="Q740" s="14">
        <f t="shared" si="44"/>
        <v>41829.502650462964</v>
      </c>
      <c r="R740">
        <f t="shared" si="47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0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45"/>
        <v>158</v>
      </c>
      <c r="P741" s="10">
        <f t="shared" si="46"/>
        <v>68.349999999999994</v>
      </c>
      <c r="Q741" s="14">
        <f t="shared" si="44"/>
        <v>42162.146782407406</v>
      </c>
      <c r="R741">
        <f t="shared" si="47"/>
        <v>2015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0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45"/>
        <v>107</v>
      </c>
      <c r="P742" s="10">
        <f t="shared" si="46"/>
        <v>169.58</v>
      </c>
      <c r="Q742" s="14">
        <f t="shared" si="44"/>
        <v>41401.648217592592</v>
      </c>
      <c r="R742">
        <f t="shared" si="47"/>
        <v>2013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0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45"/>
        <v>102</v>
      </c>
      <c r="P743" s="10">
        <f t="shared" si="46"/>
        <v>141.41999999999999</v>
      </c>
      <c r="Q743" s="14">
        <f t="shared" si="44"/>
        <v>41689.917962962965</v>
      </c>
      <c r="R743">
        <f t="shared" si="47"/>
        <v>2014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0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45"/>
        <v>111</v>
      </c>
      <c r="P744" s="10">
        <f t="shared" si="46"/>
        <v>67.39</v>
      </c>
      <c r="Q744" s="14">
        <f t="shared" si="44"/>
        <v>40990.709317129629</v>
      </c>
      <c r="R744">
        <f t="shared" si="47"/>
        <v>2012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0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45"/>
        <v>148</v>
      </c>
      <c r="P745" s="10">
        <f t="shared" si="46"/>
        <v>54.27</v>
      </c>
      <c r="Q745" s="14">
        <f t="shared" si="44"/>
        <v>41226.95721064815</v>
      </c>
      <c r="R745">
        <f t="shared" si="47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0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45"/>
        <v>102</v>
      </c>
      <c r="P746" s="10">
        <f t="shared" si="46"/>
        <v>82.52</v>
      </c>
      <c r="Q746" s="14">
        <f t="shared" si="44"/>
        <v>41367.572280092594</v>
      </c>
      <c r="R746">
        <f t="shared" si="47"/>
        <v>2013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0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45"/>
        <v>179</v>
      </c>
      <c r="P747" s="10">
        <f t="shared" si="46"/>
        <v>53.73</v>
      </c>
      <c r="Q747" s="14">
        <f t="shared" si="44"/>
        <v>41157.042928240742</v>
      </c>
      <c r="R747">
        <f t="shared" si="47"/>
        <v>2012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0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45"/>
        <v>111</v>
      </c>
      <c r="P748" s="10">
        <f t="shared" si="46"/>
        <v>34.21</v>
      </c>
      <c r="Q748" s="14">
        <f t="shared" si="44"/>
        <v>41988.548831018517</v>
      </c>
      <c r="R748">
        <f t="shared" si="47"/>
        <v>2014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0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45"/>
        <v>100</v>
      </c>
      <c r="P749" s="10">
        <f t="shared" si="46"/>
        <v>127.33</v>
      </c>
      <c r="Q749" s="14">
        <f t="shared" si="44"/>
        <v>41831.846828703703</v>
      </c>
      <c r="R749">
        <f t="shared" si="47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45"/>
        <v>100</v>
      </c>
      <c r="P750" s="10">
        <f t="shared" si="46"/>
        <v>45.57</v>
      </c>
      <c r="Q750" s="14">
        <f t="shared" si="44"/>
        <v>42733.94131944445</v>
      </c>
      <c r="R750">
        <f t="shared" si="47"/>
        <v>2016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0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45"/>
        <v>106</v>
      </c>
      <c r="P751" s="10">
        <f t="shared" si="46"/>
        <v>95.96</v>
      </c>
      <c r="Q751" s="14">
        <f t="shared" si="44"/>
        <v>41299.878148148149</v>
      </c>
      <c r="R751">
        <f t="shared" si="47"/>
        <v>2013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0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45"/>
        <v>103</v>
      </c>
      <c r="P752" s="10">
        <f t="shared" si="46"/>
        <v>77.27</v>
      </c>
      <c r="Q752" s="14">
        <f t="shared" si="44"/>
        <v>40713.630497685182</v>
      </c>
      <c r="R752">
        <f t="shared" si="47"/>
        <v>2011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0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45"/>
        <v>119</v>
      </c>
      <c r="P753" s="10">
        <f t="shared" si="46"/>
        <v>57.34</v>
      </c>
      <c r="Q753" s="14">
        <f t="shared" si="44"/>
        <v>42639.421493055561</v>
      </c>
      <c r="R753">
        <f t="shared" si="47"/>
        <v>2016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0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45"/>
        <v>112</v>
      </c>
      <c r="P754" s="10">
        <f t="shared" si="46"/>
        <v>53.19</v>
      </c>
      <c r="Q754" s="14">
        <f t="shared" si="44"/>
        <v>42019.590173611112</v>
      </c>
      <c r="R754">
        <f t="shared" si="47"/>
        <v>2015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0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45"/>
        <v>128</v>
      </c>
      <c r="P755" s="10">
        <f t="shared" si="46"/>
        <v>492.31</v>
      </c>
      <c r="Q755" s="14">
        <f t="shared" si="44"/>
        <v>41249.749085648145</v>
      </c>
      <c r="R755">
        <f t="shared" si="47"/>
        <v>2012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0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45"/>
        <v>104</v>
      </c>
      <c r="P756" s="10">
        <f t="shared" si="46"/>
        <v>42.35</v>
      </c>
      <c r="Q756" s="14">
        <f t="shared" si="44"/>
        <v>41383.605057870373</v>
      </c>
      <c r="R756">
        <f t="shared" si="47"/>
        <v>2013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0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45"/>
        <v>102</v>
      </c>
      <c r="P757" s="10">
        <f t="shared" si="46"/>
        <v>37.47</v>
      </c>
      <c r="Q757" s="14">
        <f t="shared" si="44"/>
        <v>40590.766886574071</v>
      </c>
      <c r="R757">
        <f t="shared" si="47"/>
        <v>2011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0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45"/>
        <v>118</v>
      </c>
      <c r="P758" s="10">
        <f t="shared" si="46"/>
        <v>37.450000000000003</v>
      </c>
      <c r="Q758" s="14">
        <f t="shared" si="44"/>
        <v>41235.054560185185</v>
      </c>
      <c r="R758">
        <f t="shared" si="47"/>
        <v>2012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0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45"/>
        <v>238</v>
      </c>
      <c r="P759" s="10">
        <f t="shared" si="46"/>
        <v>33.06</v>
      </c>
      <c r="Q759" s="14">
        <f t="shared" si="44"/>
        <v>40429.836435185185</v>
      </c>
      <c r="R759">
        <f t="shared" si="47"/>
        <v>2010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45"/>
        <v>102</v>
      </c>
      <c r="P760" s="10">
        <f t="shared" si="46"/>
        <v>134.21</v>
      </c>
      <c r="Q760" s="14">
        <f t="shared" si="44"/>
        <v>41789.330312500002</v>
      </c>
      <c r="R760">
        <f t="shared" si="47"/>
        <v>2014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0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45"/>
        <v>102</v>
      </c>
      <c r="P761" s="10">
        <f t="shared" si="46"/>
        <v>51.47</v>
      </c>
      <c r="Q761" s="14">
        <f t="shared" si="44"/>
        <v>42670.764039351852</v>
      </c>
      <c r="R761">
        <f t="shared" si="47"/>
        <v>2016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0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45"/>
        <v>0</v>
      </c>
      <c r="P762" s="10" t="e">
        <f t="shared" si="46"/>
        <v>#DIV/0!</v>
      </c>
      <c r="Q762" s="14">
        <f t="shared" si="44"/>
        <v>41642.751458333332</v>
      </c>
      <c r="R762">
        <f t="shared" si="47"/>
        <v>2014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0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45"/>
        <v>5</v>
      </c>
      <c r="P763" s="10">
        <f t="shared" si="46"/>
        <v>39.17</v>
      </c>
      <c r="Q763" s="14">
        <f t="shared" si="44"/>
        <v>42690.858449074076</v>
      </c>
      <c r="R763">
        <f t="shared" si="47"/>
        <v>2016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0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45"/>
        <v>0</v>
      </c>
      <c r="P764" s="10" t="e">
        <f t="shared" si="46"/>
        <v>#DIV/0!</v>
      </c>
      <c r="Q764" s="14">
        <f t="shared" si="44"/>
        <v>41471.446851851848</v>
      </c>
      <c r="R764">
        <f t="shared" si="47"/>
        <v>2013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0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45"/>
        <v>0</v>
      </c>
      <c r="P765" s="10">
        <f t="shared" si="46"/>
        <v>5</v>
      </c>
      <c r="Q765" s="14">
        <f t="shared" si="44"/>
        <v>42227.173159722224</v>
      </c>
      <c r="R765">
        <f t="shared" si="47"/>
        <v>2015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0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45"/>
        <v>0</v>
      </c>
      <c r="P766" s="10" t="e">
        <f t="shared" si="46"/>
        <v>#DIV/0!</v>
      </c>
      <c r="Q766" s="14">
        <f t="shared" si="44"/>
        <v>41901.542638888888</v>
      </c>
      <c r="R766">
        <f t="shared" si="47"/>
        <v>2014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0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45"/>
        <v>36</v>
      </c>
      <c r="P767" s="10">
        <f t="shared" si="46"/>
        <v>57.3</v>
      </c>
      <c r="Q767" s="14">
        <f t="shared" si="44"/>
        <v>42021.783368055556</v>
      </c>
      <c r="R767">
        <f t="shared" si="47"/>
        <v>2015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0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45"/>
        <v>0</v>
      </c>
      <c r="P768" s="10" t="e">
        <f t="shared" si="46"/>
        <v>#DIV/0!</v>
      </c>
      <c r="Q768" s="14">
        <f t="shared" si="44"/>
        <v>42115.143634259264</v>
      </c>
      <c r="R768">
        <f t="shared" si="47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0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45"/>
        <v>4</v>
      </c>
      <c r="P769" s="10">
        <f t="shared" si="46"/>
        <v>59</v>
      </c>
      <c r="Q769" s="14">
        <f t="shared" si="44"/>
        <v>41594.207060185188</v>
      </c>
      <c r="R769">
        <f t="shared" si="47"/>
        <v>2013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45"/>
        <v>0</v>
      </c>
      <c r="P770" s="10" t="e">
        <f t="shared" si="46"/>
        <v>#DIV/0!</v>
      </c>
      <c r="Q770" s="14">
        <f t="shared" ref="Q770:Q833" si="48">(((J771/60)/60)/24)+DATE(1970,1,1)</f>
        <v>41604.996458333335</v>
      </c>
      <c r="R770">
        <f t="shared" si="47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0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49">ROUND(E771/D771*100,0)</f>
        <v>41</v>
      </c>
      <c r="P771" s="10">
        <f t="shared" ref="P771:P834" si="50">ROUND(E771/L771,2)</f>
        <v>31.85</v>
      </c>
      <c r="Q771" s="14">
        <f t="shared" si="48"/>
        <v>41289.999641203707</v>
      </c>
      <c r="R771">
        <f t="shared" ref="R771:R834" si="51">YEAR(Q771)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0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49"/>
        <v>0</v>
      </c>
      <c r="P772" s="10" t="e">
        <f t="shared" si="50"/>
        <v>#DIV/0!</v>
      </c>
      <c r="Q772" s="14">
        <f t="shared" si="48"/>
        <v>42349.824097222227</v>
      </c>
      <c r="R772">
        <f t="shared" si="51"/>
        <v>2015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0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49"/>
        <v>0</v>
      </c>
      <c r="P773" s="10">
        <f t="shared" si="50"/>
        <v>10</v>
      </c>
      <c r="Q773" s="14">
        <f t="shared" si="48"/>
        <v>40068.056932870371</v>
      </c>
      <c r="R773">
        <f t="shared" si="51"/>
        <v>2009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0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49"/>
        <v>3</v>
      </c>
      <c r="P774" s="10">
        <f t="shared" si="50"/>
        <v>50</v>
      </c>
      <c r="Q774" s="14">
        <f t="shared" si="48"/>
        <v>42100.735937499994</v>
      </c>
      <c r="R774">
        <f t="shared" si="51"/>
        <v>2015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0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49"/>
        <v>1</v>
      </c>
      <c r="P775" s="10">
        <f t="shared" si="50"/>
        <v>16</v>
      </c>
      <c r="Q775" s="14">
        <f t="shared" si="48"/>
        <v>41663.780300925922</v>
      </c>
      <c r="R775">
        <f t="shared" si="51"/>
        <v>2014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0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49"/>
        <v>70</v>
      </c>
      <c r="P776" s="10">
        <f t="shared" si="50"/>
        <v>39</v>
      </c>
      <c r="Q776" s="14">
        <f t="shared" si="48"/>
        <v>40863.060127314813</v>
      </c>
      <c r="R776">
        <f t="shared" si="51"/>
        <v>2011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0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49"/>
        <v>2</v>
      </c>
      <c r="P777" s="10">
        <f t="shared" si="50"/>
        <v>34</v>
      </c>
      <c r="Q777" s="14">
        <f t="shared" si="48"/>
        <v>42250.685706018514</v>
      </c>
      <c r="R777">
        <f t="shared" si="51"/>
        <v>2015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0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49"/>
        <v>51</v>
      </c>
      <c r="P778" s="10">
        <f t="shared" si="50"/>
        <v>63.12</v>
      </c>
      <c r="Q778" s="14">
        <f t="shared" si="48"/>
        <v>41456.981215277774</v>
      </c>
      <c r="R778">
        <f t="shared" si="51"/>
        <v>2013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0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49"/>
        <v>1</v>
      </c>
      <c r="P779" s="10">
        <f t="shared" si="50"/>
        <v>7</v>
      </c>
      <c r="Q779" s="14">
        <f t="shared" si="48"/>
        <v>41729.702314814815</v>
      </c>
      <c r="R779">
        <f t="shared" si="51"/>
        <v>2014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49"/>
        <v>0</v>
      </c>
      <c r="P780" s="10">
        <f t="shared" si="50"/>
        <v>2</v>
      </c>
      <c r="Q780" s="14">
        <f t="shared" si="48"/>
        <v>40436.68408564815</v>
      </c>
      <c r="R780">
        <f t="shared" si="51"/>
        <v>2010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0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49"/>
        <v>3</v>
      </c>
      <c r="P781" s="10">
        <f t="shared" si="50"/>
        <v>66.67</v>
      </c>
      <c r="Q781" s="14">
        <f t="shared" si="48"/>
        <v>40636.673900462964</v>
      </c>
      <c r="R781">
        <f t="shared" si="51"/>
        <v>2011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0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49"/>
        <v>104</v>
      </c>
      <c r="P782" s="10">
        <f t="shared" si="50"/>
        <v>38.520000000000003</v>
      </c>
      <c r="Q782" s="14">
        <f t="shared" si="48"/>
        <v>41403.000856481485</v>
      </c>
      <c r="R782">
        <f t="shared" si="51"/>
        <v>2013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0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49"/>
        <v>133</v>
      </c>
      <c r="P783" s="10">
        <f t="shared" si="50"/>
        <v>42.61</v>
      </c>
      <c r="Q783" s="14">
        <f t="shared" si="48"/>
        <v>41116.758125</v>
      </c>
      <c r="R783">
        <f t="shared" si="51"/>
        <v>2012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0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49"/>
        <v>100</v>
      </c>
      <c r="P784" s="10">
        <f t="shared" si="50"/>
        <v>50</v>
      </c>
      <c r="Q784" s="14">
        <f t="shared" si="48"/>
        <v>40987.773715277777</v>
      </c>
      <c r="R784">
        <f t="shared" si="51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0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49"/>
        <v>148</v>
      </c>
      <c r="P785" s="10">
        <f t="shared" si="50"/>
        <v>63.49</v>
      </c>
      <c r="Q785" s="14">
        <f t="shared" si="48"/>
        <v>41675.149525462963</v>
      </c>
      <c r="R785">
        <f t="shared" si="51"/>
        <v>2014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0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49"/>
        <v>103</v>
      </c>
      <c r="P786" s="10">
        <f t="shared" si="50"/>
        <v>102.5</v>
      </c>
      <c r="Q786" s="14">
        <f t="shared" si="48"/>
        <v>41303.593923611108</v>
      </c>
      <c r="R786">
        <f t="shared" si="51"/>
        <v>2013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0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49"/>
        <v>181</v>
      </c>
      <c r="P787" s="10">
        <f t="shared" si="50"/>
        <v>31.14</v>
      </c>
      <c r="Q787" s="14">
        <f t="shared" si="48"/>
        <v>40983.055949074071</v>
      </c>
      <c r="R787">
        <f t="shared" si="51"/>
        <v>2012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0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49"/>
        <v>143</v>
      </c>
      <c r="P788" s="10">
        <f t="shared" si="50"/>
        <v>162.27000000000001</v>
      </c>
      <c r="Q788" s="14">
        <f t="shared" si="48"/>
        <v>41549.627615740741</v>
      </c>
      <c r="R788">
        <f t="shared" si="51"/>
        <v>2013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0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49"/>
        <v>114</v>
      </c>
      <c r="P789" s="10">
        <f t="shared" si="50"/>
        <v>80.59</v>
      </c>
      <c r="Q789" s="14">
        <f t="shared" si="48"/>
        <v>41059.006805555553</v>
      </c>
      <c r="R789">
        <f t="shared" si="51"/>
        <v>2012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49"/>
        <v>204</v>
      </c>
      <c r="P790" s="10">
        <f t="shared" si="50"/>
        <v>59.85</v>
      </c>
      <c r="Q790" s="14">
        <f t="shared" si="48"/>
        <v>41277.186111111114</v>
      </c>
      <c r="R790">
        <f t="shared" si="51"/>
        <v>2013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0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49"/>
        <v>109</v>
      </c>
      <c r="P791" s="10">
        <f t="shared" si="50"/>
        <v>132.86000000000001</v>
      </c>
      <c r="Q791" s="14">
        <f t="shared" si="48"/>
        <v>41276.047905092593</v>
      </c>
      <c r="R791">
        <f t="shared" si="51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0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49"/>
        <v>144</v>
      </c>
      <c r="P792" s="10">
        <f t="shared" si="50"/>
        <v>92.55</v>
      </c>
      <c r="Q792" s="14">
        <f t="shared" si="48"/>
        <v>41557.780624999999</v>
      </c>
      <c r="R792">
        <f t="shared" si="51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0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49"/>
        <v>104</v>
      </c>
      <c r="P793" s="10">
        <f t="shared" si="50"/>
        <v>60.86</v>
      </c>
      <c r="Q793" s="14">
        <f t="shared" si="48"/>
        <v>41555.873645833337</v>
      </c>
      <c r="R793">
        <f t="shared" si="51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0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49"/>
        <v>100</v>
      </c>
      <c r="P794" s="10">
        <f t="shared" si="50"/>
        <v>41.85</v>
      </c>
      <c r="Q794" s="14">
        <f t="shared" si="48"/>
        <v>41442.741249999999</v>
      </c>
      <c r="R794">
        <f t="shared" si="51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0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49"/>
        <v>103</v>
      </c>
      <c r="P795" s="10">
        <f t="shared" si="50"/>
        <v>88.33</v>
      </c>
      <c r="Q795" s="14">
        <f t="shared" si="48"/>
        <v>40736.115011574075</v>
      </c>
      <c r="R795">
        <f t="shared" si="51"/>
        <v>2011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0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49"/>
        <v>105</v>
      </c>
      <c r="P796" s="10">
        <f t="shared" si="50"/>
        <v>158.96</v>
      </c>
      <c r="Q796" s="14">
        <f t="shared" si="48"/>
        <v>40963.613032407404</v>
      </c>
      <c r="R796">
        <f t="shared" si="51"/>
        <v>2012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0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49"/>
        <v>112</v>
      </c>
      <c r="P797" s="10">
        <f t="shared" si="50"/>
        <v>85.05</v>
      </c>
      <c r="Q797" s="14">
        <f t="shared" si="48"/>
        <v>41502.882928240739</v>
      </c>
      <c r="R797">
        <f t="shared" si="51"/>
        <v>2013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0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49"/>
        <v>101</v>
      </c>
      <c r="P798" s="10">
        <f t="shared" si="50"/>
        <v>112.61</v>
      </c>
      <c r="Q798" s="14">
        <f t="shared" si="48"/>
        <v>40996.994074074071</v>
      </c>
      <c r="R798">
        <f t="shared" si="51"/>
        <v>2012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0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49"/>
        <v>108</v>
      </c>
      <c r="P799" s="10">
        <f t="shared" si="50"/>
        <v>45.44</v>
      </c>
      <c r="Q799" s="14">
        <f t="shared" si="48"/>
        <v>41882.590127314819</v>
      </c>
      <c r="R799">
        <f t="shared" si="51"/>
        <v>2014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49"/>
        <v>115</v>
      </c>
      <c r="P800" s="10">
        <f t="shared" si="50"/>
        <v>46.22</v>
      </c>
      <c r="Q800" s="14">
        <f t="shared" si="48"/>
        <v>40996.667199074072</v>
      </c>
      <c r="R800">
        <f t="shared" si="51"/>
        <v>2012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0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49"/>
        <v>100</v>
      </c>
      <c r="P801" s="10">
        <f t="shared" si="50"/>
        <v>178.61</v>
      </c>
      <c r="Q801" s="14">
        <f t="shared" si="48"/>
        <v>41863.433495370373</v>
      </c>
      <c r="R801">
        <f t="shared" si="51"/>
        <v>2014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0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49"/>
        <v>152</v>
      </c>
      <c r="P802" s="10">
        <f t="shared" si="50"/>
        <v>40.75</v>
      </c>
      <c r="Q802" s="14">
        <f t="shared" si="48"/>
        <v>40695.795370370368</v>
      </c>
      <c r="R802">
        <f t="shared" si="51"/>
        <v>2011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0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49"/>
        <v>112</v>
      </c>
      <c r="P803" s="10">
        <f t="shared" si="50"/>
        <v>43.73</v>
      </c>
      <c r="Q803" s="14">
        <f t="shared" si="48"/>
        <v>41123.022268518522</v>
      </c>
      <c r="R803">
        <f t="shared" si="51"/>
        <v>2012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0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49"/>
        <v>101</v>
      </c>
      <c r="P804" s="10">
        <f t="shared" si="50"/>
        <v>81.069999999999993</v>
      </c>
      <c r="Q804" s="14">
        <f t="shared" si="48"/>
        <v>40665.949976851851</v>
      </c>
      <c r="R804">
        <f t="shared" si="51"/>
        <v>2011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0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49"/>
        <v>123</v>
      </c>
      <c r="P805" s="10">
        <f t="shared" si="50"/>
        <v>74.61</v>
      </c>
      <c r="Q805" s="14">
        <f t="shared" si="48"/>
        <v>40730.105625000004</v>
      </c>
      <c r="R805">
        <f t="shared" si="51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0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49"/>
        <v>100</v>
      </c>
      <c r="P806" s="10">
        <f t="shared" si="50"/>
        <v>305.56</v>
      </c>
      <c r="Q806" s="14">
        <f t="shared" si="48"/>
        <v>40690.823055555556</v>
      </c>
      <c r="R806">
        <f t="shared" si="51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0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49"/>
        <v>105</v>
      </c>
      <c r="P807" s="10">
        <f t="shared" si="50"/>
        <v>58.33</v>
      </c>
      <c r="Q807" s="14">
        <f t="shared" si="48"/>
        <v>40763.691423611112</v>
      </c>
      <c r="R807">
        <f t="shared" si="51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0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49"/>
        <v>104</v>
      </c>
      <c r="P808" s="10">
        <f t="shared" si="50"/>
        <v>117.68</v>
      </c>
      <c r="Q808" s="14">
        <f t="shared" si="48"/>
        <v>42759.628599537042</v>
      </c>
      <c r="R808">
        <f t="shared" si="51"/>
        <v>2017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0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49"/>
        <v>105</v>
      </c>
      <c r="P809" s="10">
        <f t="shared" si="50"/>
        <v>73.77</v>
      </c>
      <c r="Q809" s="14">
        <f t="shared" si="48"/>
        <v>41962.100532407407</v>
      </c>
      <c r="R809">
        <f t="shared" si="51"/>
        <v>2014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49"/>
        <v>100</v>
      </c>
      <c r="P810" s="10">
        <f t="shared" si="50"/>
        <v>104.65</v>
      </c>
      <c r="Q810" s="14">
        <f t="shared" si="48"/>
        <v>41628.833680555559</v>
      </c>
      <c r="R810">
        <f t="shared" si="51"/>
        <v>2013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0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49"/>
        <v>104</v>
      </c>
      <c r="P811" s="10">
        <f t="shared" si="50"/>
        <v>79.83</v>
      </c>
      <c r="Q811" s="14">
        <f t="shared" si="48"/>
        <v>41123.056273148148</v>
      </c>
      <c r="R811">
        <f t="shared" si="51"/>
        <v>2012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0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49"/>
        <v>105</v>
      </c>
      <c r="P812" s="10">
        <f t="shared" si="50"/>
        <v>58.33</v>
      </c>
      <c r="Q812" s="14">
        <f t="shared" si="48"/>
        <v>41443.643541666665</v>
      </c>
      <c r="R812">
        <f t="shared" si="51"/>
        <v>2013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0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49"/>
        <v>104</v>
      </c>
      <c r="P813" s="10">
        <f t="shared" si="50"/>
        <v>86.67</v>
      </c>
      <c r="Q813" s="14">
        <f t="shared" si="48"/>
        <v>41282.017962962964</v>
      </c>
      <c r="R813">
        <f t="shared" si="51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0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49"/>
        <v>152</v>
      </c>
      <c r="P814" s="10">
        <f t="shared" si="50"/>
        <v>27.61</v>
      </c>
      <c r="Q814" s="14">
        <f t="shared" si="48"/>
        <v>41080.960243055553</v>
      </c>
      <c r="R814">
        <f t="shared" si="51"/>
        <v>2012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0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49"/>
        <v>160</v>
      </c>
      <c r="P815" s="10">
        <f t="shared" si="50"/>
        <v>25</v>
      </c>
      <c r="Q815" s="14">
        <f t="shared" si="48"/>
        <v>40679.743067129632</v>
      </c>
      <c r="R815">
        <f t="shared" si="51"/>
        <v>2011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0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49"/>
        <v>127</v>
      </c>
      <c r="P816" s="10">
        <f t="shared" si="50"/>
        <v>45.46</v>
      </c>
      <c r="Q816" s="14">
        <f t="shared" si="48"/>
        <v>41914.917858796296</v>
      </c>
      <c r="R816">
        <f t="shared" si="51"/>
        <v>2014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0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49"/>
        <v>107</v>
      </c>
      <c r="P817" s="10">
        <f t="shared" si="50"/>
        <v>99.53</v>
      </c>
      <c r="Q817" s="14">
        <f t="shared" si="48"/>
        <v>41341.870868055557</v>
      </c>
      <c r="R817">
        <f t="shared" si="51"/>
        <v>2013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0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49"/>
        <v>115</v>
      </c>
      <c r="P818" s="10">
        <f t="shared" si="50"/>
        <v>39.31</v>
      </c>
      <c r="Q818" s="14">
        <f t="shared" si="48"/>
        <v>40925.599664351852</v>
      </c>
      <c r="R818">
        <f t="shared" si="51"/>
        <v>2012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0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49"/>
        <v>137</v>
      </c>
      <c r="P819" s="10">
        <f t="shared" si="50"/>
        <v>89.42</v>
      </c>
      <c r="Q819" s="14">
        <f t="shared" si="48"/>
        <v>41120.882881944446</v>
      </c>
      <c r="R819">
        <f t="shared" si="51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49"/>
        <v>156</v>
      </c>
      <c r="P820" s="10">
        <f t="shared" si="50"/>
        <v>28.68</v>
      </c>
      <c r="Q820" s="14">
        <f t="shared" si="48"/>
        <v>41619.998310185183</v>
      </c>
      <c r="R820">
        <f t="shared" si="51"/>
        <v>2013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0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49"/>
        <v>109</v>
      </c>
      <c r="P821" s="10">
        <f t="shared" si="50"/>
        <v>31.07</v>
      </c>
      <c r="Q821" s="14">
        <f t="shared" si="48"/>
        <v>41768.841921296298</v>
      </c>
      <c r="R821">
        <f t="shared" si="51"/>
        <v>2014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0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49"/>
        <v>134</v>
      </c>
      <c r="P822" s="10">
        <f t="shared" si="50"/>
        <v>70.55</v>
      </c>
      <c r="Q822" s="14">
        <f t="shared" si="48"/>
        <v>42093.922048611115</v>
      </c>
      <c r="R822">
        <f t="shared" si="51"/>
        <v>2015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0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49"/>
        <v>100</v>
      </c>
      <c r="P823" s="10">
        <f t="shared" si="50"/>
        <v>224.13</v>
      </c>
      <c r="Q823" s="14">
        <f t="shared" si="48"/>
        <v>41157.947337962964</v>
      </c>
      <c r="R823">
        <f t="shared" si="51"/>
        <v>2012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0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49"/>
        <v>119</v>
      </c>
      <c r="P824" s="10">
        <f t="shared" si="50"/>
        <v>51.81</v>
      </c>
      <c r="Q824" s="14">
        <f t="shared" si="48"/>
        <v>42055.972824074073</v>
      </c>
      <c r="R824">
        <f t="shared" si="51"/>
        <v>2015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0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49"/>
        <v>180</v>
      </c>
      <c r="P825" s="10">
        <f t="shared" si="50"/>
        <v>43.52</v>
      </c>
      <c r="Q825" s="14">
        <f t="shared" si="48"/>
        <v>40250.242106481484</v>
      </c>
      <c r="R825">
        <f t="shared" si="51"/>
        <v>2010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0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49"/>
        <v>134</v>
      </c>
      <c r="P826" s="10">
        <f t="shared" si="50"/>
        <v>39.82</v>
      </c>
      <c r="Q826" s="14">
        <f t="shared" si="48"/>
        <v>41186.306527777779</v>
      </c>
      <c r="R826">
        <f t="shared" si="51"/>
        <v>2012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0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49"/>
        <v>100</v>
      </c>
      <c r="P827" s="10">
        <f t="shared" si="50"/>
        <v>126.81</v>
      </c>
      <c r="Q827" s="14">
        <f t="shared" si="48"/>
        <v>40973.038541666669</v>
      </c>
      <c r="R827">
        <f t="shared" si="51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0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49"/>
        <v>101</v>
      </c>
      <c r="P828" s="10">
        <f t="shared" si="50"/>
        <v>113.88</v>
      </c>
      <c r="Q828" s="14">
        <f t="shared" si="48"/>
        <v>40927.473460648151</v>
      </c>
      <c r="R828">
        <f t="shared" si="51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0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49"/>
        <v>103</v>
      </c>
      <c r="P829" s="10">
        <f t="shared" si="50"/>
        <v>28.18</v>
      </c>
      <c r="Q829" s="14">
        <f t="shared" si="48"/>
        <v>41073.050717592596</v>
      </c>
      <c r="R829">
        <f t="shared" si="51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49"/>
        <v>107</v>
      </c>
      <c r="P830" s="10">
        <f t="shared" si="50"/>
        <v>36.61</v>
      </c>
      <c r="Q830" s="14">
        <f t="shared" si="48"/>
        <v>42504.801388888889</v>
      </c>
      <c r="R830">
        <f t="shared" si="51"/>
        <v>2016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0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49"/>
        <v>104</v>
      </c>
      <c r="P831" s="10">
        <f t="shared" si="50"/>
        <v>32.5</v>
      </c>
      <c r="Q831" s="14">
        <f t="shared" si="48"/>
        <v>41325.525752314818</v>
      </c>
      <c r="R831">
        <f t="shared" si="51"/>
        <v>2013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0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49"/>
        <v>108</v>
      </c>
      <c r="P832" s="10">
        <f t="shared" si="50"/>
        <v>60.66</v>
      </c>
      <c r="Q832" s="14">
        <f t="shared" si="48"/>
        <v>40996.646921296298</v>
      </c>
      <c r="R832">
        <f t="shared" si="51"/>
        <v>2012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0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49"/>
        <v>233</v>
      </c>
      <c r="P833" s="10">
        <f t="shared" si="50"/>
        <v>175</v>
      </c>
      <c r="Q833" s="14">
        <f t="shared" si="48"/>
        <v>40869.675173611111</v>
      </c>
      <c r="R833">
        <f t="shared" si="51"/>
        <v>2011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0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49"/>
        <v>101</v>
      </c>
      <c r="P834" s="10">
        <f t="shared" si="50"/>
        <v>97.99</v>
      </c>
      <c r="Q834" s="14">
        <f t="shared" ref="Q834:Q897" si="52">(((J835/60)/60)/24)+DATE(1970,1,1)</f>
        <v>41718.878182870372</v>
      </c>
      <c r="R834">
        <f t="shared" si="51"/>
        <v>2014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0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53">ROUND(E835/D835*100,0)</f>
        <v>102</v>
      </c>
      <c r="P835" s="10">
        <f t="shared" ref="P835:P898" si="54">ROUND(E835/L835,2)</f>
        <v>148.78</v>
      </c>
      <c r="Q835" s="14">
        <f t="shared" si="52"/>
        <v>41422.822824074072</v>
      </c>
      <c r="R835">
        <f t="shared" ref="R835:R898" si="55">YEAR(Q835)</f>
        <v>2013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0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53"/>
        <v>131</v>
      </c>
      <c r="P836" s="10">
        <f t="shared" si="54"/>
        <v>96.08</v>
      </c>
      <c r="Q836" s="14">
        <f t="shared" si="52"/>
        <v>41005.45784722222</v>
      </c>
      <c r="R836">
        <f t="shared" si="55"/>
        <v>2012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0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53"/>
        <v>117</v>
      </c>
      <c r="P837" s="10">
        <f t="shared" si="54"/>
        <v>58.63</v>
      </c>
      <c r="Q837" s="14">
        <f t="shared" si="52"/>
        <v>41524.056921296295</v>
      </c>
      <c r="R837">
        <f t="shared" si="55"/>
        <v>2013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0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53"/>
        <v>101</v>
      </c>
      <c r="P838" s="10">
        <f t="shared" si="54"/>
        <v>109.71</v>
      </c>
      <c r="Q838" s="14">
        <f t="shared" si="52"/>
        <v>41730.998402777775</v>
      </c>
      <c r="R838">
        <f t="shared" si="55"/>
        <v>2014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0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53"/>
        <v>122</v>
      </c>
      <c r="P839" s="10">
        <f t="shared" si="54"/>
        <v>49.11</v>
      </c>
      <c r="Q839" s="14">
        <f t="shared" si="52"/>
        <v>40895.897974537038</v>
      </c>
      <c r="R839">
        <f t="shared" si="55"/>
        <v>2011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53"/>
        <v>145</v>
      </c>
      <c r="P840" s="10">
        <f t="shared" si="54"/>
        <v>47.67</v>
      </c>
      <c r="Q840" s="14">
        <f t="shared" si="52"/>
        <v>41144.763379629629</v>
      </c>
      <c r="R840">
        <f t="shared" si="55"/>
        <v>2012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0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53"/>
        <v>117</v>
      </c>
      <c r="P841" s="10">
        <f t="shared" si="54"/>
        <v>60.74</v>
      </c>
      <c r="Q841" s="14">
        <f t="shared" si="52"/>
        <v>42607.226701388892</v>
      </c>
      <c r="R841">
        <f t="shared" si="55"/>
        <v>2016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0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53"/>
        <v>120</v>
      </c>
      <c r="P842" s="10">
        <f t="shared" si="54"/>
        <v>63.38</v>
      </c>
      <c r="Q842" s="14">
        <f t="shared" si="52"/>
        <v>41923.838692129626</v>
      </c>
      <c r="R842">
        <f t="shared" si="55"/>
        <v>2014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0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53"/>
        <v>101</v>
      </c>
      <c r="P843" s="10">
        <f t="shared" si="54"/>
        <v>53.89</v>
      </c>
      <c r="Q843" s="14">
        <f t="shared" si="52"/>
        <v>41526.592395833337</v>
      </c>
      <c r="R843">
        <f t="shared" si="55"/>
        <v>2013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0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53"/>
        <v>104</v>
      </c>
      <c r="P844" s="10">
        <f t="shared" si="54"/>
        <v>66.87</v>
      </c>
      <c r="Q844" s="14">
        <f t="shared" si="52"/>
        <v>42695.257870370369</v>
      </c>
      <c r="R844">
        <f t="shared" si="55"/>
        <v>2016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0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3"/>
        <v>267</v>
      </c>
      <c r="P845" s="10">
        <f t="shared" si="54"/>
        <v>63.1</v>
      </c>
      <c r="Q845" s="14">
        <f t="shared" si="52"/>
        <v>41905.684629629628</v>
      </c>
      <c r="R845">
        <f t="shared" si="55"/>
        <v>2014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0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53"/>
        <v>194</v>
      </c>
      <c r="P846" s="10">
        <f t="shared" si="54"/>
        <v>36.630000000000003</v>
      </c>
      <c r="Q846" s="14">
        <f t="shared" si="52"/>
        <v>42578.205972222218</v>
      </c>
      <c r="R846">
        <f t="shared" si="55"/>
        <v>2016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0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53"/>
        <v>120</v>
      </c>
      <c r="P847" s="10">
        <f t="shared" si="54"/>
        <v>34.01</v>
      </c>
      <c r="Q847" s="14">
        <f t="shared" si="52"/>
        <v>41694.391840277778</v>
      </c>
      <c r="R847">
        <f t="shared" si="55"/>
        <v>2014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0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53"/>
        <v>122</v>
      </c>
      <c r="P848" s="10">
        <f t="shared" si="54"/>
        <v>28.55</v>
      </c>
      <c r="Q848" s="14">
        <f t="shared" si="52"/>
        <v>42165.79833333334</v>
      </c>
      <c r="R848">
        <f t="shared" si="55"/>
        <v>2015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0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53"/>
        <v>100</v>
      </c>
      <c r="P849" s="10">
        <f t="shared" si="54"/>
        <v>10</v>
      </c>
      <c r="Q849" s="14">
        <f t="shared" si="52"/>
        <v>42078.792048611111</v>
      </c>
      <c r="R849">
        <f t="shared" si="55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53"/>
        <v>100</v>
      </c>
      <c r="P850" s="10">
        <f t="shared" si="54"/>
        <v>18.75</v>
      </c>
      <c r="Q850" s="14">
        <f t="shared" si="52"/>
        <v>42051.148888888885</v>
      </c>
      <c r="R850">
        <f t="shared" si="55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0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53"/>
        <v>120</v>
      </c>
      <c r="P851" s="10">
        <f t="shared" si="54"/>
        <v>41.7</v>
      </c>
      <c r="Q851" s="14">
        <f t="shared" si="52"/>
        <v>42452.827743055561</v>
      </c>
      <c r="R851">
        <f t="shared" si="55"/>
        <v>2016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0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53"/>
        <v>155</v>
      </c>
      <c r="P852" s="10">
        <f t="shared" si="54"/>
        <v>46.67</v>
      </c>
      <c r="Q852" s="14">
        <f t="shared" si="52"/>
        <v>42522.880243055552</v>
      </c>
      <c r="R852">
        <f t="shared" si="55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0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53"/>
        <v>130</v>
      </c>
      <c r="P853" s="10">
        <f t="shared" si="54"/>
        <v>37.270000000000003</v>
      </c>
      <c r="Q853" s="14">
        <f t="shared" si="52"/>
        <v>42656.805497685185</v>
      </c>
      <c r="R853">
        <f t="shared" si="55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0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53"/>
        <v>105</v>
      </c>
      <c r="P854" s="10">
        <f t="shared" si="54"/>
        <v>59.26</v>
      </c>
      <c r="Q854" s="14">
        <f t="shared" si="52"/>
        <v>42021.832280092596</v>
      </c>
      <c r="R854">
        <f t="shared" si="55"/>
        <v>2015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0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53"/>
        <v>100</v>
      </c>
      <c r="P855" s="10">
        <f t="shared" si="54"/>
        <v>30</v>
      </c>
      <c r="Q855" s="14">
        <f t="shared" si="52"/>
        <v>42702.212337962963</v>
      </c>
      <c r="R855">
        <f t="shared" si="55"/>
        <v>2016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0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53"/>
        <v>118</v>
      </c>
      <c r="P856" s="10">
        <f t="shared" si="54"/>
        <v>65.86</v>
      </c>
      <c r="Q856" s="14">
        <f t="shared" si="52"/>
        <v>42545.125196759262</v>
      </c>
      <c r="R856">
        <f t="shared" si="55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0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53"/>
        <v>103</v>
      </c>
      <c r="P857" s="10">
        <f t="shared" si="54"/>
        <v>31.91</v>
      </c>
      <c r="Q857" s="14">
        <f t="shared" si="52"/>
        <v>42609.311990740738</v>
      </c>
      <c r="R857">
        <f t="shared" si="55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0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53"/>
        <v>218</v>
      </c>
      <c r="P858" s="10">
        <f t="shared" si="54"/>
        <v>19.46</v>
      </c>
      <c r="Q858" s="14">
        <f t="shared" si="52"/>
        <v>42291.581377314811</v>
      </c>
      <c r="R858">
        <f t="shared" si="55"/>
        <v>2015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0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53"/>
        <v>100</v>
      </c>
      <c r="P859" s="10">
        <f t="shared" si="54"/>
        <v>50</v>
      </c>
      <c r="Q859" s="14">
        <f t="shared" si="52"/>
        <v>42079.745578703703</v>
      </c>
      <c r="R859">
        <f t="shared" si="55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53"/>
        <v>144</v>
      </c>
      <c r="P860" s="10">
        <f t="shared" si="54"/>
        <v>22.74</v>
      </c>
      <c r="Q860" s="14">
        <f t="shared" si="52"/>
        <v>42128.820231481484</v>
      </c>
      <c r="R860">
        <f t="shared" si="55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0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53"/>
        <v>105</v>
      </c>
      <c r="P861" s="10">
        <f t="shared" si="54"/>
        <v>42.72</v>
      </c>
      <c r="Q861" s="14">
        <f t="shared" si="52"/>
        <v>41570.482789351852</v>
      </c>
      <c r="R861">
        <f t="shared" si="55"/>
        <v>2013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0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53"/>
        <v>18</v>
      </c>
      <c r="P862" s="10">
        <f t="shared" si="54"/>
        <v>52.92</v>
      </c>
      <c r="Q862" s="14">
        <f t="shared" si="52"/>
        <v>42599.965324074074</v>
      </c>
      <c r="R862">
        <f t="shared" si="55"/>
        <v>2016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0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53"/>
        <v>2</v>
      </c>
      <c r="P863" s="10">
        <f t="shared" si="54"/>
        <v>50.5</v>
      </c>
      <c r="Q863" s="14">
        <f t="shared" si="52"/>
        <v>41559.5549537037</v>
      </c>
      <c r="R863">
        <f t="shared" si="55"/>
        <v>2013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0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53"/>
        <v>0</v>
      </c>
      <c r="P864" s="10">
        <f t="shared" si="54"/>
        <v>42.5</v>
      </c>
      <c r="Q864" s="14">
        <f t="shared" si="52"/>
        <v>40921.117662037039</v>
      </c>
      <c r="R864">
        <f t="shared" si="55"/>
        <v>2012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0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53"/>
        <v>5</v>
      </c>
      <c r="P865" s="10">
        <f t="shared" si="54"/>
        <v>18</v>
      </c>
      <c r="Q865" s="14">
        <f t="shared" si="52"/>
        <v>41541.106921296298</v>
      </c>
      <c r="R865">
        <f t="shared" si="55"/>
        <v>2013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0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53"/>
        <v>42</v>
      </c>
      <c r="P866" s="10">
        <f t="shared" si="54"/>
        <v>34.18</v>
      </c>
      <c r="Q866" s="14">
        <f t="shared" si="52"/>
        <v>41230.77311342593</v>
      </c>
      <c r="R866">
        <f t="shared" si="55"/>
        <v>2012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0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53"/>
        <v>2</v>
      </c>
      <c r="P867" s="10">
        <f t="shared" si="54"/>
        <v>22.5</v>
      </c>
      <c r="Q867" s="14">
        <f t="shared" si="52"/>
        <v>42025.637939814813</v>
      </c>
      <c r="R867">
        <f t="shared" si="55"/>
        <v>2015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0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53"/>
        <v>18</v>
      </c>
      <c r="P868" s="10">
        <f t="shared" si="54"/>
        <v>58.18</v>
      </c>
      <c r="Q868" s="14">
        <f t="shared" si="52"/>
        <v>40088.105393518519</v>
      </c>
      <c r="R868">
        <f t="shared" si="55"/>
        <v>2009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0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53"/>
        <v>24</v>
      </c>
      <c r="P869" s="10">
        <f t="shared" si="54"/>
        <v>109.18</v>
      </c>
      <c r="Q869" s="14">
        <f t="shared" si="52"/>
        <v>41616.027754629627</v>
      </c>
      <c r="R869">
        <f t="shared" si="55"/>
        <v>2013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53"/>
        <v>0</v>
      </c>
      <c r="P870" s="10">
        <f t="shared" si="54"/>
        <v>50</v>
      </c>
      <c r="Q870" s="14">
        <f t="shared" si="52"/>
        <v>41342.845567129632</v>
      </c>
      <c r="R870">
        <f t="shared" si="55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0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53"/>
        <v>12</v>
      </c>
      <c r="P871" s="10">
        <f t="shared" si="54"/>
        <v>346.67</v>
      </c>
      <c r="Q871" s="14">
        <f t="shared" si="52"/>
        <v>41488.022256944445</v>
      </c>
      <c r="R871">
        <f t="shared" si="55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0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53"/>
        <v>0</v>
      </c>
      <c r="P872" s="10">
        <f t="shared" si="54"/>
        <v>12.4</v>
      </c>
      <c r="Q872" s="14">
        <f t="shared" si="52"/>
        <v>41577.561284722222</v>
      </c>
      <c r="R872">
        <f t="shared" si="55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0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53"/>
        <v>5</v>
      </c>
      <c r="P873" s="10">
        <f t="shared" si="54"/>
        <v>27.08</v>
      </c>
      <c r="Q873" s="14">
        <f t="shared" si="52"/>
        <v>40567.825543981482</v>
      </c>
      <c r="R873">
        <f t="shared" si="55"/>
        <v>2011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0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53"/>
        <v>1</v>
      </c>
      <c r="P874" s="10">
        <f t="shared" si="54"/>
        <v>32.5</v>
      </c>
      <c r="Q874" s="14">
        <f t="shared" si="52"/>
        <v>41184.167129629634</v>
      </c>
      <c r="R874">
        <f t="shared" si="55"/>
        <v>2012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0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53"/>
        <v>1</v>
      </c>
      <c r="P875" s="10">
        <f t="shared" si="54"/>
        <v>9</v>
      </c>
      <c r="Q875" s="14">
        <f t="shared" si="52"/>
        <v>41368.583726851852</v>
      </c>
      <c r="R875">
        <f t="shared" si="55"/>
        <v>2013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0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53"/>
        <v>24</v>
      </c>
      <c r="P876" s="10">
        <f t="shared" si="54"/>
        <v>34.76</v>
      </c>
      <c r="Q876" s="14">
        <f t="shared" si="52"/>
        <v>42248.723738425921</v>
      </c>
      <c r="R876">
        <f t="shared" si="55"/>
        <v>2015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0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53"/>
        <v>0</v>
      </c>
      <c r="P877" s="10" t="e">
        <f t="shared" si="54"/>
        <v>#DIV/0!</v>
      </c>
      <c r="Q877" s="14">
        <f t="shared" si="52"/>
        <v>41276.496840277774</v>
      </c>
      <c r="R877">
        <f t="shared" si="55"/>
        <v>2013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0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53"/>
        <v>41</v>
      </c>
      <c r="P878" s="10">
        <f t="shared" si="54"/>
        <v>28.58</v>
      </c>
      <c r="Q878" s="14">
        <f t="shared" si="52"/>
        <v>41597.788888888892</v>
      </c>
      <c r="R878">
        <f t="shared" si="55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0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53"/>
        <v>68</v>
      </c>
      <c r="P879" s="10">
        <f t="shared" si="54"/>
        <v>46.59</v>
      </c>
      <c r="Q879" s="14">
        <f t="shared" si="52"/>
        <v>40505.232916666668</v>
      </c>
      <c r="R879">
        <f t="shared" si="55"/>
        <v>2010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53"/>
        <v>1</v>
      </c>
      <c r="P880" s="10">
        <f t="shared" si="54"/>
        <v>32.5</v>
      </c>
      <c r="Q880" s="14">
        <f t="shared" si="52"/>
        <v>41037.829918981479</v>
      </c>
      <c r="R880">
        <f t="shared" si="55"/>
        <v>2012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0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53"/>
        <v>31</v>
      </c>
      <c r="P881" s="10">
        <f t="shared" si="54"/>
        <v>21.47</v>
      </c>
      <c r="Q881" s="14">
        <f t="shared" si="52"/>
        <v>41179.32104166667</v>
      </c>
      <c r="R881">
        <f t="shared" si="55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0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53"/>
        <v>3</v>
      </c>
      <c r="P882" s="10">
        <f t="shared" si="54"/>
        <v>14.13</v>
      </c>
      <c r="Q882" s="14">
        <f t="shared" si="52"/>
        <v>40877.25099537037</v>
      </c>
      <c r="R882">
        <f t="shared" si="55"/>
        <v>2011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0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53"/>
        <v>1</v>
      </c>
      <c r="P883" s="10">
        <f t="shared" si="54"/>
        <v>30</v>
      </c>
      <c r="Q883" s="14">
        <f t="shared" si="52"/>
        <v>40759.860532407409</v>
      </c>
      <c r="R883">
        <f t="shared" si="55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0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53"/>
        <v>20</v>
      </c>
      <c r="P884" s="10">
        <f t="shared" si="54"/>
        <v>21.57</v>
      </c>
      <c r="Q884" s="14">
        <f t="shared" si="52"/>
        <v>42371.935590277775</v>
      </c>
      <c r="R884">
        <f t="shared" si="55"/>
        <v>2016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0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53"/>
        <v>40</v>
      </c>
      <c r="P885" s="10">
        <f t="shared" si="54"/>
        <v>83.38</v>
      </c>
      <c r="Q885" s="14">
        <f t="shared" si="52"/>
        <v>40981.802615740737</v>
      </c>
      <c r="R885">
        <f t="shared" si="55"/>
        <v>2012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0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53"/>
        <v>1</v>
      </c>
      <c r="P886" s="10">
        <f t="shared" si="54"/>
        <v>10</v>
      </c>
      <c r="Q886" s="14">
        <f t="shared" si="52"/>
        <v>42713.941099537042</v>
      </c>
      <c r="R886">
        <f t="shared" si="55"/>
        <v>2016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0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53"/>
        <v>75</v>
      </c>
      <c r="P887" s="10">
        <f t="shared" si="54"/>
        <v>35.71</v>
      </c>
      <c r="Q887" s="14">
        <f t="shared" si="52"/>
        <v>42603.870520833334</v>
      </c>
      <c r="R887">
        <f t="shared" si="55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0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53"/>
        <v>41</v>
      </c>
      <c r="P888" s="10">
        <f t="shared" si="54"/>
        <v>29.29</v>
      </c>
      <c r="Q888" s="14">
        <f t="shared" si="52"/>
        <v>41026.958969907406</v>
      </c>
      <c r="R888">
        <f t="shared" si="55"/>
        <v>2012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0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53"/>
        <v>0</v>
      </c>
      <c r="P889" s="10" t="e">
        <f t="shared" si="54"/>
        <v>#DIV/0!</v>
      </c>
      <c r="Q889" s="14">
        <f t="shared" si="52"/>
        <v>40751.753298611111</v>
      </c>
      <c r="R889">
        <f t="shared" si="55"/>
        <v>2011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53"/>
        <v>7</v>
      </c>
      <c r="P890" s="10">
        <f t="shared" si="54"/>
        <v>18</v>
      </c>
      <c r="Q890" s="14">
        <f t="shared" si="52"/>
        <v>41887.784062500003</v>
      </c>
      <c r="R890">
        <f t="shared" si="55"/>
        <v>2014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0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53"/>
        <v>9</v>
      </c>
      <c r="P891" s="10">
        <f t="shared" si="54"/>
        <v>73.760000000000005</v>
      </c>
      <c r="Q891" s="14">
        <f t="shared" si="52"/>
        <v>41569.698831018519</v>
      </c>
      <c r="R891">
        <f t="shared" si="55"/>
        <v>2013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0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53"/>
        <v>4</v>
      </c>
      <c r="P892" s="10">
        <f t="shared" si="54"/>
        <v>31.25</v>
      </c>
      <c r="Q892" s="14">
        <f t="shared" si="52"/>
        <v>41842.031597222223</v>
      </c>
      <c r="R892">
        <f t="shared" si="55"/>
        <v>2014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0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53"/>
        <v>3</v>
      </c>
      <c r="P893" s="10">
        <f t="shared" si="54"/>
        <v>28.89</v>
      </c>
      <c r="Q893" s="14">
        <f t="shared" si="52"/>
        <v>40304.20003472222</v>
      </c>
      <c r="R893">
        <f t="shared" si="55"/>
        <v>2010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0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53"/>
        <v>41</v>
      </c>
      <c r="P894" s="10">
        <f t="shared" si="54"/>
        <v>143.82</v>
      </c>
      <c r="Q894" s="14">
        <f t="shared" si="52"/>
        <v>42065.897719907407</v>
      </c>
      <c r="R894">
        <f t="shared" si="55"/>
        <v>2015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0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53"/>
        <v>10</v>
      </c>
      <c r="P895" s="10">
        <f t="shared" si="54"/>
        <v>40</v>
      </c>
      <c r="Q895" s="14">
        <f t="shared" si="52"/>
        <v>42496.981597222228</v>
      </c>
      <c r="R895">
        <f t="shared" si="55"/>
        <v>2016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0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53"/>
        <v>39</v>
      </c>
      <c r="P896" s="10">
        <f t="shared" si="54"/>
        <v>147.81</v>
      </c>
      <c r="Q896" s="14">
        <f t="shared" si="52"/>
        <v>40431.127650462964</v>
      </c>
      <c r="R896">
        <f t="shared" si="55"/>
        <v>2010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0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53"/>
        <v>2</v>
      </c>
      <c r="P897" s="10">
        <f t="shared" si="54"/>
        <v>27.86</v>
      </c>
      <c r="Q897" s="14">
        <f t="shared" si="52"/>
        <v>42218.872986111113</v>
      </c>
      <c r="R897">
        <f t="shared" si="55"/>
        <v>2015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0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53"/>
        <v>40</v>
      </c>
      <c r="P898" s="10">
        <f t="shared" si="54"/>
        <v>44.44</v>
      </c>
      <c r="Q898" s="14">
        <f t="shared" ref="Q898:Q961" si="56">(((J899/60)/60)/24)+DATE(1970,1,1)</f>
        <v>41211.688750000001</v>
      </c>
      <c r="R898">
        <f t="shared" si="55"/>
        <v>2012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0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57">ROUND(E899/D899*100,0)</f>
        <v>0</v>
      </c>
      <c r="P899" s="10" t="e">
        <f t="shared" ref="P899:P962" si="58">ROUND(E899/L899,2)</f>
        <v>#DIV/0!</v>
      </c>
      <c r="Q899" s="14">
        <f t="shared" si="56"/>
        <v>40878.758217592593</v>
      </c>
      <c r="R899">
        <f t="shared" ref="R899:R962" si="59">YEAR(Q899)</f>
        <v>2011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57"/>
        <v>3</v>
      </c>
      <c r="P900" s="10">
        <f t="shared" si="58"/>
        <v>35</v>
      </c>
      <c r="Q900" s="14">
        <f t="shared" si="56"/>
        <v>40646.099097222221</v>
      </c>
      <c r="R900">
        <f t="shared" si="59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0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57"/>
        <v>37</v>
      </c>
      <c r="P901" s="10">
        <f t="shared" si="58"/>
        <v>35</v>
      </c>
      <c r="Q901" s="14">
        <f t="shared" si="56"/>
        <v>42429.84956018519</v>
      </c>
      <c r="R901">
        <f t="shared" si="59"/>
        <v>2016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0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57"/>
        <v>0</v>
      </c>
      <c r="P902" s="10">
        <f t="shared" si="58"/>
        <v>10.5</v>
      </c>
      <c r="Q902" s="14">
        <f t="shared" si="56"/>
        <v>40291.81150462963</v>
      </c>
      <c r="R902">
        <f t="shared" si="59"/>
        <v>2010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0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57"/>
        <v>0</v>
      </c>
      <c r="P903" s="10" t="e">
        <f t="shared" si="58"/>
        <v>#DIV/0!</v>
      </c>
      <c r="Q903" s="14">
        <f t="shared" si="56"/>
        <v>41829.965532407405</v>
      </c>
      <c r="R903">
        <f t="shared" si="59"/>
        <v>2014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0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57"/>
        <v>0</v>
      </c>
      <c r="P904" s="10">
        <f t="shared" si="58"/>
        <v>30</v>
      </c>
      <c r="Q904" s="14">
        <f t="shared" si="56"/>
        <v>41149.796064814815</v>
      </c>
      <c r="R904">
        <f t="shared" si="59"/>
        <v>2012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0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57"/>
        <v>3</v>
      </c>
      <c r="P905" s="10">
        <f t="shared" si="58"/>
        <v>40</v>
      </c>
      <c r="Q905" s="14">
        <f t="shared" si="56"/>
        <v>42342.080289351856</v>
      </c>
      <c r="R905">
        <f t="shared" si="59"/>
        <v>2015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0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57"/>
        <v>0</v>
      </c>
      <c r="P906" s="10">
        <f t="shared" si="58"/>
        <v>50.33</v>
      </c>
      <c r="Q906" s="14">
        <f t="shared" si="56"/>
        <v>40507.239884259259</v>
      </c>
      <c r="R906">
        <f t="shared" si="59"/>
        <v>2010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0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57"/>
        <v>3</v>
      </c>
      <c r="P907" s="10">
        <f t="shared" si="58"/>
        <v>32.67</v>
      </c>
      <c r="Q907" s="14">
        <f t="shared" si="56"/>
        <v>41681.189699074072</v>
      </c>
      <c r="R907">
        <f t="shared" si="59"/>
        <v>2014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0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57"/>
        <v>0</v>
      </c>
      <c r="P908" s="10" t="e">
        <f t="shared" si="58"/>
        <v>#DIV/0!</v>
      </c>
      <c r="Q908" s="14">
        <f t="shared" si="56"/>
        <v>40767.192395833335</v>
      </c>
      <c r="R908">
        <f t="shared" si="59"/>
        <v>2011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0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57"/>
        <v>0</v>
      </c>
      <c r="P909" s="10" t="e">
        <f t="shared" si="58"/>
        <v>#DIV/0!</v>
      </c>
      <c r="Q909" s="14">
        <f t="shared" si="56"/>
        <v>40340.801562499997</v>
      </c>
      <c r="R909">
        <f t="shared" si="59"/>
        <v>2010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57"/>
        <v>0</v>
      </c>
      <c r="P910" s="10" t="e">
        <f t="shared" si="58"/>
        <v>#DIV/0!</v>
      </c>
      <c r="Q910" s="14">
        <f t="shared" si="56"/>
        <v>41081.69027777778</v>
      </c>
      <c r="R910">
        <f t="shared" si="59"/>
        <v>2012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0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57"/>
        <v>3</v>
      </c>
      <c r="P911" s="10">
        <f t="shared" si="58"/>
        <v>65</v>
      </c>
      <c r="Q911" s="14">
        <f t="shared" si="56"/>
        <v>42737.545358796298</v>
      </c>
      <c r="R911">
        <f t="shared" si="59"/>
        <v>2017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0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57"/>
        <v>22</v>
      </c>
      <c r="P912" s="10">
        <f t="shared" si="58"/>
        <v>24.6</v>
      </c>
      <c r="Q912" s="14">
        <f t="shared" si="56"/>
        <v>41642.005150462966</v>
      </c>
      <c r="R912">
        <f t="shared" si="59"/>
        <v>2014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0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57"/>
        <v>0</v>
      </c>
      <c r="P913" s="10" t="e">
        <f t="shared" si="58"/>
        <v>#DIV/0!</v>
      </c>
      <c r="Q913" s="14">
        <f t="shared" si="56"/>
        <v>41194.109340277777</v>
      </c>
      <c r="R913">
        <f t="shared" si="59"/>
        <v>2012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0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57"/>
        <v>1</v>
      </c>
      <c r="P914" s="10">
        <f t="shared" si="58"/>
        <v>15</v>
      </c>
      <c r="Q914" s="14">
        <f t="shared" si="56"/>
        <v>41004.139108796298</v>
      </c>
      <c r="R914">
        <f t="shared" si="59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0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57"/>
        <v>7</v>
      </c>
      <c r="P915" s="10">
        <f t="shared" si="58"/>
        <v>82.58</v>
      </c>
      <c r="Q915" s="14">
        <f t="shared" si="56"/>
        <v>41116.763275462967</v>
      </c>
      <c r="R915">
        <f t="shared" si="5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0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57"/>
        <v>0</v>
      </c>
      <c r="P916" s="10" t="e">
        <f t="shared" si="58"/>
        <v>#DIV/0!</v>
      </c>
      <c r="Q916" s="14">
        <f t="shared" si="56"/>
        <v>40937.679560185185</v>
      </c>
      <c r="R916">
        <f t="shared" si="5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0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57"/>
        <v>6</v>
      </c>
      <c r="P917" s="10">
        <f t="shared" si="58"/>
        <v>41.67</v>
      </c>
      <c r="Q917" s="14">
        <f t="shared" si="56"/>
        <v>40434.853402777779</v>
      </c>
      <c r="R917">
        <f t="shared" si="59"/>
        <v>2010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0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57"/>
        <v>0</v>
      </c>
      <c r="P918" s="10" t="e">
        <f t="shared" si="58"/>
        <v>#DIV/0!</v>
      </c>
      <c r="Q918" s="14">
        <f t="shared" si="56"/>
        <v>41802.94363425926</v>
      </c>
      <c r="R918">
        <f t="shared" si="59"/>
        <v>2014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0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57"/>
        <v>1</v>
      </c>
      <c r="P919" s="10">
        <f t="shared" si="58"/>
        <v>30</v>
      </c>
      <c r="Q919" s="14">
        <f t="shared" si="56"/>
        <v>41944.916215277779</v>
      </c>
      <c r="R919">
        <f t="shared" si="59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57"/>
        <v>5</v>
      </c>
      <c r="P920" s="10">
        <f t="shared" si="58"/>
        <v>19.600000000000001</v>
      </c>
      <c r="Q920" s="14">
        <f t="shared" si="56"/>
        <v>41227.641724537039</v>
      </c>
      <c r="R920">
        <f t="shared" si="59"/>
        <v>2012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0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57"/>
        <v>1</v>
      </c>
      <c r="P921" s="10">
        <f t="shared" si="58"/>
        <v>100</v>
      </c>
      <c r="Q921" s="14">
        <f t="shared" si="56"/>
        <v>41562.67155092593</v>
      </c>
      <c r="R921">
        <f t="shared" si="59"/>
        <v>2013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0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57"/>
        <v>0</v>
      </c>
      <c r="P922" s="10" t="e">
        <f t="shared" si="58"/>
        <v>#DIV/0!</v>
      </c>
      <c r="Q922" s="14">
        <f t="shared" si="56"/>
        <v>40847.171018518515</v>
      </c>
      <c r="R922">
        <f t="shared" si="59"/>
        <v>2011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0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57"/>
        <v>31</v>
      </c>
      <c r="P923" s="10">
        <f t="shared" si="58"/>
        <v>231.75</v>
      </c>
      <c r="Q923" s="14">
        <f t="shared" si="56"/>
        <v>41878.530011574076</v>
      </c>
      <c r="R923">
        <f t="shared" si="59"/>
        <v>2014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0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57"/>
        <v>21</v>
      </c>
      <c r="P924" s="10">
        <f t="shared" si="58"/>
        <v>189.33</v>
      </c>
      <c r="Q924" s="14">
        <f t="shared" si="56"/>
        <v>41934.959756944445</v>
      </c>
      <c r="R924">
        <f t="shared" si="59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0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57"/>
        <v>2</v>
      </c>
      <c r="P925" s="10">
        <f t="shared" si="58"/>
        <v>55</v>
      </c>
      <c r="Q925" s="14">
        <f t="shared" si="56"/>
        <v>41288.942928240744</v>
      </c>
      <c r="R925">
        <f t="shared" si="59"/>
        <v>2013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0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57"/>
        <v>11</v>
      </c>
      <c r="P926" s="10">
        <f t="shared" si="58"/>
        <v>21.8</v>
      </c>
      <c r="Q926" s="14">
        <f t="shared" si="56"/>
        <v>41575.880914351852</v>
      </c>
      <c r="R926">
        <f t="shared" si="59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0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57"/>
        <v>3</v>
      </c>
      <c r="P927" s="10">
        <f t="shared" si="58"/>
        <v>32</v>
      </c>
      <c r="Q927" s="14">
        <f t="shared" si="56"/>
        <v>40338.02002314815</v>
      </c>
      <c r="R927">
        <f t="shared" si="59"/>
        <v>2010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0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57"/>
        <v>0</v>
      </c>
      <c r="P928" s="10" t="e">
        <f t="shared" si="58"/>
        <v>#DIV/0!</v>
      </c>
      <c r="Q928" s="14">
        <f t="shared" si="56"/>
        <v>41013.822858796295</v>
      </c>
      <c r="R928">
        <f t="shared" si="59"/>
        <v>2012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0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57"/>
        <v>0</v>
      </c>
      <c r="P929" s="10" t="e">
        <f t="shared" si="58"/>
        <v>#DIV/0!</v>
      </c>
      <c r="Q929" s="14">
        <f t="shared" si="56"/>
        <v>41180.86241898148</v>
      </c>
      <c r="R929">
        <f t="shared" si="59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57"/>
        <v>11</v>
      </c>
      <c r="P930" s="10">
        <f t="shared" si="58"/>
        <v>56.25</v>
      </c>
      <c r="Q930" s="14">
        <f t="shared" si="56"/>
        <v>40978.238067129627</v>
      </c>
      <c r="R930">
        <f t="shared" si="5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0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57"/>
        <v>0</v>
      </c>
      <c r="P931" s="10" t="e">
        <f t="shared" si="58"/>
        <v>#DIV/0!</v>
      </c>
      <c r="Q931" s="14">
        <f t="shared" si="56"/>
        <v>40312.915578703702</v>
      </c>
      <c r="R931">
        <f t="shared" si="59"/>
        <v>2010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0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57"/>
        <v>38</v>
      </c>
      <c r="P932" s="10">
        <f t="shared" si="58"/>
        <v>69</v>
      </c>
      <c r="Q932" s="14">
        <f t="shared" si="56"/>
        <v>41680.359976851854</v>
      </c>
      <c r="R932">
        <f t="shared" si="59"/>
        <v>2014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0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57"/>
        <v>7</v>
      </c>
      <c r="P933" s="10">
        <f t="shared" si="58"/>
        <v>18.71</v>
      </c>
      <c r="Q933" s="14">
        <f t="shared" si="56"/>
        <v>41310.969270833331</v>
      </c>
      <c r="R933">
        <f t="shared" si="59"/>
        <v>2013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0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57"/>
        <v>15</v>
      </c>
      <c r="P934" s="10">
        <f t="shared" si="58"/>
        <v>46.03</v>
      </c>
      <c r="Q934" s="14">
        <f t="shared" si="56"/>
        <v>41711.169085648151</v>
      </c>
      <c r="R934">
        <f t="shared" si="59"/>
        <v>2014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0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57"/>
        <v>6</v>
      </c>
      <c r="P935" s="10">
        <f t="shared" si="58"/>
        <v>60</v>
      </c>
      <c r="Q935" s="14">
        <f t="shared" si="56"/>
        <v>41733.737083333333</v>
      </c>
      <c r="R935">
        <f t="shared" si="59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0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57"/>
        <v>30</v>
      </c>
      <c r="P936" s="10">
        <f t="shared" si="58"/>
        <v>50.67</v>
      </c>
      <c r="Q936" s="14">
        <f t="shared" si="56"/>
        <v>42368.333668981482</v>
      </c>
      <c r="R936">
        <f t="shared" si="59"/>
        <v>2015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0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57"/>
        <v>1</v>
      </c>
      <c r="P937" s="10">
        <f t="shared" si="58"/>
        <v>25</v>
      </c>
      <c r="Q937" s="14">
        <f t="shared" si="56"/>
        <v>40883.024178240739</v>
      </c>
      <c r="R937">
        <f t="shared" si="59"/>
        <v>2011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0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57"/>
        <v>0</v>
      </c>
      <c r="P938" s="10" t="e">
        <f t="shared" si="58"/>
        <v>#DIV/0!</v>
      </c>
      <c r="Q938" s="14">
        <f t="shared" si="56"/>
        <v>41551.798113425924</v>
      </c>
      <c r="R938">
        <f t="shared" si="59"/>
        <v>2013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0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57"/>
        <v>1</v>
      </c>
      <c r="P939" s="10">
        <f t="shared" si="58"/>
        <v>20</v>
      </c>
      <c r="Q939" s="14">
        <f t="shared" si="56"/>
        <v>41124.479722222226</v>
      </c>
      <c r="R939">
        <f t="shared" si="59"/>
        <v>2012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57"/>
        <v>0</v>
      </c>
      <c r="P940" s="10">
        <f t="shared" si="58"/>
        <v>25</v>
      </c>
      <c r="Q940" s="14">
        <f t="shared" si="56"/>
        <v>41416.763171296298</v>
      </c>
      <c r="R940">
        <f t="shared" si="59"/>
        <v>2013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0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57"/>
        <v>1</v>
      </c>
      <c r="P941" s="10">
        <f t="shared" si="58"/>
        <v>20</v>
      </c>
      <c r="Q941" s="14">
        <f t="shared" si="56"/>
        <v>42182.008402777778</v>
      </c>
      <c r="R941">
        <f t="shared" si="59"/>
        <v>2015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0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57"/>
        <v>17</v>
      </c>
      <c r="P942" s="10">
        <f t="shared" si="58"/>
        <v>110.29</v>
      </c>
      <c r="Q942" s="14">
        <f t="shared" si="56"/>
        <v>42746.096585648149</v>
      </c>
      <c r="R942">
        <f t="shared" si="59"/>
        <v>2017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0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57"/>
        <v>2</v>
      </c>
      <c r="P943" s="10">
        <f t="shared" si="58"/>
        <v>37.450000000000003</v>
      </c>
      <c r="Q943" s="14">
        <f t="shared" si="56"/>
        <v>42382.843287037031</v>
      </c>
      <c r="R943">
        <f t="shared" si="59"/>
        <v>2016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0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57"/>
        <v>9</v>
      </c>
      <c r="P944" s="10">
        <f t="shared" si="58"/>
        <v>41.75</v>
      </c>
      <c r="Q944" s="14">
        <f t="shared" si="56"/>
        <v>42673.66788194445</v>
      </c>
      <c r="R944">
        <f t="shared" si="59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0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57"/>
        <v>10</v>
      </c>
      <c r="P945" s="10">
        <f t="shared" si="58"/>
        <v>24.08</v>
      </c>
      <c r="Q945" s="14">
        <f t="shared" si="56"/>
        <v>42444.583912037036</v>
      </c>
      <c r="R945">
        <f t="shared" si="5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0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57"/>
        <v>13</v>
      </c>
      <c r="P946" s="10">
        <f t="shared" si="58"/>
        <v>69.41</v>
      </c>
      <c r="Q946" s="14">
        <f t="shared" si="56"/>
        <v>42732.872986111113</v>
      </c>
      <c r="R946">
        <f t="shared" si="5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0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57"/>
        <v>2</v>
      </c>
      <c r="P947" s="10">
        <f t="shared" si="58"/>
        <v>155.25</v>
      </c>
      <c r="Q947" s="14">
        <f t="shared" si="56"/>
        <v>42592.750555555554</v>
      </c>
      <c r="R947">
        <f t="shared" si="5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0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57"/>
        <v>2</v>
      </c>
      <c r="P948" s="10">
        <f t="shared" si="58"/>
        <v>57.2</v>
      </c>
      <c r="Q948" s="14">
        <f t="shared" si="56"/>
        <v>42491.781319444446</v>
      </c>
      <c r="R948">
        <f t="shared" si="5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0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57"/>
        <v>0</v>
      </c>
      <c r="P949" s="10" t="e">
        <f t="shared" si="58"/>
        <v>#DIV/0!</v>
      </c>
      <c r="Q949" s="14">
        <f t="shared" si="56"/>
        <v>42411.828287037039</v>
      </c>
      <c r="R949">
        <f t="shared" si="5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57"/>
        <v>12</v>
      </c>
      <c r="P950" s="10">
        <f t="shared" si="58"/>
        <v>60</v>
      </c>
      <c r="Q950" s="14">
        <f t="shared" si="56"/>
        <v>42361.043703703705</v>
      </c>
      <c r="R950">
        <f t="shared" si="59"/>
        <v>2015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0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57"/>
        <v>1</v>
      </c>
      <c r="P951" s="10">
        <f t="shared" si="58"/>
        <v>39</v>
      </c>
      <c r="Q951" s="14">
        <f t="shared" si="56"/>
        <v>42356.750706018516</v>
      </c>
      <c r="R951">
        <f t="shared" si="59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0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57"/>
        <v>28</v>
      </c>
      <c r="P952" s="10">
        <f t="shared" si="58"/>
        <v>58.42</v>
      </c>
      <c r="Q952" s="14">
        <f t="shared" si="56"/>
        <v>42480.653611111105</v>
      </c>
      <c r="R952">
        <f t="shared" si="59"/>
        <v>2016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0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57"/>
        <v>38</v>
      </c>
      <c r="P953" s="10">
        <f t="shared" si="58"/>
        <v>158.63999999999999</v>
      </c>
      <c r="Q953" s="14">
        <f t="shared" si="56"/>
        <v>42662.613564814819</v>
      </c>
      <c r="R953">
        <f t="shared" si="59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0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57"/>
        <v>40</v>
      </c>
      <c r="P954" s="10">
        <f t="shared" si="58"/>
        <v>99.86</v>
      </c>
      <c r="Q954" s="14">
        <f t="shared" si="56"/>
        <v>41999.164340277777</v>
      </c>
      <c r="R954">
        <f t="shared" si="59"/>
        <v>2014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0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57"/>
        <v>1</v>
      </c>
      <c r="P955" s="10">
        <f t="shared" si="58"/>
        <v>25.2</v>
      </c>
      <c r="Q955" s="14">
        <f t="shared" si="56"/>
        <v>42194.833784722221</v>
      </c>
      <c r="R955">
        <f t="shared" si="59"/>
        <v>2015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0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57"/>
        <v>43</v>
      </c>
      <c r="P956" s="10">
        <f t="shared" si="58"/>
        <v>89.19</v>
      </c>
      <c r="Q956" s="14">
        <f t="shared" si="56"/>
        <v>42586.295138888891</v>
      </c>
      <c r="R956">
        <f t="shared" si="59"/>
        <v>2016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0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57"/>
        <v>6</v>
      </c>
      <c r="P957" s="10">
        <f t="shared" si="58"/>
        <v>182.62</v>
      </c>
      <c r="Q957" s="14">
        <f t="shared" si="56"/>
        <v>42060.913877314815</v>
      </c>
      <c r="R957">
        <f t="shared" si="59"/>
        <v>2015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0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57"/>
        <v>2</v>
      </c>
      <c r="P958" s="10">
        <f t="shared" si="58"/>
        <v>50.65</v>
      </c>
      <c r="Q958" s="14">
        <f t="shared" si="56"/>
        <v>42660.552465277782</v>
      </c>
      <c r="R958">
        <f t="shared" si="59"/>
        <v>2016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0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57"/>
        <v>2</v>
      </c>
      <c r="P959" s="10">
        <f t="shared" si="58"/>
        <v>33.29</v>
      </c>
      <c r="Q959" s="14">
        <f t="shared" si="56"/>
        <v>42082.802812499998</v>
      </c>
      <c r="R959">
        <f t="shared" si="59"/>
        <v>2015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57"/>
        <v>11</v>
      </c>
      <c r="P960" s="10">
        <f t="shared" si="58"/>
        <v>51.82</v>
      </c>
      <c r="Q960" s="14">
        <f t="shared" si="56"/>
        <v>41993.174363425926</v>
      </c>
      <c r="R960">
        <f t="shared" si="59"/>
        <v>2014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0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57"/>
        <v>39</v>
      </c>
      <c r="P961" s="10">
        <f t="shared" si="58"/>
        <v>113.63</v>
      </c>
      <c r="Q961" s="14">
        <f t="shared" si="56"/>
        <v>42766.626793981486</v>
      </c>
      <c r="R961">
        <f t="shared" si="59"/>
        <v>2017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0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57"/>
        <v>46</v>
      </c>
      <c r="P962" s="10">
        <f t="shared" si="58"/>
        <v>136.46</v>
      </c>
      <c r="Q962" s="14">
        <f t="shared" ref="Q962:Q1025" si="60">(((J963/60)/60)/24)+DATE(1970,1,1)</f>
        <v>42740.693692129629</v>
      </c>
      <c r="R962">
        <f t="shared" si="59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0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61">ROUND(E963/D963*100,0)</f>
        <v>42</v>
      </c>
      <c r="P963" s="10">
        <f t="shared" ref="P963:P1026" si="62">ROUND(E963/L963,2)</f>
        <v>364.35</v>
      </c>
      <c r="Q963" s="14">
        <f t="shared" si="60"/>
        <v>42373.712418981479</v>
      </c>
      <c r="R963">
        <f t="shared" ref="R963:R1026" si="63">YEAR(Q963)</f>
        <v>2016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0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61"/>
        <v>28</v>
      </c>
      <c r="P964" s="10">
        <f t="shared" si="62"/>
        <v>19.239999999999998</v>
      </c>
      <c r="Q964" s="14">
        <f t="shared" si="60"/>
        <v>42625.635636574079</v>
      </c>
      <c r="R964">
        <f t="shared" si="63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0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61"/>
        <v>1</v>
      </c>
      <c r="P965" s="10">
        <f t="shared" si="62"/>
        <v>41.89</v>
      </c>
      <c r="Q965" s="14">
        <f t="shared" si="60"/>
        <v>42208.628692129627</v>
      </c>
      <c r="R965">
        <f t="shared" si="63"/>
        <v>2015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0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61"/>
        <v>1</v>
      </c>
      <c r="P966" s="10">
        <f t="shared" si="62"/>
        <v>30.31</v>
      </c>
      <c r="Q966" s="14">
        <f t="shared" si="60"/>
        <v>42637.016736111109</v>
      </c>
      <c r="R966">
        <f t="shared" si="63"/>
        <v>2016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0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61"/>
        <v>1</v>
      </c>
      <c r="P967" s="10">
        <f t="shared" si="62"/>
        <v>49.67</v>
      </c>
      <c r="Q967" s="14">
        <f t="shared" si="60"/>
        <v>42619.635787037041</v>
      </c>
      <c r="R967">
        <f t="shared" si="63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0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61"/>
        <v>15</v>
      </c>
      <c r="P968" s="10">
        <f t="shared" si="62"/>
        <v>59.2</v>
      </c>
      <c r="Q968" s="14">
        <f t="shared" si="60"/>
        <v>42422.254328703704</v>
      </c>
      <c r="R968">
        <f t="shared" si="63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0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61"/>
        <v>18</v>
      </c>
      <c r="P969" s="10">
        <f t="shared" si="62"/>
        <v>43.98</v>
      </c>
      <c r="Q969" s="14">
        <f t="shared" si="60"/>
        <v>41836.847615740742</v>
      </c>
      <c r="R969">
        <f t="shared" si="63"/>
        <v>2014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61"/>
        <v>1</v>
      </c>
      <c r="P970" s="10">
        <f t="shared" si="62"/>
        <v>26.5</v>
      </c>
      <c r="Q970" s="14">
        <f t="shared" si="60"/>
        <v>42742.30332175926</v>
      </c>
      <c r="R970">
        <f t="shared" si="63"/>
        <v>2017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0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61"/>
        <v>47</v>
      </c>
      <c r="P971" s="10">
        <f t="shared" si="62"/>
        <v>1272.73</v>
      </c>
      <c r="Q971" s="14">
        <f t="shared" si="60"/>
        <v>42721.220520833333</v>
      </c>
      <c r="R971">
        <f t="shared" si="63"/>
        <v>2016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0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61"/>
        <v>46</v>
      </c>
      <c r="P972" s="10">
        <f t="shared" si="62"/>
        <v>164</v>
      </c>
      <c r="Q972" s="14">
        <f t="shared" si="60"/>
        <v>42111.709027777775</v>
      </c>
      <c r="R972">
        <f t="shared" si="63"/>
        <v>2015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0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61"/>
        <v>0</v>
      </c>
      <c r="P973" s="10">
        <f t="shared" si="62"/>
        <v>45.2</v>
      </c>
      <c r="Q973" s="14">
        <f t="shared" si="60"/>
        <v>41856.865717592591</v>
      </c>
      <c r="R973">
        <f t="shared" si="63"/>
        <v>2014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0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61"/>
        <v>35</v>
      </c>
      <c r="P974" s="10">
        <f t="shared" si="62"/>
        <v>153.88999999999999</v>
      </c>
      <c r="Q974" s="14">
        <f t="shared" si="60"/>
        <v>42257.014965277776</v>
      </c>
      <c r="R974">
        <f t="shared" si="63"/>
        <v>2015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0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61"/>
        <v>2</v>
      </c>
      <c r="P975" s="10">
        <f t="shared" si="62"/>
        <v>51.38</v>
      </c>
      <c r="Q975" s="14">
        <f t="shared" si="60"/>
        <v>42424.749490740738</v>
      </c>
      <c r="R975">
        <f t="shared" si="63"/>
        <v>2016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0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61"/>
        <v>1</v>
      </c>
      <c r="P976" s="10">
        <f t="shared" si="62"/>
        <v>93.33</v>
      </c>
      <c r="Q976" s="14">
        <f t="shared" si="60"/>
        <v>42489.696585648147</v>
      </c>
      <c r="R976">
        <f t="shared" si="63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0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61"/>
        <v>3</v>
      </c>
      <c r="P977" s="10">
        <f t="shared" si="62"/>
        <v>108.63</v>
      </c>
      <c r="Q977" s="14">
        <f t="shared" si="60"/>
        <v>42185.058993055558</v>
      </c>
      <c r="R977">
        <f t="shared" si="63"/>
        <v>2015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0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61"/>
        <v>2</v>
      </c>
      <c r="P978" s="10">
        <f t="shared" si="62"/>
        <v>160.5</v>
      </c>
      <c r="Q978" s="14">
        <f t="shared" si="60"/>
        <v>42391.942094907412</v>
      </c>
      <c r="R978">
        <f t="shared" si="63"/>
        <v>2016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0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61"/>
        <v>34</v>
      </c>
      <c r="P979" s="10">
        <f t="shared" si="62"/>
        <v>75.75</v>
      </c>
      <c r="Q979" s="14">
        <f t="shared" si="60"/>
        <v>42395.309039351851</v>
      </c>
      <c r="R979">
        <f t="shared" si="63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61"/>
        <v>56</v>
      </c>
      <c r="P980" s="10">
        <f t="shared" si="62"/>
        <v>790.84</v>
      </c>
      <c r="Q980" s="14">
        <f t="shared" si="60"/>
        <v>42506.416990740734</v>
      </c>
      <c r="R980">
        <f t="shared" si="63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0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61"/>
        <v>83</v>
      </c>
      <c r="P981" s="10">
        <f t="shared" si="62"/>
        <v>301.94</v>
      </c>
      <c r="Q981" s="14">
        <f t="shared" si="60"/>
        <v>41928.904189814813</v>
      </c>
      <c r="R981">
        <f t="shared" si="63"/>
        <v>2014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0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61"/>
        <v>15</v>
      </c>
      <c r="P982" s="10">
        <f t="shared" si="62"/>
        <v>47.94</v>
      </c>
      <c r="Q982" s="14">
        <f t="shared" si="60"/>
        <v>41830.947013888886</v>
      </c>
      <c r="R982">
        <f t="shared" si="63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0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61"/>
        <v>0</v>
      </c>
      <c r="P983" s="10">
        <f t="shared" si="62"/>
        <v>2.75</v>
      </c>
      <c r="Q983" s="14">
        <f t="shared" si="60"/>
        <v>42615.753310185188</v>
      </c>
      <c r="R983">
        <f t="shared" si="63"/>
        <v>2016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0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61"/>
        <v>0</v>
      </c>
      <c r="P984" s="10">
        <f t="shared" si="62"/>
        <v>1</v>
      </c>
      <c r="Q984" s="14">
        <f t="shared" si="60"/>
        <v>42574.667650462965</v>
      </c>
      <c r="R984">
        <f t="shared" si="63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0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61"/>
        <v>30</v>
      </c>
      <c r="P985" s="10">
        <f t="shared" si="62"/>
        <v>171.79</v>
      </c>
      <c r="Q985" s="14">
        <f t="shared" si="60"/>
        <v>42061.11583333333</v>
      </c>
      <c r="R985">
        <f t="shared" si="63"/>
        <v>2015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0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61"/>
        <v>1</v>
      </c>
      <c r="P986" s="10">
        <f t="shared" si="62"/>
        <v>35.33</v>
      </c>
      <c r="Q986" s="14">
        <f t="shared" si="60"/>
        <v>42339.967708333337</v>
      </c>
      <c r="R986">
        <f t="shared" si="63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0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61"/>
        <v>6</v>
      </c>
      <c r="P987" s="10">
        <f t="shared" si="62"/>
        <v>82.09</v>
      </c>
      <c r="Q987" s="14">
        <f t="shared" si="60"/>
        <v>42324.767361111109</v>
      </c>
      <c r="R987">
        <f t="shared" si="63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0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61"/>
        <v>13</v>
      </c>
      <c r="P988" s="10">
        <f t="shared" si="62"/>
        <v>110.87</v>
      </c>
      <c r="Q988" s="14">
        <f t="shared" si="60"/>
        <v>41773.294560185182</v>
      </c>
      <c r="R988">
        <f t="shared" si="63"/>
        <v>2014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0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61"/>
        <v>13</v>
      </c>
      <c r="P989" s="10">
        <f t="shared" si="62"/>
        <v>161.22</v>
      </c>
      <c r="Q989" s="14">
        <f t="shared" si="60"/>
        <v>42614.356770833328</v>
      </c>
      <c r="R989">
        <f t="shared" si="63"/>
        <v>2016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61"/>
        <v>0</v>
      </c>
      <c r="P990" s="10" t="e">
        <f t="shared" si="62"/>
        <v>#DIV/0!</v>
      </c>
      <c r="Q990" s="14">
        <f t="shared" si="60"/>
        <v>42611.933969907404</v>
      </c>
      <c r="R990">
        <f t="shared" si="63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0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61"/>
        <v>17</v>
      </c>
      <c r="P991" s="10">
        <f t="shared" si="62"/>
        <v>52.41</v>
      </c>
      <c r="Q991" s="14">
        <f t="shared" si="60"/>
        <v>41855.784305555557</v>
      </c>
      <c r="R991">
        <f t="shared" si="63"/>
        <v>2014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0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61"/>
        <v>0</v>
      </c>
      <c r="P992" s="10">
        <f t="shared" si="62"/>
        <v>13</v>
      </c>
      <c r="Q992" s="14">
        <f t="shared" si="60"/>
        <v>42538.75680555556</v>
      </c>
      <c r="R992">
        <f t="shared" si="63"/>
        <v>2016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0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61"/>
        <v>4</v>
      </c>
      <c r="P993" s="10">
        <f t="shared" si="62"/>
        <v>30.29</v>
      </c>
      <c r="Q993" s="14">
        <f t="shared" si="60"/>
        <v>42437.924988425926</v>
      </c>
      <c r="R993">
        <f t="shared" si="63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0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61"/>
        <v>0</v>
      </c>
      <c r="P994" s="10">
        <f t="shared" si="62"/>
        <v>116.75</v>
      </c>
      <c r="Q994" s="14">
        <f t="shared" si="60"/>
        <v>42652.964907407411</v>
      </c>
      <c r="R994">
        <f t="shared" si="63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0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61"/>
        <v>25</v>
      </c>
      <c r="P995" s="10">
        <f t="shared" si="62"/>
        <v>89.6</v>
      </c>
      <c r="Q995" s="14">
        <f t="shared" si="60"/>
        <v>41921.263078703705</v>
      </c>
      <c r="R995">
        <f t="shared" si="63"/>
        <v>2014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0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61"/>
        <v>2</v>
      </c>
      <c r="P996" s="10">
        <f t="shared" si="62"/>
        <v>424.45</v>
      </c>
      <c r="Q996" s="14">
        <f t="shared" si="60"/>
        <v>41947.940740740742</v>
      </c>
      <c r="R996">
        <f t="shared" si="63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0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61"/>
        <v>7</v>
      </c>
      <c r="P997" s="10">
        <f t="shared" si="62"/>
        <v>80.67</v>
      </c>
      <c r="Q997" s="14">
        <f t="shared" si="60"/>
        <v>41817.866435185184</v>
      </c>
      <c r="R997">
        <f t="shared" si="63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0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61"/>
        <v>2</v>
      </c>
      <c r="P998" s="10">
        <f t="shared" si="62"/>
        <v>13</v>
      </c>
      <c r="Q998" s="14">
        <f t="shared" si="60"/>
        <v>41941.10297453704</v>
      </c>
      <c r="R998">
        <f t="shared" si="63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0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61"/>
        <v>1</v>
      </c>
      <c r="P999" s="10">
        <f t="shared" si="62"/>
        <v>8.1300000000000008</v>
      </c>
      <c r="Q999" s="14">
        <f t="shared" si="60"/>
        <v>42282.168993055559</v>
      </c>
      <c r="R999">
        <f t="shared" si="63"/>
        <v>2015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61"/>
        <v>59</v>
      </c>
      <c r="P1000" s="10">
        <f t="shared" si="62"/>
        <v>153.43</v>
      </c>
      <c r="Q1000" s="14">
        <f t="shared" si="60"/>
        <v>41926.29965277778</v>
      </c>
      <c r="R1000">
        <f t="shared" si="63"/>
        <v>2014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0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61"/>
        <v>8</v>
      </c>
      <c r="P1001" s="10">
        <f t="shared" si="62"/>
        <v>292.08</v>
      </c>
      <c r="Q1001" s="14">
        <f t="shared" si="60"/>
        <v>42749.059722222228</v>
      </c>
      <c r="R1001">
        <f t="shared" si="63"/>
        <v>2017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0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61"/>
        <v>2</v>
      </c>
      <c r="P1002" s="10">
        <f t="shared" si="62"/>
        <v>3304</v>
      </c>
      <c r="Q1002" s="14">
        <f t="shared" si="60"/>
        <v>42720.720057870371</v>
      </c>
      <c r="R1002">
        <f t="shared" si="63"/>
        <v>2016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0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61"/>
        <v>104</v>
      </c>
      <c r="P1003" s="10">
        <f t="shared" si="62"/>
        <v>1300</v>
      </c>
      <c r="Q1003" s="14">
        <f t="shared" si="60"/>
        <v>42325.684189814812</v>
      </c>
      <c r="R1003">
        <f t="shared" si="63"/>
        <v>2015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0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61"/>
        <v>30</v>
      </c>
      <c r="P1004" s="10">
        <f t="shared" si="62"/>
        <v>134.55000000000001</v>
      </c>
      <c r="Q1004" s="14">
        <f t="shared" si="60"/>
        <v>42780.709039351852</v>
      </c>
      <c r="R1004">
        <f t="shared" si="63"/>
        <v>2017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0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61"/>
        <v>16</v>
      </c>
      <c r="P1005" s="10">
        <f t="shared" si="62"/>
        <v>214.07</v>
      </c>
      <c r="Q1005" s="14">
        <f t="shared" si="60"/>
        <v>42388.708645833336</v>
      </c>
      <c r="R1005">
        <f t="shared" si="63"/>
        <v>2016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0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61"/>
        <v>82</v>
      </c>
      <c r="P1006" s="10">
        <f t="shared" si="62"/>
        <v>216.34</v>
      </c>
      <c r="Q1006" s="14">
        <f t="shared" si="60"/>
        <v>42276.624803240738</v>
      </c>
      <c r="R1006">
        <f t="shared" si="63"/>
        <v>2015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0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61"/>
        <v>75</v>
      </c>
      <c r="P1007" s="10">
        <f t="shared" si="62"/>
        <v>932.31</v>
      </c>
      <c r="Q1007" s="14">
        <f t="shared" si="60"/>
        <v>41977.040185185186</v>
      </c>
      <c r="R1007">
        <f t="shared" si="63"/>
        <v>2014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0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61"/>
        <v>6</v>
      </c>
      <c r="P1008" s="10">
        <f t="shared" si="62"/>
        <v>29.25</v>
      </c>
      <c r="Q1008" s="14">
        <f t="shared" si="60"/>
        <v>42676.583599537036</v>
      </c>
      <c r="R1008">
        <f t="shared" si="63"/>
        <v>2016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0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61"/>
        <v>44</v>
      </c>
      <c r="P1009" s="10">
        <f t="shared" si="62"/>
        <v>174.95</v>
      </c>
      <c r="Q1009" s="14">
        <f t="shared" si="60"/>
        <v>42702.809201388889</v>
      </c>
      <c r="R1009">
        <f t="shared" si="63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61"/>
        <v>0</v>
      </c>
      <c r="P1010" s="10">
        <f t="shared" si="62"/>
        <v>250</v>
      </c>
      <c r="Q1010" s="14">
        <f t="shared" si="60"/>
        <v>42510.604699074072</v>
      </c>
      <c r="R1010">
        <f t="shared" si="63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0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61"/>
        <v>13</v>
      </c>
      <c r="P1011" s="10">
        <f t="shared" si="62"/>
        <v>65</v>
      </c>
      <c r="Q1011" s="14">
        <f t="shared" si="60"/>
        <v>42561.829421296294</v>
      </c>
      <c r="R1011">
        <f t="shared" si="63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0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61"/>
        <v>0</v>
      </c>
      <c r="P1012" s="10">
        <f t="shared" si="62"/>
        <v>55</v>
      </c>
      <c r="Q1012" s="14">
        <f t="shared" si="60"/>
        <v>41946.898090277777</v>
      </c>
      <c r="R1012">
        <f t="shared" si="63"/>
        <v>2014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0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61"/>
        <v>0</v>
      </c>
      <c r="P1013" s="10">
        <f t="shared" si="62"/>
        <v>75</v>
      </c>
      <c r="Q1013" s="14">
        <f t="shared" si="60"/>
        <v>42714.440416666665</v>
      </c>
      <c r="R1013">
        <f t="shared" si="63"/>
        <v>2016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0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61"/>
        <v>21535</v>
      </c>
      <c r="P1014" s="10">
        <f t="shared" si="62"/>
        <v>1389.36</v>
      </c>
      <c r="Q1014" s="14">
        <f t="shared" si="60"/>
        <v>42339.833981481483</v>
      </c>
      <c r="R1014">
        <f t="shared" si="63"/>
        <v>2015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0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61"/>
        <v>35</v>
      </c>
      <c r="P1015" s="10">
        <f t="shared" si="62"/>
        <v>95.91</v>
      </c>
      <c r="Q1015" s="14">
        <f t="shared" si="60"/>
        <v>41955.002488425926</v>
      </c>
      <c r="R1015">
        <f t="shared" si="63"/>
        <v>2014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0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61"/>
        <v>31</v>
      </c>
      <c r="P1016" s="10">
        <f t="shared" si="62"/>
        <v>191.25</v>
      </c>
      <c r="Q1016" s="14">
        <f t="shared" si="60"/>
        <v>42303.878414351857</v>
      </c>
      <c r="R1016">
        <f t="shared" si="63"/>
        <v>2015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0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61"/>
        <v>3</v>
      </c>
      <c r="P1017" s="10">
        <f t="shared" si="62"/>
        <v>40</v>
      </c>
      <c r="Q1017" s="14">
        <f t="shared" si="60"/>
        <v>42422.107129629629</v>
      </c>
      <c r="R1017">
        <f t="shared" si="63"/>
        <v>2016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0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61"/>
        <v>3</v>
      </c>
      <c r="P1018" s="10">
        <f t="shared" si="62"/>
        <v>74.790000000000006</v>
      </c>
      <c r="Q1018" s="14">
        <f t="shared" si="60"/>
        <v>42289.675173611111</v>
      </c>
      <c r="R1018">
        <f t="shared" si="63"/>
        <v>2015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0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61"/>
        <v>23</v>
      </c>
      <c r="P1019" s="10">
        <f t="shared" si="62"/>
        <v>161.12</v>
      </c>
      <c r="Q1019" s="14">
        <f t="shared" si="60"/>
        <v>42535.492280092592</v>
      </c>
      <c r="R1019">
        <f t="shared" si="63"/>
        <v>2016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61"/>
        <v>3</v>
      </c>
      <c r="P1020" s="10">
        <f t="shared" si="62"/>
        <v>88.71</v>
      </c>
      <c r="Q1020" s="14">
        <f t="shared" si="60"/>
        <v>42009.973946759259</v>
      </c>
      <c r="R1020">
        <f t="shared" si="63"/>
        <v>2015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0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61"/>
        <v>47</v>
      </c>
      <c r="P1021" s="10">
        <f t="shared" si="62"/>
        <v>53.25</v>
      </c>
      <c r="Q1021" s="14">
        <f t="shared" si="60"/>
        <v>42127.069548611107</v>
      </c>
      <c r="R1021">
        <f t="shared" si="63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0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61"/>
        <v>206</v>
      </c>
      <c r="P1022" s="10">
        <f t="shared" si="62"/>
        <v>106.2</v>
      </c>
      <c r="Q1022" s="14">
        <f t="shared" si="60"/>
        <v>42271.251979166671</v>
      </c>
      <c r="R1022">
        <f t="shared" si="63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0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61"/>
        <v>352</v>
      </c>
      <c r="P1023" s="10">
        <f t="shared" si="62"/>
        <v>22.08</v>
      </c>
      <c r="Q1023" s="14">
        <f t="shared" si="60"/>
        <v>42111.646724537044</v>
      </c>
      <c r="R1023">
        <f t="shared" si="63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0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61"/>
        <v>115</v>
      </c>
      <c r="P1024" s="10">
        <f t="shared" si="62"/>
        <v>31.05</v>
      </c>
      <c r="Q1024" s="14">
        <f t="shared" si="60"/>
        <v>42145.919687500005</v>
      </c>
      <c r="R1024">
        <f t="shared" si="63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0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61"/>
        <v>237</v>
      </c>
      <c r="P1025" s="10">
        <f t="shared" si="62"/>
        <v>36.21</v>
      </c>
      <c r="Q1025" s="14">
        <f t="shared" si="60"/>
        <v>42370.580590277779</v>
      </c>
      <c r="R1025">
        <f t="shared" si="63"/>
        <v>2016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0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61"/>
        <v>119</v>
      </c>
      <c r="P1026" s="10">
        <f t="shared" si="62"/>
        <v>388.98</v>
      </c>
      <c r="Q1026" s="14">
        <f t="shared" ref="Q1026:Q1089" si="64">(((J1027/60)/60)/24)+DATE(1970,1,1)</f>
        <v>42049.833761574075</v>
      </c>
      <c r="R1026">
        <f t="shared" si="63"/>
        <v>2015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0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65">ROUND(E1027/D1027*100,0)</f>
        <v>110</v>
      </c>
      <c r="P1027" s="10">
        <f t="shared" ref="P1027:P1090" si="66">ROUND(E1027/L1027,2)</f>
        <v>71.849999999999994</v>
      </c>
      <c r="Q1027" s="14">
        <f t="shared" si="64"/>
        <v>42426.407592592594</v>
      </c>
      <c r="R1027">
        <f t="shared" ref="R1027:R1090" si="67">YEAR(Q1027)</f>
        <v>2016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0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65"/>
        <v>100</v>
      </c>
      <c r="P1028" s="10">
        <f t="shared" si="66"/>
        <v>57.38</v>
      </c>
      <c r="Q1028" s="14">
        <f t="shared" si="64"/>
        <v>41905.034108796295</v>
      </c>
      <c r="R1028">
        <f t="shared" si="67"/>
        <v>2014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0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65"/>
        <v>103</v>
      </c>
      <c r="P1029" s="10">
        <f t="shared" si="66"/>
        <v>69.67</v>
      </c>
      <c r="Q1029" s="14">
        <f t="shared" si="64"/>
        <v>42755.627372685187</v>
      </c>
      <c r="R1029">
        <f t="shared" si="67"/>
        <v>2017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65"/>
        <v>117</v>
      </c>
      <c r="P1030" s="10">
        <f t="shared" si="66"/>
        <v>45.99</v>
      </c>
      <c r="Q1030" s="14">
        <f t="shared" si="64"/>
        <v>42044.711886574078</v>
      </c>
      <c r="R1030">
        <f t="shared" si="67"/>
        <v>2015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0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65"/>
        <v>112</v>
      </c>
      <c r="P1031" s="10">
        <f t="shared" si="66"/>
        <v>79.260000000000005</v>
      </c>
      <c r="Q1031" s="14">
        <f t="shared" si="64"/>
        <v>42611.483206018514</v>
      </c>
      <c r="R1031">
        <f t="shared" si="67"/>
        <v>2016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0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65"/>
        <v>342</v>
      </c>
      <c r="P1032" s="10">
        <f t="shared" si="66"/>
        <v>43.03</v>
      </c>
      <c r="Q1032" s="14">
        <f t="shared" si="64"/>
        <v>42324.764004629629</v>
      </c>
      <c r="R1032">
        <f t="shared" si="67"/>
        <v>2015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0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65"/>
        <v>107</v>
      </c>
      <c r="P1033" s="10">
        <f t="shared" si="66"/>
        <v>108.48</v>
      </c>
      <c r="Q1033" s="14">
        <f t="shared" si="64"/>
        <v>42514.666956018518</v>
      </c>
      <c r="R1033">
        <f t="shared" si="67"/>
        <v>2016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0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65"/>
        <v>108</v>
      </c>
      <c r="P1034" s="10">
        <f t="shared" si="66"/>
        <v>61.03</v>
      </c>
      <c r="Q1034" s="14">
        <f t="shared" si="64"/>
        <v>42688.732407407413</v>
      </c>
      <c r="R1034">
        <f t="shared" si="67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0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65"/>
        <v>103</v>
      </c>
      <c r="P1035" s="10">
        <f t="shared" si="66"/>
        <v>50.59</v>
      </c>
      <c r="Q1035" s="14">
        <f t="shared" si="64"/>
        <v>42555.166712962964</v>
      </c>
      <c r="R1035">
        <f t="shared" si="67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0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65"/>
        <v>130</v>
      </c>
      <c r="P1036" s="10">
        <f t="shared" si="66"/>
        <v>39.159999999999997</v>
      </c>
      <c r="Q1036" s="14">
        <f t="shared" si="64"/>
        <v>42016.641435185185</v>
      </c>
      <c r="R1036">
        <f t="shared" si="67"/>
        <v>2015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0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65"/>
        <v>108</v>
      </c>
      <c r="P1037" s="10">
        <f t="shared" si="66"/>
        <v>65.16</v>
      </c>
      <c r="Q1037" s="14">
        <f t="shared" si="64"/>
        <v>41249.448958333334</v>
      </c>
      <c r="R1037">
        <f t="shared" si="67"/>
        <v>2012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0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65"/>
        <v>112</v>
      </c>
      <c r="P1038" s="10">
        <f t="shared" si="66"/>
        <v>23.96</v>
      </c>
      <c r="Q1038" s="14">
        <f t="shared" si="64"/>
        <v>42119.822476851856</v>
      </c>
      <c r="R1038">
        <f t="shared" si="67"/>
        <v>2015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0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65"/>
        <v>102</v>
      </c>
      <c r="P1039" s="10">
        <f t="shared" si="66"/>
        <v>48.62</v>
      </c>
      <c r="Q1039" s="14">
        <f t="shared" si="64"/>
        <v>42418.231747685189</v>
      </c>
      <c r="R1039">
        <f t="shared" si="67"/>
        <v>2016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65"/>
        <v>145</v>
      </c>
      <c r="P1040" s="10">
        <f t="shared" si="66"/>
        <v>35.74</v>
      </c>
      <c r="Q1040" s="14">
        <f t="shared" si="64"/>
        <v>42692.109328703707</v>
      </c>
      <c r="R1040">
        <f t="shared" si="67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0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65"/>
        <v>128</v>
      </c>
      <c r="P1041" s="10">
        <f t="shared" si="66"/>
        <v>21.37</v>
      </c>
      <c r="Q1041" s="14">
        <f t="shared" si="64"/>
        <v>42579.708437499998</v>
      </c>
      <c r="R1041">
        <f t="shared" si="67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0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65"/>
        <v>0</v>
      </c>
      <c r="P1042" s="10">
        <f t="shared" si="66"/>
        <v>250</v>
      </c>
      <c r="Q1042" s="14">
        <f t="shared" si="64"/>
        <v>41831.060092592597</v>
      </c>
      <c r="R1042">
        <f t="shared" si="67"/>
        <v>2014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0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65"/>
        <v>0</v>
      </c>
      <c r="P1043" s="10" t="e">
        <f t="shared" si="66"/>
        <v>#DIV/0!</v>
      </c>
      <c r="Q1043" s="14">
        <f t="shared" si="64"/>
        <v>41851.696157407408</v>
      </c>
      <c r="R1043">
        <f t="shared" si="67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0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65"/>
        <v>2</v>
      </c>
      <c r="P1044" s="10">
        <f t="shared" si="66"/>
        <v>10</v>
      </c>
      <c r="Q1044" s="14">
        <f t="shared" si="64"/>
        <v>42114.252951388888</v>
      </c>
      <c r="R1044">
        <f t="shared" si="67"/>
        <v>2015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0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65"/>
        <v>9</v>
      </c>
      <c r="P1045" s="10">
        <f t="shared" si="66"/>
        <v>29.24</v>
      </c>
      <c r="Q1045" s="14">
        <f t="shared" si="64"/>
        <v>42011.925937499997</v>
      </c>
      <c r="R1045">
        <f t="shared" si="67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0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65"/>
        <v>0</v>
      </c>
      <c r="P1046" s="10">
        <f t="shared" si="66"/>
        <v>3</v>
      </c>
      <c r="Q1046" s="14">
        <f t="shared" si="64"/>
        <v>41844.874421296299</v>
      </c>
      <c r="R1046">
        <f t="shared" si="67"/>
        <v>2014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0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65"/>
        <v>3</v>
      </c>
      <c r="P1047" s="10">
        <f t="shared" si="66"/>
        <v>33.25</v>
      </c>
      <c r="Q1047" s="14">
        <f t="shared" si="64"/>
        <v>42319.851388888885</v>
      </c>
      <c r="R1047">
        <f t="shared" si="67"/>
        <v>2015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0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65"/>
        <v>0</v>
      </c>
      <c r="P1048" s="10" t="e">
        <f t="shared" si="66"/>
        <v>#DIV/0!</v>
      </c>
      <c r="Q1048" s="14">
        <f t="shared" si="64"/>
        <v>41918.818460648145</v>
      </c>
      <c r="R1048">
        <f t="shared" si="67"/>
        <v>2014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0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65"/>
        <v>0</v>
      </c>
      <c r="P1049" s="10">
        <f t="shared" si="66"/>
        <v>1</v>
      </c>
      <c r="Q1049" s="14">
        <f t="shared" si="64"/>
        <v>42598.053113425922</v>
      </c>
      <c r="R1049">
        <f t="shared" si="67"/>
        <v>2016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65"/>
        <v>1</v>
      </c>
      <c r="P1050" s="10">
        <f t="shared" si="66"/>
        <v>53</v>
      </c>
      <c r="Q1050" s="14">
        <f t="shared" si="64"/>
        <v>42382.431076388893</v>
      </c>
      <c r="R1050">
        <f t="shared" si="67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0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65"/>
        <v>0</v>
      </c>
      <c r="P1051" s="10" t="e">
        <f t="shared" si="66"/>
        <v>#DIV/0!</v>
      </c>
      <c r="Q1051" s="14">
        <f t="shared" si="64"/>
        <v>42231.7971875</v>
      </c>
      <c r="R1051">
        <f t="shared" si="67"/>
        <v>2015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0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65"/>
        <v>0</v>
      </c>
      <c r="P1052" s="10" t="e">
        <f t="shared" si="66"/>
        <v>#DIV/0!</v>
      </c>
      <c r="Q1052" s="14">
        <f t="shared" si="64"/>
        <v>41850.014178240745</v>
      </c>
      <c r="R1052">
        <f t="shared" si="67"/>
        <v>2014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0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65"/>
        <v>0</v>
      </c>
      <c r="P1053" s="10" t="e">
        <f t="shared" si="66"/>
        <v>#DIV/0!</v>
      </c>
      <c r="Q1053" s="14">
        <f t="shared" si="64"/>
        <v>42483.797395833331</v>
      </c>
      <c r="R1053">
        <f t="shared" si="67"/>
        <v>2016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0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65"/>
        <v>0</v>
      </c>
      <c r="P1054" s="10" t="e">
        <f t="shared" si="66"/>
        <v>#DIV/0!</v>
      </c>
      <c r="Q1054" s="14">
        <f t="shared" si="64"/>
        <v>42775.172824074078</v>
      </c>
      <c r="R1054">
        <f t="shared" si="67"/>
        <v>2017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0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65"/>
        <v>1</v>
      </c>
      <c r="P1055" s="10">
        <f t="shared" si="66"/>
        <v>15</v>
      </c>
      <c r="Q1055" s="14">
        <f t="shared" si="64"/>
        <v>41831.851840277777</v>
      </c>
      <c r="R1055">
        <f t="shared" si="67"/>
        <v>2014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0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65"/>
        <v>0</v>
      </c>
      <c r="P1056" s="10" t="e">
        <f t="shared" si="66"/>
        <v>#DIV/0!</v>
      </c>
      <c r="Q1056" s="14">
        <f t="shared" si="64"/>
        <v>42406.992418981477</v>
      </c>
      <c r="R1056">
        <f t="shared" si="67"/>
        <v>2016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0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65"/>
        <v>0</v>
      </c>
      <c r="P1057" s="10" t="e">
        <f t="shared" si="66"/>
        <v>#DIV/0!</v>
      </c>
      <c r="Q1057" s="14">
        <f t="shared" si="64"/>
        <v>42058.719641203701</v>
      </c>
      <c r="R1057">
        <f t="shared" si="67"/>
        <v>2015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0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65"/>
        <v>0</v>
      </c>
      <c r="P1058" s="10" t="e">
        <f t="shared" si="66"/>
        <v>#DIV/0!</v>
      </c>
      <c r="Q1058" s="14">
        <f t="shared" si="64"/>
        <v>42678.871331018512</v>
      </c>
      <c r="R1058">
        <f t="shared" si="67"/>
        <v>2016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0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65"/>
        <v>0</v>
      </c>
      <c r="P1059" s="10" t="e">
        <f t="shared" si="66"/>
        <v>#DIV/0!</v>
      </c>
      <c r="Q1059" s="14">
        <f t="shared" si="64"/>
        <v>42047.900960648149</v>
      </c>
      <c r="R1059">
        <f t="shared" si="67"/>
        <v>2015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65"/>
        <v>0</v>
      </c>
      <c r="P1060" s="10" t="e">
        <f t="shared" si="66"/>
        <v>#DIV/0!</v>
      </c>
      <c r="Q1060" s="14">
        <f t="shared" si="64"/>
        <v>42046.79</v>
      </c>
      <c r="R1060">
        <f t="shared" si="67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0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65"/>
        <v>0</v>
      </c>
      <c r="P1061" s="10" t="e">
        <f t="shared" si="66"/>
        <v>#DIV/0!</v>
      </c>
      <c r="Q1061" s="14">
        <f t="shared" si="64"/>
        <v>42079.913113425922</v>
      </c>
      <c r="R1061">
        <f t="shared" si="67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0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65"/>
        <v>1</v>
      </c>
      <c r="P1062" s="10">
        <f t="shared" si="66"/>
        <v>50</v>
      </c>
      <c r="Q1062" s="14">
        <f t="shared" si="64"/>
        <v>42432.276712962965</v>
      </c>
      <c r="R1062">
        <f t="shared" si="67"/>
        <v>2016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0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65"/>
        <v>0</v>
      </c>
      <c r="P1063" s="10" t="e">
        <f t="shared" si="66"/>
        <v>#DIV/0!</v>
      </c>
      <c r="Q1063" s="14">
        <f t="shared" si="64"/>
        <v>42556.807187500002</v>
      </c>
      <c r="R1063">
        <f t="shared" si="67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0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65"/>
        <v>95</v>
      </c>
      <c r="P1064" s="10">
        <f t="shared" si="66"/>
        <v>47.5</v>
      </c>
      <c r="Q1064" s="14">
        <f t="shared" si="64"/>
        <v>42583.030810185184</v>
      </c>
      <c r="R1064">
        <f t="shared" si="67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0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65"/>
        <v>0</v>
      </c>
      <c r="P1065" s="10" t="e">
        <f t="shared" si="66"/>
        <v>#DIV/0!</v>
      </c>
      <c r="Q1065" s="14">
        <f t="shared" si="64"/>
        <v>41417.228043981479</v>
      </c>
      <c r="R1065">
        <f t="shared" si="67"/>
        <v>2013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0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65"/>
        <v>9</v>
      </c>
      <c r="P1066" s="10">
        <f t="shared" si="66"/>
        <v>65.67</v>
      </c>
      <c r="Q1066" s="14">
        <f t="shared" si="64"/>
        <v>41661.381041666667</v>
      </c>
      <c r="R1066">
        <f t="shared" si="67"/>
        <v>2014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0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65"/>
        <v>3</v>
      </c>
      <c r="P1067" s="10">
        <f t="shared" si="66"/>
        <v>16.2</v>
      </c>
      <c r="Q1067" s="14">
        <f t="shared" si="64"/>
        <v>41445.962754629632</v>
      </c>
      <c r="R1067">
        <f t="shared" si="67"/>
        <v>2013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0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65"/>
        <v>3</v>
      </c>
      <c r="P1068" s="10">
        <f t="shared" si="66"/>
        <v>34.130000000000003</v>
      </c>
      <c r="Q1068" s="14">
        <f t="shared" si="64"/>
        <v>41599.855682870373</v>
      </c>
      <c r="R1068">
        <f t="shared" si="67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0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65"/>
        <v>26</v>
      </c>
      <c r="P1069" s="10">
        <f t="shared" si="66"/>
        <v>13</v>
      </c>
      <c r="Q1069" s="14">
        <f t="shared" si="64"/>
        <v>42440.371111111104</v>
      </c>
      <c r="R1069">
        <f t="shared" si="67"/>
        <v>2016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65"/>
        <v>0</v>
      </c>
      <c r="P1070" s="10">
        <f t="shared" si="66"/>
        <v>11.25</v>
      </c>
      <c r="Q1070" s="14">
        <f t="shared" si="64"/>
        <v>41572.229849537034</v>
      </c>
      <c r="R1070">
        <f t="shared" si="67"/>
        <v>2013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0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65"/>
        <v>39</v>
      </c>
      <c r="P1071" s="10">
        <f t="shared" si="66"/>
        <v>40.479999999999997</v>
      </c>
      <c r="Q1071" s="14">
        <f t="shared" si="64"/>
        <v>41163.011828703704</v>
      </c>
      <c r="R1071">
        <f t="shared" si="67"/>
        <v>2012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0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65"/>
        <v>1</v>
      </c>
      <c r="P1072" s="10">
        <f t="shared" si="66"/>
        <v>35</v>
      </c>
      <c r="Q1072" s="14">
        <f t="shared" si="64"/>
        <v>42295.753391203703</v>
      </c>
      <c r="R1072">
        <f t="shared" si="67"/>
        <v>2015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0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65"/>
        <v>0</v>
      </c>
      <c r="P1073" s="10" t="e">
        <f t="shared" si="66"/>
        <v>#DIV/0!</v>
      </c>
      <c r="Q1073" s="14">
        <f t="shared" si="64"/>
        <v>41645.832141203704</v>
      </c>
      <c r="R1073">
        <f t="shared" si="67"/>
        <v>2014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0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65"/>
        <v>0</v>
      </c>
      <c r="P1074" s="10">
        <f t="shared" si="66"/>
        <v>12.75</v>
      </c>
      <c r="Q1074" s="14">
        <f t="shared" si="64"/>
        <v>40802.964594907404</v>
      </c>
      <c r="R1074">
        <f t="shared" si="67"/>
        <v>2011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0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65"/>
        <v>1</v>
      </c>
      <c r="P1075" s="10">
        <f t="shared" si="66"/>
        <v>10</v>
      </c>
      <c r="Q1075" s="14">
        <f t="shared" si="64"/>
        <v>41613.172974537039</v>
      </c>
      <c r="R1075">
        <f t="shared" si="67"/>
        <v>2013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0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65"/>
        <v>6</v>
      </c>
      <c r="P1076" s="10">
        <f t="shared" si="66"/>
        <v>113.57</v>
      </c>
      <c r="Q1076" s="14">
        <f t="shared" si="64"/>
        <v>41005.904120370367</v>
      </c>
      <c r="R1076">
        <f t="shared" si="67"/>
        <v>2012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0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65"/>
        <v>5</v>
      </c>
      <c r="P1077" s="10">
        <f t="shared" si="66"/>
        <v>15</v>
      </c>
      <c r="Q1077" s="14">
        <f t="shared" si="64"/>
        <v>41838.377893518518</v>
      </c>
      <c r="R1077">
        <f t="shared" si="67"/>
        <v>2014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0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65"/>
        <v>63</v>
      </c>
      <c r="P1078" s="10">
        <f t="shared" si="66"/>
        <v>48.28</v>
      </c>
      <c r="Q1078" s="14">
        <f t="shared" si="64"/>
        <v>42353.16679398148</v>
      </c>
      <c r="R1078">
        <f t="shared" si="67"/>
        <v>2015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0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65"/>
        <v>29</v>
      </c>
      <c r="P1079" s="10">
        <f t="shared" si="66"/>
        <v>43.98</v>
      </c>
      <c r="Q1079" s="14">
        <f t="shared" si="64"/>
        <v>40701.195844907408</v>
      </c>
      <c r="R1079">
        <f t="shared" si="67"/>
        <v>2011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65"/>
        <v>8</v>
      </c>
      <c r="P1080" s="10">
        <f t="shared" si="66"/>
        <v>9</v>
      </c>
      <c r="Q1080" s="14">
        <f t="shared" si="64"/>
        <v>42479.566388888896</v>
      </c>
      <c r="R1080">
        <f t="shared" si="67"/>
        <v>2016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0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65"/>
        <v>3</v>
      </c>
      <c r="P1081" s="10">
        <f t="shared" si="66"/>
        <v>37.67</v>
      </c>
      <c r="Q1081" s="14">
        <f t="shared" si="64"/>
        <v>41740.138113425928</v>
      </c>
      <c r="R1081">
        <f t="shared" si="67"/>
        <v>2014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0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65"/>
        <v>9</v>
      </c>
      <c r="P1082" s="10">
        <f t="shared" si="66"/>
        <v>18.579999999999998</v>
      </c>
      <c r="Q1082" s="14">
        <f t="shared" si="64"/>
        <v>42002.926990740743</v>
      </c>
      <c r="R1082">
        <f t="shared" si="67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0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65"/>
        <v>0</v>
      </c>
      <c r="P1083" s="10">
        <f t="shared" si="66"/>
        <v>3</v>
      </c>
      <c r="Q1083" s="14">
        <f t="shared" si="64"/>
        <v>41101.906111111115</v>
      </c>
      <c r="R1083">
        <f t="shared" si="67"/>
        <v>2012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0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65"/>
        <v>1</v>
      </c>
      <c r="P1084" s="10">
        <f t="shared" si="66"/>
        <v>18.670000000000002</v>
      </c>
      <c r="Q1084" s="14">
        <f t="shared" si="64"/>
        <v>41793.659525462965</v>
      </c>
      <c r="R1084">
        <f t="shared" si="67"/>
        <v>2014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0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65"/>
        <v>1</v>
      </c>
      <c r="P1085" s="10">
        <f t="shared" si="66"/>
        <v>410</v>
      </c>
      <c r="Q1085" s="14">
        <f t="shared" si="64"/>
        <v>41829.912083333329</v>
      </c>
      <c r="R1085">
        <f t="shared" si="67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0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65"/>
        <v>0</v>
      </c>
      <c r="P1086" s="10" t="e">
        <f t="shared" si="66"/>
        <v>#DIV/0!</v>
      </c>
      <c r="Q1086" s="14">
        <f t="shared" si="64"/>
        <v>42413.671006944445</v>
      </c>
      <c r="R1086">
        <f t="shared" si="67"/>
        <v>2016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0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65"/>
        <v>3</v>
      </c>
      <c r="P1087" s="10">
        <f t="shared" si="66"/>
        <v>114</v>
      </c>
      <c r="Q1087" s="14">
        <f t="shared" si="64"/>
        <v>41845.866793981484</v>
      </c>
      <c r="R1087">
        <f t="shared" si="67"/>
        <v>2014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0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65"/>
        <v>0</v>
      </c>
      <c r="P1088" s="10">
        <f t="shared" si="66"/>
        <v>7.5</v>
      </c>
      <c r="Q1088" s="14">
        <f t="shared" si="64"/>
        <v>41775.713969907411</v>
      </c>
      <c r="R1088">
        <f t="shared" si="67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0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65"/>
        <v>0</v>
      </c>
      <c r="P1089" s="10" t="e">
        <f t="shared" si="66"/>
        <v>#DIV/0!</v>
      </c>
      <c r="Q1089" s="14">
        <f t="shared" si="64"/>
        <v>41723.799386574072</v>
      </c>
      <c r="R1089">
        <f t="shared" si="67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65"/>
        <v>14</v>
      </c>
      <c r="P1090" s="10">
        <f t="shared" si="66"/>
        <v>43.42</v>
      </c>
      <c r="Q1090" s="14">
        <f t="shared" ref="Q1090:Q1153" si="68">(((J1091/60)/60)/24)+DATE(1970,1,1)</f>
        <v>42151.189525462964</v>
      </c>
      <c r="R1090">
        <f t="shared" si="67"/>
        <v>2015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0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69">ROUND(E1091/D1091*100,0)</f>
        <v>8</v>
      </c>
      <c r="P1091" s="10">
        <f t="shared" ref="P1091:P1154" si="70">ROUND(E1091/L1091,2)</f>
        <v>23.96</v>
      </c>
      <c r="Q1091" s="14">
        <f t="shared" si="68"/>
        <v>42123.185798611114</v>
      </c>
      <c r="R1091">
        <f t="shared" ref="R1091:R1154" si="71">YEAR(Q1091)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0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69"/>
        <v>0</v>
      </c>
      <c r="P1092" s="10">
        <f t="shared" si="70"/>
        <v>5</v>
      </c>
      <c r="Q1092" s="14">
        <f t="shared" si="68"/>
        <v>42440.820277777777</v>
      </c>
      <c r="R1092">
        <f t="shared" si="71"/>
        <v>2016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0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69"/>
        <v>13</v>
      </c>
      <c r="P1093" s="10">
        <f t="shared" si="70"/>
        <v>12.5</v>
      </c>
      <c r="Q1093" s="14">
        <f t="shared" si="68"/>
        <v>41250.025902777779</v>
      </c>
      <c r="R1093">
        <f t="shared" si="71"/>
        <v>2012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0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69"/>
        <v>1</v>
      </c>
      <c r="P1094" s="10">
        <f t="shared" si="70"/>
        <v>3</v>
      </c>
      <c r="Q1094" s="14">
        <f t="shared" si="68"/>
        <v>42396.973807870367</v>
      </c>
      <c r="R1094">
        <f t="shared" si="71"/>
        <v>2016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0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69"/>
        <v>14</v>
      </c>
      <c r="P1095" s="10">
        <f t="shared" si="70"/>
        <v>10.56</v>
      </c>
      <c r="Q1095" s="14">
        <f t="shared" si="68"/>
        <v>40795.713344907403</v>
      </c>
      <c r="R1095">
        <f t="shared" si="71"/>
        <v>2011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0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69"/>
        <v>18</v>
      </c>
      <c r="P1096" s="10">
        <f t="shared" si="70"/>
        <v>122</v>
      </c>
      <c r="Q1096" s="14">
        <f t="shared" si="68"/>
        <v>41486.537268518521</v>
      </c>
      <c r="R1096">
        <f t="shared" si="71"/>
        <v>2013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0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69"/>
        <v>5</v>
      </c>
      <c r="P1097" s="10">
        <f t="shared" si="70"/>
        <v>267.81</v>
      </c>
      <c r="Q1097" s="14">
        <f t="shared" si="68"/>
        <v>41885.51798611111</v>
      </c>
      <c r="R1097">
        <f t="shared" si="71"/>
        <v>2014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0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69"/>
        <v>18</v>
      </c>
      <c r="P1098" s="10">
        <f t="shared" si="70"/>
        <v>74.209999999999994</v>
      </c>
      <c r="Q1098" s="14">
        <f t="shared" si="68"/>
        <v>41660.792557870373</v>
      </c>
      <c r="R1098">
        <f t="shared" si="71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0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69"/>
        <v>0</v>
      </c>
      <c r="P1099" s="10">
        <f t="shared" si="70"/>
        <v>6.71</v>
      </c>
      <c r="Q1099" s="14">
        <f t="shared" si="68"/>
        <v>41712.762673611112</v>
      </c>
      <c r="R1099">
        <f t="shared" si="71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69"/>
        <v>7</v>
      </c>
      <c r="P1100" s="10">
        <f t="shared" si="70"/>
        <v>81.95</v>
      </c>
      <c r="Q1100" s="14">
        <f t="shared" si="68"/>
        <v>42107.836435185185</v>
      </c>
      <c r="R1100">
        <f t="shared" si="71"/>
        <v>2015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0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69"/>
        <v>1</v>
      </c>
      <c r="P1101" s="10">
        <f t="shared" si="70"/>
        <v>25</v>
      </c>
      <c r="Q1101" s="14">
        <f t="shared" si="68"/>
        <v>42384.110775462963</v>
      </c>
      <c r="R1101">
        <f t="shared" si="71"/>
        <v>2016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0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69"/>
        <v>3</v>
      </c>
      <c r="P1102" s="10">
        <f t="shared" si="70"/>
        <v>10</v>
      </c>
      <c r="Q1102" s="14">
        <f t="shared" si="68"/>
        <v>42538.77243055556</v>
      </c>
      <c r="R1102">
        <f t="shared" si="71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0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69"/>
        <v>0</v>
      </c>
      <c r="P1103" s="10">
        <f t="shared" si="70"/>
        <v>6.83</v>
      </c>
      <c r="Q1103" s="14">
        <f t="shared" si="68"/>
        <v>41577.045428240745</v>
      </c>
      <c r="R1103">
        <f t="shared" si="71"/>
        <v>2013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0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69"/>
        <v>5</v>
      </c>
      <c r="P1104" s="10">
        <f t="shared" si="70"/>
        <v>17.71</v>
      </c>
      <c r="Q1104" s="14">
        <f t="shared" si="68"/>
        <v>42479.22210648148</v>
      </c>
      <c r="R1104">
        <f t="shared" si="71"/>
        <v>2016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0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69"/>
        <v>2</v>
      </c>
      <c r="P1105" s="10">
        <f t="shared" si="70"/>
        <v>16.2</v>
      </c>
      <c r="Q1105" s="14">
        <f t="shared" si="68"/>
        <v>41771.40996527778</v>
      </c>
      <c r="R1105">
        <f t="shared" si="71"/>
        <v>2014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0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69"/>
        <v>5</v>
      </c>
      <c r="P1106" s="10">
        <f t="shared" si="70"/>
        <v>80.3</v>
      </c>
      <c r="Q1106" s="14">
        <f t="shared" si="68"/>
        <v>41692.135729166665</v>
      </c>
      <c r="R1106">
        <f t="shared" si="71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0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69"/>
        <v>0</v>
      </c>
      <c r="P1107" s="10">
        <f t="shared" si="70"/>
        <v>71.55</v>
      </c>
      <c r="Q1107" s="14">
        <f t="shared" si="68"/>
        <v>40973.740451388891</v>
      </c>
      <c r="R1107">
        <f t="shared" si="71"/>
        <v>2012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0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69"/>
        <v>41</v>
      </c>
      <c r="P1108" s="10">
        <f t="shared" si="70"/>
        <v>23.57</v>
      </c>
      <c r="Q1108" s="14">
        <f t="shared" si="68"/>
        <v>41813.861388888887</v>
      </c>
      <c r="R1108">
        <f t="shared" si="71"/>
        <v>2014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0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69"/>
        <v>0</v>
      </c>
      <c r="P1109" s="10" t="e">
        <f t="shared" si="70"/>
        <v>#DIV/0!</v>
      </c>
      <c r="Q1109" s="14">
        <f t="shared" si="68"/>
        <v>40952.636979166666</v>
      </c>
      <c r="R1109">
        <f t="shared" si="71"/>
        <v>2012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69"/>
        <v>3</v>
      </c>
      <c r="P1110" s="10">
        <f t="shared" si="70"/>
        <v>34.880000000000003</v>
      </c>
      <c r="Q1110" s="14">
        <f t="shared" si="68"/>
        <v>42662.752199074079</v>
      </c>
      <c r="R1110">
        <f t="shared" si="71"/>
        <v>2016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0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69"/>
        <v>0</v>
      </c>
      <c r="P1111" s="10">
        <f t="shared" si="70"/>
        <v>15</v>
      </c>
      <c r="Q1111" s="14">
        <f t="shared" si="68"/>
        <v>41220.933124999996</v>
      </c>
      <c r="R1111">
        <f t="shared" si="71"/>
        <v>2012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0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69"/>
        <v>1</v>
      </c>
      <c r="P1112" s="10">
        <f t="shared" si="70"/>
        <v>23.18</v>
      </c>
      <c r="Q1112" s="14">
        <f t="shared" si="68"/>
        <v>42347.203587962969</v>
      </c>
      <c r="R1112">
        <f t="shared" si="71"/>
        <v>2015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0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69"/>
        <v>0</v>
      </c>
      <c r="P1113" s="10">
        <f t="shared" si="70"/>
        <v>1</v>
      </c>
      <c r="Q1113" s="14">
        <f t="shared" si="68"/>
        <v>41963.759386574078</v>
      </c>
      <c r="R1113">
        <f t="shared" si="71"/>
        <v>2014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0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69"/>
        <v>36</v>
      </c>
      <c r="P1114" s="10">
        <f t="shared" si="70"/>
        <v>100.23</v>
      </c>
      <c r="Q1114" s="14">
        <f t="shared" si="68"/>
        <v>41835.977083333331</v>
      </c>
      <c r="R1114">
        <f t="shared" si="71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0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69"/>
        <v>1</v>
      </c>
      <c r="P1115" s="10">
        <f t="shared" si="70"/>
        <v>5</v>
      </c>
      <c r="Q1115" s="14">
        <f t="shared" si="68"/>
        <v>41526.345914351856</v>
      </c>
      <c r="R1115">
        <f t="shared" si="71"/>
        <v>2013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0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69"/>
        <v>0</v>
      </c>
      <c r="P1116" s="10">
        <f t="shared" si="70"/>
        <v>3.33</v>
      </c>
      <c r="Q1116" s="14">
        <f t="shared" si="68"/>
        <v>42429.695543981477</v>
      </c>
      <c r="R1116">
        <f t="shared" si="71"/>
        <v>2016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0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69"/>
        <v>0</v>
      </c>
      <c r="P1117" s="10">
        <f t="shared" si="70"/>
        <v>13.25</v>
      </c>
      <c r="Q1117" s="14">
        <f t="shared" si="68"/>
        <v>41009.847314814811</v>
      </c>
      <c r="R1117">
        <f t="shared" si="71"/>
        <v>2012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0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69"/>
        <v>0</v>
      </c>
      <c r="P1118" s="10">
        <f t="shared" si="70"/>
        <v>17.850000000000001</v>
      </c>
      <c r="Q1118" s="14">
        <f t="shared" si="68"/>
        <v>42333.598530092597</v>
      </c>
      <c r="R1118">
        <f t="shared" si="71"/>
        <v>2015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0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69"/>
        <v>8</v>
      </c>
      <c r="P1119" s="10">
        <f t="shared" si="70"/>
        <v>10.38</v>
      </c>
      <c r="Q1119" s="14">
        <f t="shared" si="68"/>
        <v>41704.16642361111</v>
      </c>
      <c r="R1119">
        <f t="shared" si="71"/>
        <v>2014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69"/>
        <v>2</v>
      </c>
      <c r="P1120" s="10">
        <f t="shared" si="70"/>
        <v>36.33</v>
      </c>
      <c r="Q1120" s="14">
        <f t="shared" si="68"/>
        <v>41722.792407407411</v>
      </c>
      <c r="R1120">
        <f t="shared" si="71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0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69"/>
        <v>0</v>
      </c>
      <c r="P1121" s="10">
        <f t="shared" si="70"/>
        <v>5</v>
      </c>
      <c r="Q1121" s="14">
        <f t="shared" si="68"/>
        <v>40799.872685185182</v>
      </c>
      <c r="R1121">
        <f t="shared" si="71"/>
        <v>2011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0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69"/>
        <v>0</v>
      </c>
      <c r="P1122" s="10" t="e">
        <f t="shared" si="70"/>
        <v>#DIV/0!</v>
      </c>
      <c r="Q1122" s="14">
        <f t="shared" si="68"/>
        <v>42412.934212962966</v>
      </c>
      <c r="R1122">
        <f t="shared" si="71"/>
        <v>2016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0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69"/>
        <v>0</v>
      </c>
      <c r="P1123" s="10">
        <f t="shared" si="70"/>
        <v>5.8</v>
      </c>
      <c r="Q1123" s="14">
        <f t="shared" si="68"/>
        <v>41410.703993055555</v>
      </c>
      <c r="R1123">
        <f t="shared" si="71"/>
        <v>2013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0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69"/>
        <v>0</v>
      </c>
      <c r="P1124" s="10" t="e">
        <f t="shared" si="70"/>
        <v>#DIV/0!</v>
      </c>
      <c r="Q1124" s="14">
        <f t="shared" si="68"/>
        <v>41718.5237037037</v>
      </c>
      <c r="R1124">
        <f t="shared" si="71"/>
        <v>2014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0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69"/>
        <v>0</v>
      </c>
      <c r="P1125" s="10">
        <f t="shared" si="70"/>
        <v>3.67</v>
      </c>
      <c r="Q1125" s="14">
        <f t="shared" si="68"/>
        <v>42094.667256944449</v>
      </c>
      <c r="R1125">
        <f t="shared" si="71"/>
        <v>2015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0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69"/>
        <v>0</v>
      </c>
      <c r="P1126" s="10">
        <f t="shared" si="70"/>
        <v>60.71</v>
      </c>
      <c r="Q1126" s="14">
        <f t="shared" si="68"/>
        <v>42212.624189814815</v>
      </c>
      <c r="R1126">
        <f t="shared" si="71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0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69"/>
        <v>0</v>
      </c>
      <c r="P1127" s="10" t="e">
        <f t="shared" si="70"/>
        <v>#DIV/0!</v>
      </c>
      <c r="Q1127" s="14">
        <f t="shared" si="68"/>
        <v>42535.327476851846</v>
      </c>
      <c r="R1127">
        <f t="shared" si="71"/>
        <v>2016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0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69"/>
        <v>1</v>
      </c>
      <c r="P1128" s="10">
        <f t="shared" si="70"/>
        <v>5</v>
      </c>
      <c r="Q1128" s="14">
        <f t="shared" si="68"/>
        <v>41926.854166666664</v>
      </c>
      <c r="R1128">
        <f t="shared" si="71"/>
        <v>2014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0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69"/>
        <v>2</v>
      </c>
      <c r="P1129" s="10">
        <f t="shared" si="70"/>
        <v>25.43</v>
      </c>
      <c r="Q1129" s="14">
        <f t="shared" si="68"/>
        <v>41828.649502314816</v>
      </c>
      <c r="R1129">
        <f t="shared" si="71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69"/>
        <v>0</v>
      </c>
      <c r="P1130" s="10">
        <f t="shared" si="70"/>
        <v>1</v>
      </c>
      <c r="Q1130" s="14">
        <f t="shared" si="68"/>
        <v>42496.264965277776</v>
      </c>
      <c r="R1130">
        <f t="shared" si="71"/>
        <v>2016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0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69"/>
        <v>0</v>
      </c>
      <c r="P1131" s="10">
        <f t="shared" si="70"/>
        <v>10.5</v>
      </c>
      <c r="Q1131" s="14">
        <f t="shared" si="68"/>
        <v>41908.996527777781</v>
      </c>
      <c r="R1131">
        <f t="shared" si="71"/>
        <v>2014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0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69"/>
        <v>0</v>
      </c>
      <c r="P1132" s="10">
        <f t="shared" si="70"/>
        <v>3.67</v>
      </c>
      <c r="Q1132" s="14">
        <f t="shared" si="68"/>
        <v>42332.908194444448</v>
      </c>
      <c r="R1132">
        <f t="shared" si="71"/>
        <v>2015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0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69"/>
        <v>0</v>
      </c>
      <c r="P1133" s="10" t="e">
        <f t="shared" si="70"/>
        <v>#DIV/0!</v>
      </c>
      <c r="Q1133" s="14">
        <f t="shared" si="68"/>
        <v>42706.115405092598</v>
      </c>
      <c r="R1133">
        <f t="shared" si="71"/>
        <v>2016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0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69"/>
        <v>14</v>
      </c>
      <c r="P1134" s="10">
        <f t="shared" si="70"/>
        <v>110.62</v>
      </c>
      <c r="Q1134" s="14">
        <f t="shared" si="68"/>
        <v>41821.407187500001</v>
      </c>
      <c r="R1134">
        <f t="shared" si="71"/>
        <v>2014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0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69"/>
        <v>1</v>
      </c>
      <c r="P1135" s="10">
        <f t="shared" si="70"/>
        <v>20</v>
      </c>
      <c r="Q1135" s="14">
        <f t="shared" si="68"/>
        <v>41958.285046296296</v>
      </c>
      <c r="R1135">
        <f t="shared" si="71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0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69"/>
        <v>0</v>
      </c>
      <c r="P1136" s="10">
        <f t="shared" si="70"/>
        <v>1</v>
      </c>
      <c r="Q1136" s="14">
        <f t="shared" si="68"/>
        <v>42558.989513888882</v>
      </c>
      <c r="R1136">
        <f t="shared" si="71"/>
        <v>2016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0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69"/>
        <v>5</v>
      </c>
      <c r="P1137" s="10">
        <f t="shared" si="70"/>
        <v>50</v>
      </c>
      <c r="Q1137" s="14">
        <f t="shared" si="68"/>
        <v>42327.671631944439</v>
      </c>
      <c r="R1137">
        <f t="shared" si="71"/>
        <v>2015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0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69"/>
        <v>6</v>
      </c>
      <c r="P1138" s="10">
        <f t="shared" si="70"/>
        <v>45</v>
      </c>
      <c r="Q1138" s="14">
        <f t="shared" si="68"/>
        <v>42453.819687499999</v>
      </c>
      <c r="R1138">
        <f t="shared" si="71"/>
        <v>2016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0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69"/>
        <v>40</v>
      </c>
      <c r="P1139" s="10">
        <f t="shared" si="70"/>
        <v>253.21</v>
      </c>
      <c r="Q1139" s="14">
        <f t="shared" si="68"/>
        <v>42736.9066087963</v>
      </c>
      <c r="R1139">
        <f t="shared" si="71"/>
        <v>2017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69"/>
        <v>0</v>
      </c>
      <c r="P1140" s="10">
        <f t="shared" si="70"/>
        <v>31.25</v>
      </c>
      <c r="Q1140" s="14">
        <f t="shared" si="68"/>
        <v>41975.347523148142</v>
      </c>
      <c r="R1140">
        <f t="shared" si="71"/>
        <v>2014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0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69"/>
        <v>0</v>
      </c>
      <c r="P1141" s="10">
        <f t="shared" si="70"/>
        <v>5</v>
      </c>
      <c r="Q1141" s="14">
        <f t="shared" si="68"/>
        <v>42192.462048611109</v>
      </c>
      <c r="R1141">
        <f t="shared" si="71"/>
        <v>2015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0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69"/>
        <v>0</v>
      </c>
      <c r="P1142" s="10" t="e">
        <f t="shared" si="70"/>
        <v>#DIV/0!</v>
      </c>
      <c r="Q1142" s="14">
        <f t="shared" si="68"/>
        <v>42164.699652777781</v>
      </c>
      <c r="R1142">
        <f t="shared" si="71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0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69"/>
        <v>0</v>
      </c>
      <c r="P1143" s="10" t="e">
        <f t="shared" si="70"/>
        <v>#DIV/0!</v>
      </c>
      <c r="Q1143" s="14">
        <f t="shared" si="68"/>
        <v>42022.006099537044</v>
      </c>
      <c r="R1143">
        <f t="shared" si="71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0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69"/>
        <v>0</v>
      </c>
      <c r="P1144" s="10" t="e">
        <f t="shared" si="70"/>
        <v>#DIV/0!</v>
      </c>
      <c r="Q1144" s="14">
        <f t="shared" si="68"/>
        <v>42325.19358796296</v>
      </c>
      <c r="R1144">
        <f t="shared" si="71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0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69"/>
        <v>0</v>
      </c>
      <c r="P1145" s="10">
        <f t="shared" si="70"/>
        <v>23.25</v>
      </c>
      <c r="Q1145" s="14">
        <f t="shared" si="68"/>
        <v>42093.181944444441</v>
      </c>
      <c r="R1145">
        <f t="shared" si="71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0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69"/>
        <v>0</v>
      </c>
      <c r="P1146" s="10" t="e">
        <f t="shared" si="70"/>
        <v>#DIV/0!</v>
      </c>
      <c r="Q1146" s="14">
        <f t="shared" si="68"/>
        <v>41854.747592592597</v>
      </c>
      <c r="R1146">
        <f t="shared" si="71"/>
        <v>2014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0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69"/>
        <v>0</v>
      </c>
      <c r="P1147" s="10">
        <f t="shared" si="70"/>
        <v>100</v>
      </c>
      <c r="Q1147" s="14">
        <f t="shared" si="68"/>
        <v>41723.9533912037</v>
      </c>
      <c r="R1147">
        <f t="shared" si="71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0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69"/>
        <v>9</v>
      </c>
      <c r="P1148" s="10">
        <f t="shared" si="70"/>
        <v>44.17</v>
      </c>
      <c r="Q1148" s="14">
        <f t="shared" si="68"/>
        <v>41871.972025462965</v>
      </c>
      <c r="R1148">
        <f t="shared" si="71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0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69"/>
        <v>0</v>
      </c>
      <c r="P1149" s="10" t="e">
        <f t="shared" si="70"/>
        <v>#DIV/0!</v>
      </c>
      <c r="Q1149" s="14">
        <f t="shared" si="68"/>
        <v>42675.171076388884</v>
      </c>
      <c r="R1149">
        <f t="shared" si="71"/>
        <v>2016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69"/>
        <v>0</v>
      </c>
      <c r="P1150" s="10">
        <f t="shared" si="70"/>
        <v>24.33</v>
      </c>
      <c r="Q1150" s="14">
        <f t="shared" si="68"/>
        <v>42507.71025462963</v>
      </c>
      <c r="R1150">
        <f t="shared" si="71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0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69"/>
        <v>0</v>
      </c>
      <c r="P1151" s="10">
        <f t="shared" si="70"/>
        <v>37.5</v>
      </c>
      <c r="Q1151" s="14">
        <f t="shared" si="68"/>
        <v>42317.954571759255</v>
      </c>
      <c r="R1151">
        <f t="shared" si="71"/>
        <v>2015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0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69"/>
        <v>10</v>
      </c>
      <c r="P1152" s="10">
        <f t="shared" si="70"/>
        <v>42</v>
      </c>
      <c r="Q1152" s="14">
        <f t="shared" si="68"/>
        <v>42224.102581018517</v>
      </c>
      <c r="R1152">
        <f t="shared" si="71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0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69"/>
        <v>0</v>
      </c>
      <c r="P1153" s="10" t="e">
        <f t="shared" si="70"/>
        <v>#DIV/0!</v>
      </c>
      <c r="Q1153" s="14">
        <f t="shared" si="68"/>
        <v>42109.709629629629</v>
      </c>
      <c r="R1153">
        <f t="shared" si="71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0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69"/>
        <v>6</v>
      </c>
      <c r="P1154" s="10">
        <f t="shared" si="70"/>
        <v>60.73</v>
      </c>
      <c r="Q1154" s="14">
        <f t="shared" ref="Q1154:Q1217" si="72">(((J1155/60)/60)/24)+DATE(1970,1,1)</f>
        <v>42143.714178240742</v>
      </c>
      <c r="R1154">
        <f t="shared" si="71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0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73">ROUND(E1155/D1155*100,0)</f>
        <v>1</v>
      </c>
      <c r="P1155" s="10">
        <f t="shared" ref="P1155:P1218" si="74">ROUND(E1155/L1155,2)</f>
        <v>50</v>
      </c>
      <c r="Q1155" s="14">
        <f t="shared" si="72"/>
        <v>42223.108865740738</v>
      </c>
      <c r="R1155">
        <f t="shared" ref="R1155:R1218" si="75">YEAR(Q1155)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0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73"/>
        <v>7</v>
      </c>
      <c r="P1156" s="10">
        <f t="shared" si="74"/>
        <v>108.33</v>
      </c>
      <c r="Q1156" s="14">
        <f t="shared" si="72"/>
        <v>41835.763981481483</v>
      </c>
      <c r="R1156">
        <f t="shared" si="75"/>
        <v>2014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0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73"/>
        <v>1</v>
      </c>
      <c r="P1157" s="10">
        <f t="shared" si="74"/>
        <v>23.5</v>
      </c>
      <c r="Q1157" s="14">
        <f t="shared" si="72"/>
        <v>42029.07131944444</v>
      </c>
      <c r="R1157">
        <f t="shared" si="75"/>
        <v>2015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0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73"/>
        <v>0</v>
      </c>
      <c r="P1158" s="10" t="e">
        <f t="shared" si="74"/>
        <v>#DIV/0!</v>
      </c>
      <c r="Q1158" s="14">
        <f t="shared" si="72"/>
        <v>41918.628240740742</v>
      </c>
      <c r="R1158">
        <f t="shared" si="75"/>
        <v>2014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0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73"/>
        <v>2</v>
      </c>
      <c r="P1159" s="10">
        <f t="shared" si="74"/>
        <v>50.33</v>
      </c>
      <c r="Q1159" s="14">
        <f t="shared" si="72"/>
        <v>41952.09175925926</v>
      </c>
      <c r="R1159">
        <f t="shared" si="75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73"/>
        <v>0</v>
      </c>
      <c r="P1160" s="10">
        <f t="shared" si="74"/>
        <v>11.67</v>
      </c>
      <c r="Q1160" s="14">
        <f t="shared" si="72"/>
        <v>42154.726446759261</v>
      </c>
      <c r="R1160">
        <f t="shared" si="75"/>
        <v>2015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0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73"/>
        <v>0</v>
      </c>
      <c r="P1161" s="10" t="e">
        <f t="shared" si="74"/>
        <v>#DIV/0!</v>
      </c>
      <c r="Q1161" s="14">
        <f t="shared" si="72"/>
        <v>42061.154930555553</v>
      </c>
      <c r="R1161">
        <f t="shared" si="75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0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73"/>
        <v>4</v>
      </c>
      <c r="P1162" s="10">
        <f t="shared" si="74"/>
        <v>60.79</v>
      </c>
      <c r="Q1162" s="14">
        <f t="shared" si="72"/>
        <v>42122.629502314812</v>
      </c>
      <c r="R1162">
        <f t="shared" si="75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0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73"/>
        <v>0</v>
      </c>
      <c r="P1163" s="10" t="e">
        <f t="shared" si="74"/>
        <v>#DIV/0!</v>
      </c>
      <c r="Q1163" s="14">
        <f t="shared" si="72"/>
        <v>41876.683611111112</v>
      </c>
      <c r="R1163">
        <f t="shared" si="75"/>
        <v>2014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0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73"/>
        <v>0</v>
      </c>
      <c r="P1164" s="10">
        <f t="shared" si="74"/>
        <v>17.5</v>
      </c>
      <c r="Q1164" s="14">
        <f t="shared" si="72"/>
        <v>41830.723611111112</v>
      </c>
      <c r="R1164">
        <f t="shared" si="75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0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73"/>
        <v>0</v>
      </c>
      <c r="P1165" s="10" t="e">
        <f t="shared" si="74"/>
        <v>#DIV/0!</v>
      </c>
      <c r="Q1165" s="14">
        <f t="shared" si="72"/>
        <v>42509.724328703705</v>
      </c>
      <c r="R1165">
        <f t="shared" si="75"/>
        <v>2016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0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73"/>
        <v>0</v>
      </c>
      <c r="P1166" s="10" t="e">
        <f t="shared" si="74"/>
        <v>#DIV/0!</v>
      </c>
      <c r="Q1166" s="14">
        <f t="shared" si="72"/>
        <v>41792.214467592588</v>
      </c>
      <c r="R1166">
        <f t="shared" si="75"/>
        <v>2014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0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73"/>
        <v>21</v>
      </c>
      <c r="P1167" s="10">
        <f t="shared" si="74"/>
        <v>82.82</v>
      </c>
      <c r="Q1167" s="14">
        <f t="shared" si="72"/>
        <v>42150.485439814816</v>
      </c>
      <c r="R1167">
        <f t="shared" si="75"/>
        <v>2015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0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73"/>
        <v>19</v>
      </c>
      <c r="P1168" s="10">
        <f t="shared" si="74"/>
        <v>358.88</v>
      </c>
      <c r="Q1168" s="14">
        <f t="shared" si="72"/>
        <v>41863.734895833331</v>
      </c>
      <c r="R1168">
        <f t="shared" si="75"/>
        <v>2014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0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73"/>
        <v>2</v>
      </c>
      <c r="P1169" s="10">
        <f t="shared" si="74"/>
        <v>61.19</v>
      </c>
      <c r="Q1169" s="14">
        <f t="shared" si="72"/>
        <v>42605.053993055553</v>
      </c>
      <c r="R1169">
        <f t="shared" si="75"/>
        <v>2016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73"/>
        <v>6</v>
      </c>
      <c r="P1170" s="10">
        <f t="shared" si="74"/>
        <v>340</v>
      </c>
      <c r="Q1170" s="14">
        <f t="shared" si="72"/>
        <v>42027.353738425925</v>
      </c>
      <c r="R1170">
        <f t="shared" si="75"/>
        <v>2015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0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73"/>
        <v>0</v>
      </c>
      <c r="P1171" s="10">
        <f t="shared" si="74"/>
        <v>5.67</v>
      </c>
      <c r="Q1171" s="14">
        <f t="shared" si="72"/>
        <v>42124.893182870372</v>
      </c>
      <c r="R1171">
        <f t="shared" si="75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0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73"/>
        <v>0</v>
      </c>
      <c r="P1172" s="10">
        <f t="shared" si="74"/>
        <v>50</v>
      </c>
      <c r="Q1172" s="14">
        <f t="shared" si="72"/>
        <v>41938.804710648146</v>
      </c>
      <c r="R1172">
        <f t="shared" si="75"/>
        <v>2014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0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73"/>
        <v>0</v>
      </c>
      <c r="P1173" s="10">
        <f t="shared" si="74"/>
        <v>25</v>
      </c>
      <c r="Q1173" s="14">
        <f t="shared" si="72"/>
        <v>41841.682314814818</v>
      </c>
      <c r="R1173">
        <f t="shared" si="75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0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73"/>
        <v>0</v>
      </c>
      <c r="P1174" s="10" t="e">
        <f t="shared" si="74"/>
        <v>#DIV/0!</v>
      </c>
      <c r="Q1174" s="14">
        <f t="shared" si="72"/>
        <v>42184.185844907406</v>
      </c>
      <c r="R1174">
        <f t="shared" si="75"/>
        <v>2015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0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73"/>
        <v>0</v>
      </c>
      <c r="P1175" s="10">
        <f t="shared" si="74"/>
        <v>30</v>
      </c>
      <c r="Q1175" s="14">
        <f t="shared" si="72"/>
        <v>42468.84174768519</v>
      </c>
      <c r="R1175">
        <f t="shared" si="75"/>
        <v>2016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0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73"/>
        <v>6</v>
      </c>
      <c r="P1176" s="10">
        <f t="shared" si="74"/>
        <v>46.63</v>
      </c>
      <c r="Q1176" s="14">
        <f t="shared" si="72"/>
        <v>42170.728460648148</v>
      </c>
      <c r="R1176">
        <f t="shared" si="75"/>
        <v>2015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0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73"/>
        <v>3</v>
      </c>
      <c r="P1177" s="10">
        <f t="shared" si="74"/>
        <v>65</v>
      </c>
      <c r="Q1177" s="14">
        <f t="shared" si="72"/>
        <v>42746.019652777773</v>
      </c>
      <c r="R1177">
        <f t="shared" si="75"/>
        <v>2017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0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73"/>
        <v>0</v>
      </c>
      <c r="P1178" s="10">
        <f t="shared" si="74"/>
        <v>10</v>
      </c>
      <c r="Q1178" s="14">
        <f t="shared" si="72"/>
        <v>41897.660833333335</v>
      </c>
      <c r="R1178">
        <f t="shared" si="75"/>
        <v>2014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0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73"/>
        <v>0</v>
      </c>
      <c r="P1179" s="10" t="e">
        <f t="shared" si="74"/>
        <v>#DIV/0!</v>
      </c>
      <c r="Q1179" s="14">
        <f t="shared" si="72"/>
        <v>41837.905694444446</v>
      </c>
      <c r="R1179">
        <f t="shared" si="75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73"/>
        <v>0</v>
      </c>
      <c r="P1180" s="10">
        <f t="shared" si="74"/>
        <v>5</v>
      </c>
      <c r="Q1180" s="14">
        <f t="shared" si="72"/>
        <v>42275.720219907409</v>
      </c>
      <c r="R1180">
        <f t="shared" si="75"/>
        <v>2015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0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73"/>
        <v>5</v>
      </c>
      <c r="P1181" s="10">
        <f t="shared" si="74"/>
        <v>640</v>
      </c>
      <c r="Q1181" s="14">
        <f t="shared" si="72"/>
        <v>41781.806875000002</v>
      </c>
      <c r="R1181">
        <f t="shared" si="75"/>
        <v>2014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0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73"/>
        <v>12</v>
      </c>
      <c r="P1182" s="10">
        <f t="shared" si="74"/>
        <v>69.12</v>
      </c>
      <c r="Q1182" s="14">
        <f t="shared" si="72"/>
        <v>42034.339363425926</v>
      </c>
      <c r="R1182">
        <f t="shared" si="75"/>
        <v>2015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0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73"/>
        <v>0</v>
      </c>
      <c r="P1183" s="10">
        <f t="shared" si="74"/>
        <v>1.33</v>
      </c>
      <c r="Q1183" s="14">
        <f t="shared" si="72"/>
        <v>42728.827407407407</v>
      </c>
      <c r="R1183">
        <f t="shared" si="75"/>
        <v>2016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0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73"/>
        <v>4</v>
      </c>
      <c r="P1184" s="10">
        <f t="shared" si="74"/>
        <v>10.5</v>
      </c>
      <c r="Q1184" s="14">
        <f t="shared" si="72"/>
        <v>42656.86137731481</v>
      </c>
      <c r="R1184">
        <f t="shared" si="75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0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73"/>
        <v>4</v>
      </c>
      <c r="P1185" s="10">
        <f t="shared" si="74"/>
        <v>33.33</v>
      </c>
      <c r="Q1185" s="14">
        <f t="shared" si="72"/>
        <v>42741.599664351852</v>
      </c>
      <c r="R1185">
        <f t="shared" si="75"/>
        <v>2017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0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73"/>
        <v>105</v>
      </c>
      <c r="P1186" s="10">
        <f t="shared" si="74"/>
        <v>61.56</v>
      </c>
      <c r="Q1186" s="14">
        <f t="shared" si="72"/>
        <v>42130.865150462967</v>
      </c>
      <c r="R1186">
        <f t="shared" si="75"/>
        <v>2015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0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73"/>
        <v>105</v>
      </c>
      <c r="P1187" s="10">
        <f t="shared" si="74"/>
        <v>118.74</v>
      </c>
      <c r="Q1187" s="14">
        <f t="shared" si="72"/>
        <v>42123.86336805555</v>
      </c>
      <c r="R1187">
        <f t="shared" si="75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0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73"/>
        <v>107</v>
      </c>
      <c r="P1188" s="10">
        <f t="shared" si="74"/>
        <v>65.08</v>
      </c>
      <c r="Q1188" s="14">
        <f t="shared" si="72"/>
        <v>42109.894942129627</v>
      </c>
      <c r="R1188">
        <f t="shared" si="75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0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73"/>
        <v>104</v>
      </c>
      <c r="P1189" s="10">
        <f t="shared" si="74"/>
        <v>130.16</v>
      </c>
      <c r="Q1189" s="14">
        <f t="shared" si="72"/>
        <v>42711.700694444444</v>
      </c>
      <c r="R1189">
        <f t="shared" si="75"/>
        <v>2016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73"/>
        <v>161</v>
      </c>
      <c r="P1190" s="10">
        <f t="shared" si="74"/>
        <v>37.78</v>
      </c>
      <c r="Q1190" s="14">
        <f t="shared" si="72"/>
        <v>42529.979108796295</v>
      </c>
      <c r="R1190">
        <f t="shared" si="75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0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73"/>
        <v>108</v>
      </c>
      <c r="P1191" s="10">
        <f t="shared" si="74"/>
        <v>112.79</v>
      </c>
      <c r="Q1191" s="14">
        <f t="shared" si="72"/>
        <v>41852.665798611109</v>
      </c>
      <c r="R1191">
        <f t="shared" si="75"/>
        <v>2014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0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73"/>
        <v>135</v>
      </c>
      <c r="P1192" s="10">
        <f t="shared" si="74"/>
        <v>51.92</v>
      </c>
      <c r="Q1192" s="14">
        <f t="shared" si="72"/>
        <v>42419.603703703702</v>
      </c>
      <c r="R1192">
        <f t="shared" si="75"/>
        <v>2016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0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73"/>
        <v>109</v>
      </c>
      <c r="P1193" s="10">
        <f t="shared" si="74"/>
        <v>89.24</v>
      </c>
      <c r="Q1193" s="14">
        <f t="shared" si="72"/>
        <v>42747.506689814814</v>
      </c>
      <c r="R1193">
        <f t="shared" si="75"/>
        <v>2017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0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73"/>
        <v>290</v>
      </c>
      <c r="P1194" s="10">
        <f t="shared" si="74"/>
        <v>19.329999999999998</v>
      </c>
      <c r="Q1194" s="14">
        <f t="shared" si="72"/>
        <v>42409.776076388895</v>
      </c>
      <c r="R1194">
        <f t="shared" si="75"/>
        <v>2016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0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73"/>
        <v>104</v>
      </c>
      <c r="P1195" s="10">
        <f t="shared" si="74"/>
        <v>79.97</v>
      </c>
      <c r="Q1195" s="14">
        <f t="shared" si="72"/>
        <v>42072.488182870366</v>
      </c>
      <c r="R1195">
        <f t="shared" si="75"/>
        <v>2015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0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73"/>
        <v>322</v>
      </c>
      <c r="P1196" s="10">
        <f t="shared" si="74"/>
        <v>56.41</v>
      </c>
      <c r="Q1196" s="14">
        <f t="shared" si="72"/>
        <v>42298.34783564815</v>
      </c>
      <c r="R1196">
        <f t="shared" si="75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0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73"/>
        <v>135</v>
      </c>
      <c r="P1197" s="10">
        <f t="shared" si="74"/>
        <v>79.41</v>
      </c>
      <c r="Q1197" s="14">
        <f t="shared" si="72"/>
        <v>42326.818738425922</v>
      </c>
      <c r="R1197">
        <f t="shared" si="75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0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73"/>
        <v>270</v>
      </c>
      <c r="P1198" s="10">
        <f t="shared" si="74"/>
        <v>76.44</v>
      </c>
      <c r="Q1198" s="14">
        <f t="shared" si="72"/>
        <v>42503.66474537037</v>
      </c>
      <c r="R1198">
        <f t="shared" si="75"/>
        <v>2016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0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73"/>
        <v>253</v>
      </c>
      <c r="P1199" s="10">
        <f t="shared" si="74"/>
        <v>121</v>
      </c>
      <c r="Q1199" s="14">
        <f t="shared" si="72"/>
        <v>42333.619050925925</v>
      </c>
      <c r="R1199">
        <f t="shared" si="75"/>
        <v>2015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73"/>
        <v>261</v>
      </c>
      <c r="P1200" s="10">
        <f t="shared" si="74"/>
        <v>54.62</v>
      </c>
      <c r="Q1200" s="14">
        <f t="shared" si="72"/>
        <v>42161.770833333328</v>
      </c>
      <c r="R1200">
        <f t="shared" si="75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0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73"/>
        <v>101</v>
      </c>
      <c r="P1201" s="10">
        <f t="shared" si="74"/>
        <v>299.22000000000003</v>
      </c>
      <c r="Q1201" s="14">
        <f t="shared" si="72"/>
        <v>42089.477500000001</v>
      </c>
      <c r="R1201">
        <f t="shared" si="75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0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73"/>
        <v>126</v>
      </c>
      <c r="P1202" s="10">
        <f t="shared" si="74"/>
        <v>58.53</v>
      </c>
      <c r="Q1202" s="14">
        <f t="shared" si="72"/>
        <v>42536.60701388889</v>
      </c>
      <c r="R1202">
        <f t="shared" si="75"/>
        <v>2016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0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73"/>
        <v>102</v>
      </c>
      <c r="P1203" s="10">
        <f t="shared" si="74"/>
        <v>55.37</v>
      </c>
      <c r="Q1203" s="14">
        <f t="shared" si="72"/>
        <v>42152.288819444439</v>
      </c>
      <c r="R1203">
        <f t="shared" si="75"/>
        <v>2015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0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73"/>
        <v>199</v>
      </c>
      <c r="P1204" s="10">
        <f t="shared" si="74"/>
        <v>183.8</v>
      </c>
      <c r="Q1204" s="14">
        <f t="shared" si="72"/>
        <v>42125.614895833336</v>
      </c>
      <c r="R1204">
        <f t="shared" si="75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0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73"/>
        <v>102</v>
      </c>
      <c r="P1205" s="10">
        <f t="shared" si="74"/>
        <v>165.35</v>
      </c>
      <c r="Q1205" s="14">
        <f t="shared" si="72"/>
        <v>42297.748067129629</v>
      </c>
      <c r="R1205">
        <f t="shared" si="75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0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73"/>
        <v>103</v>
      </c>
      <c r="P1206" s="10">
        <f t="shared" si="74"/>
        <v>234.79</v>
      </c>
      <c r="Q1206" s="14">
        <f t="shared" si="72"/>
        <v>42138.506377314814</v>
      </c>
      <c r="R1206">
        <f t="shared" si="75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0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73"/>
        <v>101</v>
      </c>
      <c r="P1207" s="10">
        <f t="shared" si="74"/>
        <v>211.48</v>
      </c>
      <c r="Q1207" s="14">
        <f t="shared" si="72"/>
        <v>42772.776076388895</v>
      </c>
      <c r="R1207">
        <f t="shared" si="75"/>
        <v>2017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0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73"/>
        <v>115</v>
      </c>
      <c r="P1208" s="10">
        <f t="shared" si="74"/>
        <v>32.340000000000003</v>
      </c>
      <c r="Q1208" s="14">
        <f t="shared" si="72"/>
        <v>42430.430243055554</v>
      </c>
      <c r="R1208">
        <f t="shared" si="75"/>
        <v>2016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0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73"/>
        <v>104</v>
      </c>
      <c r="P1209" s="10">
        <f t="shared" si="74"/>
        <v>123.38</v>
      </c>
      <c r="Q1209" s="14">
        <f t="shared" si="72"/>
        <v>42423.709074074075</v>
      </c>
      <c r="R1209">
        <f t="shared" si="75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73"/>
        <v>155</v>
      </c>
      <c r="P1210" s="10">
        <f t="shared" si="74"/>
        <v>207.07</v>
      </c>
      <c r="Q1210" s="14">
        <f t="shared" si="72"/>
        <v>42761.846122685187</v>
      </c>
      <c r="R1210">
        <f t="shared" si="75"/>
        <v>2017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0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73"/>
        <v>106</v>
      </c>
      <c r="P1211" s="10">
        <f t="shared" si="74"/>
        <v>138.26</v>
      </c>
      <c r="Q1211" s="14">
        <f t="shared" si="72"/>
        <v>42132.941805555558</v>
      </c>
      <c r="R1211">
        <f t="shared" si="75"/>
        <v>2015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0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73"/>
        <v>254</v>
      </c>
      <c r="P1212" s="10">
        <f t="shared" si="74"/>
        <v>493.82</v>
      </c>
      <c r="Q1212" s="14">
        <f t="shared" si="72"/>
        <v>42515.866446759261</v>
      </c>
      <c r="R1212">
        <f t="shared" si="75"/>
        <v>2016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0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73"/>
        <v>101</v>
      </c>
      <c r="P1213" s="10">
        <f t="shared" si="74"/>
        <v>168.5</v>
      </c>
      <c r="Q1213" s="14">
        <f t="shared" si="72"/>
        <v>42318.950173611112</v>
      </c>
      <c r="R1213">
        <f t="shared" si="75"/>
        <v>2015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0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73"/>
        <v>129</v>
      </c>
      <c r="P1214" s="10">
        <f t="shared" si="74"/>
        <v>38.869999999999997</v>
      </c>
      <c r="Q1214" s="14">
        <f t="shared" si="72"/>
        <v>42731.755787037036</v>
      </c>
      <c r="R1214">
        <f t="shared" si="75"/>
        <v>2016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0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73"/>
        <v>102</v>
      </c>
      <c r="P1215" s="10">
        <f t="shared" si="74"/>
        <v>61.53</v>
      </c>
      <c r="Q1215" s="14">
        <f t="shared" si="72"/>
        <v>42104.840335648143</v>
      </c>
      <c r="R1215">
        <f t="shared" si="75"/>
        <v>2015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0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73"/>
        <v>132</v>
      </c>
      <c r="P1216" s="10">
        <f t="shared" si="74"/>
        <v>105.44</v>
      </c>
      <c r="Q1216" s="14">
        <f t="shared" si="72"/>
        <v>41759.923101851848</v>
      </c>
      <c r="R1216">
        <f t="shared" si="75"/>
        <v>2014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0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73"/>
        <v>786</v>
      </c>
      <c r="P1217" s="10">
        <f t="shared" si="74"/>
        <v>71.59</v>
      </c>
      <c r="Q1217" s="14">
        <f t="shared" si="72"/>
        <v>42247.616400462968</v>
      </c>
      <c r="R1217">
        <f t="shared" si="75"/>
        <v>2015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0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73"/>
        <v>146</v>
      </c>
      <c r="P1218" s="10">
        <f t="shared" si="74"/>
        <v>91.88</v>
      </c>
      <c r="Q1218" s="14">
        <f t="shared" ref="Q1218:Q1281" si="76">(((J1219/60)/60)/24)+DATE(1970,1,1)</f>
        <v>42535.809490740736</v>
      </c>
      <c r="R1218">
        <f t="shared" si="75"/>
        <v>2016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0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77">ROUND(E1219/D1219*100,0)</f>
        <v>103</v>
      </c>
      <c r="P1219" s="10">
        <f t="shared" ref="P1219:P1282" si="78">ROUND(E1219/L1219,2)</f>
        <v>148.57</v>
      </c>
      <c r="Q1219" s="14">
        <f t="shared" si="76"/>
        <v>42278.662037037036</v>
      </c>
      <c r="R1219">
        <f t="shared" ref="R1219:R1282" si="79">YEAR(Q1219)</f>
        <v>2015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77"/>
        <v>172</v>
      </c>
      <c r="P1220" s="10">
        <f t="shared" si="78"/>
        <v>174.21</v>
      </c>
      <c r="Q1220" s="14">
        <f t="shared" si="76"/>
        <v>42633.461956018517</v>
      </c>
      <c r="R1220">
        <f t="shared" si="79"/>
        <v>2016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0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77"/>
        <v>159</v>
      </c>
      <c r="P1221" s="10">
        <f t="shared" si="78"/>
        <v>102.86</v>
      </c>
      <c r="Q1221" s="14">
        <f t="shared" si="76"/>
        <v>42211.628611111111</v>
      </c>
      <c r="R1221">
        <f t="shared" si="79"/>
        <v>2015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0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77"/>
        <v>104</v>
      </c>
      <c r="P1222" s="10">
        <f t="shared" si="78"/>
        <v>111.18</v>
      </c>
      <c r="Q1222" s="14">
        <f t="shared" si="76"/>
        <v>42680.47555555556</v>
      </c>
      <c r="R1222">
        <f t="shared" si="79"/>
        <v>2016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0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77"/>
        <v>111</v>
      </c>
      <c r="P1223" s="10">
        <f t="shared" si="78"/>
        <v>23.8</v>
      </c>
      <c r="Q1223" s="14">
        <f t="shared" si="76"/>
        <v>42430.720451388886</v>
      </c>
      <c r="R1223">
        <f t="shared" si="7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0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77"/>
        <v>280</v>
      </c>
      <c r="P1224" s="10">
        <f t="shared" si="78"/>
        <v>81.27</v>
      </c>
      <c r="Q1224" s="14">
        <f t="shared" si="76"/>
        <v>42654.177187499998</v>
      </c>
      <c r="R1224">
        <f t="shared" si="7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0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77"/>
        <v>112</v>
      </c>
      <c r="P1225" s="10">
        <f t="shared" si="78"/>
        <v>116.21</v>
      </c>
      <c r="Q1225" s="14">
        <f t="shared" si="76"/>
        <v>41736.549791666665</v>
      </c>
      <c r="R1225">
        <f t="shared" si="79"/>
        <v>2014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0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77"/>
        <v>7</v>
      </c>
      <c r="P1226" s="10">
        <f t="shared" si="78"/>
        <v>58.89</v>
      </c>
      <c r="Q1226" s="14">
        <f t="shared" si="76"/>
        <v>41509.905995370369</v>
      </c>
      <c r="R1226">
        <f t="shared" si="79"/>
        <v>2013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0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77"/>
        <v>4</v>
      </c>
      <c r="P1227" s="10">
        <f t="shared" si="78"/>
        <v>44</v>
      </c>
      <c r="Q1227" s="14">
        <f t="shared" si="76"/>
        <v>41715.874780092592</v>
      </c>
      <c r="R1227">
        <f t="shared" si="79"/>
        <v>2014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0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77"/>
        <v>4</v>
      </c>
      <c r="P1228" s="10">
        <f t="shared" si="78"/>
        <v>48.43</v>
      </c>
      <c r="Q1228" s="14">
        <f t="shared" si="76"/>
        <v>41827.919166666667</v>
      </c>
      <c r="R1228">
        <f t="shared" si="7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0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77"/>
        <v>0</v>
      </c>
      <c r="P1229" s="10" t="e">
        <f t="shared" si="78"/>
        <v>#DIV/0!</v>
      </c>
      <c r="Q1229" s="14">
        <f t="shared" si="76"/>
        <v>40754.729259259257</v>
      </c>
      <c r="R1229">
        <f t="shared" si="79"/>
        <v>2011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77"/>
        <v>29</v>
      </c>
      <c r="P1230" s="10">
        <f t="shared" si="78"/>
        <v>61.04</v>
      </c>
      <c r="Q1230" s="14">
        <f t="shared" si="76"/>
        <v>40985.459803240738</v>
      </c>
      <c r="R1230">
        <f t="shared" si="79"/>
        <v>2012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0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77"/>
        <v>1</v>
      </c>
      <c r="P1231" s="10">
        <f t="shared" si="78"/>
        <v>25</v>
      </c>
      <c r="Q1231" s="14">
        <f t="shared" si="76"/>
        <v>40568.972569444442</v>
      </c>
      <c r="R1231">
        <f t="shared" si="79"/>
        <v>2011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0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77"/>
        <v>0</v>
      </c>
      <c r="P1232" s="10" t="e">
        <f t="shared" si="78"/>
        <v>#DIV/0!</v>
      </c>
      <c r="Q1232" s="14">
        <f t="shared" si="76"/>
        <v>42193.941759259258</v>
      </c>
      <c r="R1232">
        <f t="shared" si="79"/>
        <v>2015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0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77"/>
        <v>0</v>
      </c>
      <c r="P1233" s="10" t="e">
        <f t="shared" si="78"/>
        <v>#DIV/0!</v>
      </c>
      <c r="Q1233" s="14">
        <f t="shared" si="76"/>
        <v>41506.848032407412</v>
      </c>
      <c r="R1233">
        <f t="shared" si="79"/>
        <v>2013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0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77"/>
        <v>1</v>
      </c>
      <c r="P1234" s="10">
        <f t="shared" si="78"/>
        <v>40</v>
      </c>
      <c r="Q1234" s="14">
        <f t="shared" si="76"/>
        <v>40939.948773148149</v>
      </c>
      <c r="R1234">
        <f t="shared" si="79"/>
        <v>2012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0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77"/>
        <v>12</v>
      </c>
      <c r="P1235" s="10">
        <f t="shared" si="78"/>
        <v>19.329999999999998</v>
      </c>
      <c r="Q1235" s="14">
        <f t="shared" si="76"/>
        <v>42007.788680555561</v>
      </c>
      <c r="R1235">
        <f t="shared" si="79"/>
        <v>2015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0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77"/>
        <v>0</v>
      </c>
      <c r="P1236" s="10" t="e">
        <f t="shared" si="78"/>
        <v>#DIV/0!</v>
      </c>
      <c r="Q1236" s="14">
        <f t="shared" si="76"/>
        <v>41583.135405092595</v>
      </c>
      <c r="R1236">
        <f t="shared" si="79"/>
        <v>2013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0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77"/>
        <v>3</v>
      </c>
      <c r="P1237" s="10">
        <f t="shared" si="78"/>
        <v>35</v>
      </c>
      <c r="Q1237" s="14">
        <f t="shared" si="76"/>
        <v>41110.680138888885</v>
      </c>
      <c r="R1237">
        <f t="shared" si="79"/>
        <v>2012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0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77"/>
        <v>0</v>
      </c>
      <c r="P1238" s="10" t="e">
        <f t="shared" si="78"/>
        <v>#DIV/0!</v>
      </c>
      <c r="Q1238" s="14">
        <f t="shared" si="76"/>
        <v>41125.283159722225</v>
      </c>
      <c r="R1238">
        <f t="shared" si="7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0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77"/>
        <v>0</v>
      </c>
      <c r="P1239" s="10" t="e">
        <f t="shared" si="78"/>
        <v>#DIV/0!</v>
      </c>
      <c r="Q1239" s="14">
        <f t="shared" si="76"/>
        <v>40731.61037037037</v>
      </c>
      <c r="R1239">
        <f t="shared" si="79"/>
        <v>2011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77"/>
        <v>18</v>
      </c>
      <c r="P1240" s="10">
        <f t="shared" si="78"/>
        <v>59.33</v>
      </c>
      <c r="Q1240" s="14">
        <f t="shared" si="76"/>
        <v>40883.962581018517</v>
      </c>
      <c r="R1240">
        <f t="shared" si="7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0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77"/>
        <v>0</v>
      </c>
      <c r="P1241" s="10" t="e">
        <f t="shared" si="78"/>
        <v>#DIV/0!</v>
      </c>
      <c r="Q1241" s="14">
        <f t="shared" si="76"/>
        <v>41409.040011574078</v>
      </c>
      <c r="R1241">
        <f t="shared" si="79"/>
        <v>2013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0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77"/>
        <v>3</v>
      </c>
      <c r="P1242" s="10">
        <f t="shared" si="78"/>
        <v>30.13</v>
      </c>
      <c r="Q1242" s="14">
        <f t="shared" si="76"/>
        <v>41923.837731481479</v>
      </c>
      <c r="R1242">
        <f t="shared" si="79"/>
        <v>2014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0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77"/>
        <v>51</v>
      </c>
      <c r="P1243" s="10">
        <f t="shared" si="78"/>
        <v>74.62</v>
      </c>
      <c r="Q1243" s="14">
        <f t="shared" si="76"/>
        <v>40782.165532407409</v>
      </c>
      <c r="R1243">
        <f t="shared" si="79"/>
        <v>2011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0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77"/>
        <v>1</v>
      </c>
      <c r="P1244" s="10">
        <f t="shared" si="78"/>
        <v>5</v>
      </c>
      <c r="Q1244" s="14">
        <f t="shared" si="76"/>
        <v>40671.879293981481</v>
      </c>
      <c r="R1244">
        <f t="shared" si="7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0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77"/>
        <v>14</v>
      </c>
      <c r="P1245" s="10">
        <f t="shared" si="78"/>
        <v>44.5</v>
      </c>
      <c r="Q1245" s="14">
        <f t="shared" si="76"/>
        <v>41355.825497685182</v>
      </c>
      <c r="R1245">
        <f t="shared" si="79"/>
        <v>2013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0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77"/>
        <v>104</v>
      </c>
      <c r="P1246" s="10">
        <f t="shared" si="78"/>
        <v>46.13</v>
      </c>
      <c r="Q1246" s="14">
        <f t="shared" si="76"/>
        <v>41774.599930555552</v>
      </c>
      <c r="R1246">
        <f t="shared" si="79"/>
        <v>2014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0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77"/>
        <v>120</v>
      </c>
      <c r="P1247" s="10">
        <f t="shared" si="78"/>
        <v>141.47</v>
      </c>
      <c r="Q1247" s="14">
        <f t="shared" si="76"/>
        <v>40838.043391203704</v>
      </c>
      <c r="R1247">
        <f t="shared" si="79"/>
        <v>2011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0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77"/>
        <v>117</v>
      </c>
      <c r="P1248" s="10">
        <f t="shared" si="78"/>
        <v>75.48</v>
      </c>
      <c r="Q1248" s="14">
        <f t="shared" si="76"/>
        <v>41370.292303240742</v>
      </c>
      <c r="R1248">
        <f t="shared" si="79"/>
        <v>2013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0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77"/>
        <v>122</v>
      </c>
      <c r="P1249" s="10">
        <f t="shared" si="78"/>
        <v>85.5</v>
      </c>
      <c r="Q1249" s="14">
        <f t="shared" si="76"/>
        <v>41767.656863425924</v>
      </c>
      <c r="R1249">
        <f t="shared" si="79"/>
        <v>2014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77"/>
        <v>152</v>
      </c>
      <c r="P1250" s="10">
        <f t="shared" si="78"/>
        <v>64.25</v>
      </c>
      <c r="Q1250" s="14">
        <f t="shared" si="76"/>
        <v>41067.74086805556</v>
      </c>
      <c r="R1250">
        <f t="shared" si="79"/>
        <v>2012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0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77"/>
        <v>104</v>
      </c>
      <c r="P1251" s="10">
        <f t="shared" si="78"/>
        <v>64.47</v>
      </c>
      <c r="Q1251" s="14">
        <f t="shared" si="76"/>
        <v>41843.64271990741</v>
      </c>
      <c r="R1251">
        <f t="shared" si="79"/>
        <v>2014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0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77"/>
        <v>200</v>
      </c>
      <c r="P1252" s="10">
        <f t="shared" si="78"/>
        <v>118.2</v>
      </c>
      <c r="Q1252" s="14">
        <f t="shared" si="76"/>
        <v>40751.814432870371</v>
      </c>
      <c r="R1252">
        <f t="shared" si="79"/>
        <v>2011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0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77"/>
        <v>102</v>
      </c>
      <c r="P1253" s="10">
        <f t="shared" si="78"/>
        <v>82.54</v>
      </c>
      <c r="Q1253" s="14">
        <f t="shared" si="76"/>
        <v>41543.988067129627</v>
      </c>
      <c r="R1253">
        <f t="shared" si="79"/>
        <v>2013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0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77"/>
        <v>138</v>
      </c>
      <c r="P1254" s="10">
        <f t="shared" si="78"/>
        <v>34.17</v>
      </c>
      <c r="Q1254" s="14">
        <f t="shared" si="76"/>
        <v>41855.783645833333</v>
      </c>
      <c r="R1254">
        <f t="shared" si="79"/>
        <v>2014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0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77"/>
        <v>303833</v>
      </c>
      <c r="P1255" s="10">
        <f t="shared" si="78"/>
        <v>42.73</v>
      </c>
      <c r="Q1255" s="14">
        <f t="shared" si="76"/>
        <v>40487.621365740742</v>
      </c>
      <c r="R1255">
        <f t="shared" si="79"/>
        <v>2010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0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77"/>
        <v>199</v>
      </c>
      <c r="P1256" s="10">
        <f t="shared" si="78"/>
        <v>94.49</v>
      </c>
      <c r="Q1256" s="14">
        <f t="shared" si="76"/>
        <v>41579.845509259263</v>
      </c>
      <c r="R1256">
        <f t="shared" si="79"/>
        <v>2013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0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77"/>
        <v>202</v>
      </c>
      <c r="P1257" s="10">
        <f t="shared" si="78"/>
        <v>55.7</v>
      </c>
      <c r="Q1257" s="14">
        <f t="shared" si="76"/>
        <v>40921.919340277782</v>
      </c>
      <c r="R1257">
        <f t="shared" si="79"/>
        <v>2012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0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77"/>
        <v>118</v>
      </c>
      <c r="P1258" s="10">
        <f t="shared" si="78"/>
        <v>98.03</v>
      </c>
      <c r="Q1258" s="14">
        <f t="shared" si="76"/>
        <v>40587.085532407407</v>
      </c>
      <c r="R1258">
        <f t="shared" si="79"/>
        <v>2011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0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77"/>
        <v>295</v>
      </c>
      <c r="P1259" s="10">
        <f t="shared" si="78"/>
        <v>92.1</v>
      </c>
      <c r="Q1259" s="14">
        <f t="shared" si="76"/>
        <v>41487.611250000002</v>
      </c>
      <c r="R1259">
        <f t="shared" si="79"/>
        <v>2013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77"/>
        <v>213</v>
      </c>
      <c r="P1260" s="10">
        <f t="shared" si="78"/>
        <v>38.18</v>
      </c>
      <c r="Q1260" s="14">
        <f t="shared" si="76"/>
        <v>41766.970648148148</v>
      </c>
      <c r="R1260">
        <f t="shared" si="79"/>
        <v>2014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0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77"/>
        <v>104</v>
      </c>
      <c r="P1261" s="10">
        <f t="shared" si="78"/>
        <v>27.15</v>
      </c>
      <c r="Q1261" s="14">
        <f t="shared" si="76"/>
        <v>41666.842824074076</v>
      </c>
      <c r="R1261">
        <f t="shared" si="7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0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77"/>
        <v>114</v>
      </c>
      <c r="P1262" s="10">
        <f t="shared" si="78"/>
        <v>50.69</v>
      </c>
      <c r="Q1262" s="14">
        <f t="shared" si="76"/>
        <v>41638.342905092592</v>
      </c>
      <c r="R1262">
        <f t="shared" si="79"/>
        <v>2013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0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77"/>
        <v>101</v>
      </c>
      <c r="P1263" s="10">
        <f t="shared" si="78"/>
        <v>38.94</v>
      </c>
      <c r="Q1263" s="14">
        <f t="shared" si="76"/>
        <v>41656.762638888889</v>
      </c>
      <c r="R1263">
        <f t="shared" si="79"/>
        <v>2014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0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77"/>
        <v>125</v>
      </c>
      <c r="P1264" s="10">
        <f t="shared" si="78"/>
        <v>77.64</v>
      </c>
      <c r="Q1264" s="14">
        <f t="shared" si="76"/>
        <v>41692.084143518521</v>
      </c>
      <c r="R1264">
        <f t="shared" si="7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0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77"/>
        <v>119</v>
      </c>
      <c r="P1265" s="10">
        <f t="shared" si="78"/>
        <v>43.54</v>
      </c>
      <c r="Q1265" s="14">
        <f t="shared" si="76"/>
        <v>41547.662997685184</v>
      </c>
      <c r="R1265">
        <f t="shared" si="79"/>
        <v>2013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0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77"/>
        <v>166</v>
      </c>
      <c r="P1266" s="10">
        <f t="shared" si="78"/>
        <v>31.82</v>
      </c>
      <c r="Q1266" s="14">
        <f t="shared" si="76"/>
        <v>40465.655266203699</v>
      </c>
      <c r="R1266">
        <f t="shared" si="79"/>
        <v>2010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0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77"/>
        <v>119</v>
      </c>
      <c r="P1267" s="10">
        <f t="shared" si="78"/>
        <v>63.18</v>
      </c>
      <c r="Q1267" s="14">
        <f t="shared" si="76"/>
        <v>41620.87667824074</v>
      </c>
      <c r="R1267">
        <f t="shared" si="79"/>
        <v>2013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0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77"/>
        <v>100</v>
      </c>
      <c r="P1268" s="10">
        <f t="shared" si="78"/>
        <v>190.9</v>
      </c>
      <c r="Q1268" s="14">
        <f t="shared" si="76"/>
        <v>41449.585162037038</v>
      </c>
      <c r="R1268">
        <f t="shared" si="7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0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77"/>
        <v>102</v>
      </c>
      <c r="P1269" s="10">
        <f t="shared" si="78"/>
        <v>140.86000000000001</v>
      </c>
      <c r="Q1269" s="14">
        <f t="shared" si="76"/>
        <v>41507.845451388886</v>
      </c>
      <c r="R1269">
        <f t="shared" si="7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77"/>
        <v>117</v>
      </c>
      <c r="P1270" s="10">
        <f t="shared" si="78"/>
        <v>76.92</v>
      </c>
      <c r="Q1270" s="14">
        <f t="shared" si="76"/>
        <v>42445.823055555549</v>
      </c>
      <c r="R1270">
        <f t="shared" si="79"/>
        <v>2016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0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77"/>
        <v>109</v>
      </c>
      <c r="P1271" s="10">
        <f t="shared" si="78"/>
        <v>99.16</v>
      </c>
      <c r="Q1271" s="14">
        <f t="shared" si="76"/>
        <v>40933.856967592597</v>
      </c>
      <c r="R1271">
        <f t="shared" si="79"/>
        <v>2012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0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77"/>
        <v>115</v>
      </c>
      <c r="P1272" s="10">
        <f t="shared" si="78"/>
        <v>67.88</v>
      </c>
      <c r="Q1272" s="14">
        <f t="shared" si="76"/>
        <v>41561.683553240742</v>
      </c>
      <c r="R1272">
        <f t="shared" si="79"/>
        <v>2013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0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77"/>
        <v>102</v>
      </c>
      <c r="P1273" s="10">
        <f t="shared" si="78"/>
        <v>246.29</v>
      </c>
      <c r="Q1273" s="14">
        <f t="shared" si="76"/>
        <v>40274.745127314818</v>
      </c>
      <c r="R1273">
        <f t="shared" si="79"/>
        <v>2010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0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77"/>
        <v>106</v>
      </c>
      <c r="P1274" s="10">
        <f t="shared" si="78"/>
        <v>189.29</v>
      </c>
      <c r="Q1274" s="14">
        <f t="shared" si="76"/>
        <v>41852.730219907404</v>
      </c>
      <c r="R1274">
        <f t="shared" si="79"/>
        <v>2014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0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77"/>
        <v>104</v>
      </c>
      <c r="P1275" s="10">
        <f t="shared" si="78"/>
        <v>76.67</v>
      </c>
      <c r="Q1275" s="14">
        <f t="shared" si="76"/>
        <v>41116.690104166664</v>
      </c>
      <c r="R1275">
        <f t="shared" si="79"/>
        <v>2012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0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77"/>
        <v>155</v>
      </c>
      <c r="P1276" s="10">
        <f t="shared" si="78"/>
        <v>82.96</v>
      </c>
      <c r="Q1276" s="14">
        <f t="shared" si="76"/>
        <v>41458.867905092593</v>
      </c>
      <c r="R1276">
        <f t="shared" si="79"/>
        <v>2013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0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77"/>
        <v>162</v>
      </c>
      <c r="P1277" s="10">
        <f t="shared" si="78"/>
        <v>62.52</v>
      </c>
      <c r="Q1277" s="14">
        <f t="shared" si="76"/>
        <v>40007.704247685186</v>
      </c>
      <c r="R1277">
        <f t="shared" si="79"/>
        <v>2009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0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77"/>
        <v>104</v>
      </c>
      <c r="P1278" s="10">
        <f t="shared" si="78"/>
        <v>46.07</v>
      </c>
      <c r="Q1278" s="14">
        <f t="shared" si="76"/>
        <v>41121.561886574076</v>
      </c>
      <c r="R1278">
        <f t="shared" si="79"/>
        <v>2012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0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77"/>
        <v>106</v>
      </c>
      <c r="P1279" s="10">
        <f t="shared" si="78"/>
        <v>38.54</v>
      </c>
      <c r="Q1279" s="14">
        <f t="shared" si="76"/>
        <v>41786.555162037039</v>
      </c>
      <c r="R1279">
        <f t="shared" si="79"/>
        <v>2014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77"/>
        <v>155</v>
      </c>
      <c r="P1280" s="10">
        <f t="shared" si="78"/>
        <v>53.01</v>
      </c>
      <c r="Q1280" s="14">
        <f t="shared" si="76"/>
        <v>41682.099189814813</v>
      </c>
      <c r="R1280">
        <f t="shared" si="7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0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77"/>
        <v>111</v>
      </c>
      <c r="P1281" s="10">
        <f t="shared" si="78"/>
        <v>73.36</v>
      </c>
      <c r="Q1281" s="14">
        <f t="shared" si="76"/>
        <v>40513.757569444446</v>
      </c>
      <c r="R1281">
        <f t="shared" si="79"/>
        <v>2010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0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77"/>
        <v>111</v>
      </c>
      <c r="P1282" s="10">
        <f t="shared" si="78"/>
        <v>127.98</v>
      </c>
      <c r="Q1282" s="14">
        <f t="shared" ref="Q1282:Q1345" si="80">(((J1283/60)/60)/24)+DATE(1970,1,1)</f>
        <v>41463.743472222224</v>
      </c>
      <c r="R1282">
        <f t="shared" si="79"/>
        <v>2013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0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81">ROUND(E1283/D1283*100,0)</f>
        <v>111</v>
      </c>
      <c r="P1283" s="10">
        <f t="shared" ref="P1283:P1346" si="82">ROUND(E1283/L1283,2)</f>
        <v>104.73</v>
      </c>
      <c r="Q1283" s="14">
        <f t="shared" si="80"/>
        <v>41586.475173611114</v>
      </c>
      <c r="R1283">
        <f t="shared" ref="R1283:R1346" si="83">YEAR(Q1283)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0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81"/>
        <v>124</v>
      </c>
      <c r="P1284" s="10">
        <f t="shared" si="82"/>
        <v>67.67</v>
      </c>
      <c r="Q1284" s="14">
        <f t="shared" si="80"/>
        <v>41320.717465277776</v>
      </c>
      <c r="R1284">
        <f t="shared" si="83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0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81"/>
        <v>211</v>
      </c>
      <c r="P1285" s="10">
        <f t="shared" si="82"/>
        <v>95.93</v>
      </c>
      <c r="Q1285" s="14">
        <f t="shared" si="80"/>
        <v>42712.23474537037</v>
      </c>
      <c r="R1285">
        <f t="shared" si="83"/>
        <v>2016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0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81"/>
        <v>101</v>
      </c>
      <c r="P1286" s="10">
        <f t="shared" si="82"/>
        <v>65.16</v>
      </c>
      <c r="Q1286" s="14">
        <f t="shared" si="80"/>
        <v>42160.583043981482</v>
      </c>
      <c r="R1286">
        <f t="shared" si="83"/>
        <v>2015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0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81"/>
        <v>102</v>
      </c>
      <c r="P1287" s="10">
        <f t="shared" si="82"/>
        <v>32.270000000000003</v>
      </c>
      <c r="Q1287" s="14">
        <f t="shared" si="80"/>
        <v>42039.384571759263</v>
      </c>
      <c r="R1287">
        <f t="shared" si="83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0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81"/>
        <v>108</v>
      </c>
      <c r="P1288" s="10">
        <f t="shared" si="82"/>
        <v>81.25</v>
      </c>
      <c r="Q1288" s="14">
        <f t="shared" si="80"/>
        <v>42107.621018518519</v>
      </c>
      <c r="R1288">
        <f t="shared" si="83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0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81"/>
        <v>242</v>
      </c>
      <c r="P1289" s="10">
        <f t="shared" si="82"/>
        <v>24.2</v>
      </c>
      <c r="Q1289" s="14">
        <f t="shared" si="80"/>
        <v>42561.154664351852</v>
      </c>
      <c r="R1289">
        <f t="shared" si="83"/>
        <v>2016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81"/>
        <v>100</v>
      </c>
      <c r="P1290" s="10">
        <f t="shared" si="82"/>
        <v>65.87</v>
      </c>
      <c r="Q1290" s="14">
        <f t="shared" si="80"/>
        <v>42709.134780092587</v>
      </c>
      <c r="R1290">
        <f t="shared" si="83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0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81"/>
        <v>125</v>
      </c>
      <c r="P1291" s="10">
        <f t="shared" si="82"/>
        <v>36.08</v>
      </c>
      <c r="Q1291" s="14">
        <f t="shared" si="80"/>
        <v>42086.614942129629</v>
      </c>
      <c r="R1291">
        <f t="shared" si="83"/>
        <v>2015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0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81"/>
        <v>109</v>
      </c>
      <c r="P1292" s="10">
        <f t="shared" si="82"/>
        <v>44.19</v>
      </c>
      <c r="Q1292" s="14">
        <f t="shared" si="80"/>
        <v>42064.652673611112</v>
      </c>
      <c r="R1292">
        <f t="shared" si="83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0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81"/>
        <v>146</v>
      </c>
      <c r="P1293" s="10">
        <f t="shared" si="82"/>
        <v>104.07</v>
      </c>
      <c r="Q1293" s="14">
        <f t="shared" si="80"/>
        <v>42256.764212962968</v>
      </c>
      <c r="R1293">
        <f t="shared" si="83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0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81"/>
        <v>110</v>
      </c>
      <c r="P1294" s="10">
        <f t="shared" si="82"/>
        <v>35.96</v>
      </c>
      <c r="Q1294" s="14">
        <f t="shared" si="80"/>
        <v>42292.701053240744</v>
      </c>
      <c r="R1294">
        <f t="shared" si="83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0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81"/>
        <v>102</v>
      </c>
      <c r="P1295" s="10">
        <f t="shared" si="82"/>
        <v>127.79</v>
      </c>
      <c r="Q1295" s="14">
        <f t="shared" si="80"/>
        <v>42278.453668981485</v>
      </c>
      <c r="R1295">
        <f t="shared" si="83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0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81"/>
        <v>122</v>
      </c>
      <c r="P1296" s="10">
        <f t="shared" si="82"/>
        <v>27.73</v>
      </c>
      <c r="Q1296" s="14">
        <f t="shared" si="80"/>
        <v>42184.572881944448</v>
      </c>
      <c r="R1296">
        <f t="shared" si="83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0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81"/>
        <v>102</v>
      </c>
      <c r="P1297" s="10">
        <f t="shared" si="82"/>
        <v>39.83</v>
      </c>
      <c r="Q1297" s="14">
        <f t="shared" si="80"/>
        <v>42423.050613425927</v>
      </c>
      <c r="R1297">
        <f t="shared" si="83"/>
        <v>2016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0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81"/>
        <v>141</v>
      </c>
      <c r="P1298" s="10">
        <f t="shared" si="82"/>
        <v>52.17</v>
      </c>
      <c r="Q1298" s="14">
        <f t="shared" si="80"/>
        <v>42461.747199074074</v>
      </c>
      <c r="R1298">
        <f t="shared" si="83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0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81"/>
        <v>110</v>
      </c>
      <c r="P1299" s="10">
        <f t="shared" si="82"/>
        <v>92.04</v>
      </c>
      <c r="Q1299" s="14">
        <f t="shared" si="80"/>
        <v>42458.680925925932</v>
      </c>
      <c r="R1299">
        <f t="shared" si="83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81"/>
        <v>105</v>
      </c>
      <c r="P1300" s="10">
        <f t="shared" si="82"/>
        <v>63.42</v>
      </c>
      <c r="Q1300" s="14">
        <f t="shared" si="80"/>
        <v>42169.814340277779</v>
      </c>
      <c r="R1300">
        <f t="shared" si="83"/>
        <v>2015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0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81"/>
        <v>124</v>
      </c>
      <c r="P1301" s="10">
        <f t="shared" si="82"/>
        <v>135.63</v>
      </c>
      <c r="Q1301" s="14">
        <f t="shared" si="80"/>
        <v>42483.675208333334</v>
      </c>
      <c r="R1301">
        <f t="shared" si="83"/>
        <v>2016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0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81"/>
        <v>135</v>
      </c>
      <c r="P1302" s="10">
        <f t="shared" si="82"/>
        <v>168.75</v>
      </c>
      <c r="Q1302" s="14">
        <f t="shared" si="80"/>
        <v>42195.749745370369</v>
      </c>
      <c r="R1302">
        <f t="shared" si="83"/>
        <v>2015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0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81"/>
        <v>103</v>
      </c>
      <c r="P1303" s="10">
        <f t="shared" si="82"/>
        <v>70.86</v>
      </c>
      <c r="Q1303" s="14">
        <f t="shared" si="80"/>
        <v>42675.057997685188</v>
      </c>
      <c r="R1303">
        <f t="shared" si="83"/>
        <v>2016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0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81"/>
        <v>100</v>
      </c>
      <c r="P1304" s="10">
        <f t="shared" si="82"/>
        <v>50</v>
      </c>
      <c r="Q1304" s="14">
        <f t="shared" si="80"/>
        <v>42566.441203703704</v>
      </c>
      <c r="R1304">
        <f t="shared" si="83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0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81"/>
        <v>130</v>
      </c>
      <c r="P1305" s="10">
        <f t="shared" si="82"/>
        <v>42.21</v>
      </c>
      <c r="Q1305" s="14">
        <f t="shared" si="80"/>
        <v>42747.194502314815</v>
      </c>
      <c r="R1305">
        <f t="shared" si="83"/>
        <v>2017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0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81"/>
        <v>40</v>
      </c>
      <c r="P1306" s="10">
        <f t="shared" si="82"/>
        <v>152.41</v>
      </c>
      <c r="Q1306" s="14">
        <f t="shared" si="80"/>
        <v>42543.665601851855</v>
      </c>
      <c r="R1306">
        <f t="shared" si="83"/>
        <v>2016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0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81"/>
        <v>26</v>
      </c>
      <c r="P1307" s="10">
        <f t="shared" si="82"/>
        <v>90.62</v>
      </c>
      <c r="Q1307" s="14">
        <f t="shared" si="80"/>
        <v>41947.457569444443</v>
      </c>
      <c r="R1307">
        <f t="shared" si="83"/>
        <v>2014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0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81"/>
        <v>65</v>
      </c>
      <c r="P1308" s="10">
        <f t="shared" si="82"/>
        <v>201.6</v>
      </c>
      <c r="Q1308" s="14">
        <f t="shared" si="80"/>
        <v>42387.503229166665</v>
      </c>
      <c r="R1308">
        <f t="shared" si="83"/>
        <v>2016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0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81"/>
        <v>12</v>
      </c>
      <c r="P1309" s="10">
        <f t="shared" si="82"/>
        <v>127.93</v>
      </c>
      <c r="Q1309" s="14">
        <f t="shared" si="80"/>
        <v>42611.613564814819</v>
      </c>
      <c r="R1309">
        <f t="shared" si="83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81"/>
        <v>11</v>
      </c>
      <c r="P1310" s="10">
        <f t="shared" si="82"/>
        <v>29.89</v>
      </c>
      <c r="Q1310" s="14">
        <f t="shared" si="80"/>
        <v>42257.882731481484</v>
      </c>
      <c r="R1310">
        <f t="shared" si="83"/>
        <v>2015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0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81"/>
        <v>112</v>
      </c>
      <c r="P1311" s="10">
        <f t="shared" si="82"/>
        <v>367.97</v>
      </c>
      <c r="Q1311" s="14">
        <f t="shared" si="80"/>
        <v>42556.667245370365</v>
      </c>
      <c r="R1311">
        <f t="shared" si="83"/>
        <v>2016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0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81"/>
        <v>16</v>
      </c>
      <c r="P1312" s="10">
        <f t="shared" si="82"/>
        <v>129.16999999999999</v>
      </c>
      <c r="Q1312" s="14">
        <f t="shared" si="80"/>
        <v>42669.802303240736</v>
      </c>
      <c r="R1312">
        <f t="shared" si="83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0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81"/>
        <v>32</v>
      </c>
      <c r="P1313" s="10">
        <f t="shared" si="82"/>
        <v>800.7</v>
      </c>
      <c r="Q1313" s="14">
        <f t="shared" si="80"/>
        <v>42082.702800925923</v>
      </c>
      <c r="R1313">
        <f t="shared" si="83"/>
        <v>2015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0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81"/>
        <v>1</v>
      </c>
      <c r="P1314" s="10">
        <f t="shared" si="82"/>
        <v>28</v>
      </c>
      <c r="Q1314" s="14">
        <f t="shared" si="80"/>
        <v>42402.709652777776</v>
      </c>
      <c r="R1314">
        <f t="shared" si="83"/>
        <v>2016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0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81"/>
        <v>31</v>
      </c>
      <c r="P1315" s="10">
        <f t="shared" si="82"/>
        <v>102.02</v>
      </c>
      <c r="Q1315" s="14">
        <f t="shared" si="80"/>
        <v>42604.669675925921</v>
      </c>
      <c r="R1315">
        <f t="shared" si="83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0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81"/>
        <v>1</v>
      </c>
      <c r="P1316" s="10">
        <f t="shared" si="82"/>
        <v>184.36</v>
      </c>
      <c r="Q1316" s="14">
        <f t="shared" si="80"/>
        <v>42278.498240740737</v>
      </c>
      <c r="R1316">
        <f t="shared" si="83"/>
        <v>2015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0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81"/>
        <v>40</v>
      </c>
      <c r="P1317" s="10">
        <f t="shared" si="82"/>
        <v>162.91999999999999</v>
      </c>
      <c r="Q1317" s="14">
        <f t="shared" si="80"/>
        <v>42393.961909722217</v>
      </c>
      <c r="R1317">
        <f t="shared" si="83"/>
        <v>2016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0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81"/>
        <v>0</v>
      </c>
      <c r="P1318" s="10">
        <f t="shared" si="82"/>
        <v>1</v>
      </c>
      <c r="Q1318" s="14">
        <f t="shared" si="80"/>
        <v>42520.235486111109</v>
      </c>
      <c r="R1318">
        <f t="shared" si="83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0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81"/>
        <v>6</v>
      </c>
      <c r="P1319" s="10">
        <f t="shared" si="82"/>
        <v>603.53</v>
      </c>
      <c r="Q1319" s="14">
        <f t="shared" si="80"/>
        <v>41985.043657407412</v>
      </c>
      <c r="R1319">
        <f t="shared" si="83"/>
        <v>2014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81"/>
        <v>15</v>
      </c>
      <c r="P1320" s="10">
        <f t="shared" si="82"/>
        <v>45.41</v>
      </c>
      <c r="Q1320" s="14">
        <f t="shared" si="80"/>
        <v>41816.812094907407</v>
      </c>
      <c r="R1320">
        <f t="shared" si="83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0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81"/>
        <v>15</v>
      </c>
      <c r="P1321" s="10">
        <f t="shared" si="82"/>
        <v>97.33</v>
      </c>
      <c r="Q1321" s="14">
        <f t="shared" si="80"/>
        <v>42705.690347222218</v>
      </c>
      <c r="R1321">
        <f t="shared" si="83"/>
        <v>2016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0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81"/>
        <v>1</v>
      </c>
      <c r="P1322" s="10">
        <f t="shared" si="82"/>
        <v>167.67</v>
      </c>
      <c r="Q1322" s="14">
        <f t="shared" si="80"/>
        <v>42697.74927083333</v>
      </c>
      <c r="R1322">
        <f t="shared" si="83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0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81"/>
        <v>1</v>
      </c>
      <c r="P1323" s="10">
        <f t="shared" si="82"/>
        <v>859.86</v>
      </c>
      <c r="Q1323" s="14">
        <f t="shared" si="80"/>
        <v>42115.656539351854</v>
      </c>
      <c r="R1323">
        <f t="shared" si="83"/>
        <v>2015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0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81"/>
        <v>0</v>
      </c>
      <c r="P1324" s="10">
        <f t="shared" si="82"/>
        <v>26.5</v>
      </c>
      <c r="Q1324" s="14">
        <f t="shared" si="80"/>
        <v>42451.698449074072</v>
      </c>
      <c r="R1324">
        <f t="shared" si="83"/>
        <v>2016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0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81"/>
        <v>9</v>
      </c>
      <c r="P1325" s="10">
        <f t="shared" si="82"/>
        <v>30.27</v>
      </c>
      <c r="Q1325" s="14">
        <f t="shared" si="80"/>
        <v>42626.633703703701</v>
      </c>
      <c r="R1325">
        <f t="shared" si="83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0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81"/>
        <v>10</v>
      </c>
      <c r="P1326" s="10">
        <f t="shared" si="82"/>
        <v>54.67</v>
      </c>
      <c r="Q1326" s="14">
        <f t="shared" si="80"/>
        <v>42704.086053240739</v>
      </c>
      <c r="R1326">
        <f t="shared" si="83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0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81"/>
        <v>2</v>
      </c>
      <c r="P1327" s="10">
        <f t="shared" si="82"/>
        <v>60.75</v>
      </c>
      <c r="Q1327" s="14">
        <f t="shared" si="80"/>
        <v>41974.791990740734</v>
      </c>
      <c r="R1327">
        <f t="shared" si="83"/>
        <v>2014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0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81"/>
        <v>1</v>
      </c>
      <c r="P1328" s="10">
        <f t="shared" si="82"/>
        <v>102.73</v>
      </c>
      <c r="Q1328" s="14">
        <f t="shared" si="80"/>
        <v>42123.678645833337</v>
      </c>
      <c r="R1328">
        <f t="shared" si="83"/>
        <v>2015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0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81"/>
        <v>4</v>
      </c>
      <c r="P1329" s="10">
        <f t="shared" si="82"/>
        <v>41.59</v>
      </c>
      <c r="Q1329" s="14">
        <f t="shared" si="80"/>
        <v>42612.642754629633</v>
      </c>
      <c r="R1329">
        <f t="shared" si="83"/>
        <v>2016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81"/>
        <v>2</v>
      </c>
      <c r="P1330" s="10">
        <f t="shared" si="82"/>
        <v>116.53</v>
      </c>
      <c r="Q1330" s="14">
        <f t="shared" si="80"/>
        <v>41935.221585648149</v>
      </c>
      <c r="R1330">
        <f t="shared" si="83"/>
        <v>2014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0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81"/>
        <v>1</v>
      </c>
      <c r="P1331" s="10">
        <f t="shared" si="82"/>
        <v>45.33</v>
      </c>
      <c r="Q1331" s="14">
        <f t="shared" si="80"/>
        <v>42522.276724537034</v>
      </c>
      <c r="R1331">
        <f t="shared" si="83"/>
        <v>2016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0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81"/>
        <v>22</v>
      </c>
      <c r="P1332" s="10">
        <f t="shared" si="82"/>
        <v>157.46</v>
      </c>
      <c r="Q1332" s="14">
        <f t="shared" si="80"/>
        <v>42569.50409722222</v>
      </c>
      <c r="R1332">
        <f t="shared" si="83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0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81"/>
        <v>1</v>
      </c>
      <c r="P1333" s="10">
        <f t="shared" si="82"/>
        <v>100.5</v>
      </c>
      <c r="Q1333" s="14">
        <f t="shared" si="80"/>
        <v>42732.060277777782</v>
      </c>
      <c r="R1333">
        <f t="shared" si="83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0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81"/>
        <v>0</v>
      </c>
      <c r="P1334" s="10" t="e">
        <f t="shared" si="82"/>
        <v>#DIV/0!</v>
      </c>
      <c r="Q1334" s="14">
        <f t="shared" si="80"/>
        <v>41806.106770833336</v>
      </c>
      <c r="R1334">
        <f t="shared" si="83"/>
        <v>2014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0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81"/>
        <v>0</v>
      </c>
      <c r="P1335" s="10" t="e">
        <f t="shared" si="82"/>
        <v>#DIV/0!</v>
      </c>
      <c r="Q1335" s="14">
        <f t="shared" si="80"/>
        <v>42410.774155092593</v>
      </c>
      <c r="R1335">
        <f t="shared" si="83"/>
        <v>2016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0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81"/>
        <v>11</v>
      </c>
      <c r="P1336" s="10">
        <f t="shared" si="82"/>
        <v>51.82</v>
      </c>
      <c r="Q1336" s="14">
        <f t="shared" si="80"/>
        <v>42313.936365740738</v>
      </c>
      <c r="R1336">
        <f t="shared" si="83"/>
        <v>2015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0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81"/>
        <v>20</v>
      </c>
      <c r="P1337" s="10">
        <f t="shared" si="82"/>
        <v>308.75</v>
      </c>
      <c r="Q1337" s="14">
        <f t="shared" si="80"/>
        <v>41955.863750000004</v>
      </c>
      <c r="R1337">
        <f t="shared" si="83"/>
        <v>2014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0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81"/>
        <v>85</v>
      </c>
      <c r="P1338" s="10">
        <f t="shared" si="82"/>
        <v>379.23</v>
      </c>
      <c r="Q1338" s="14">
        <f t="shared" si="80"/>
        <v>42767.577303240745</v>
      </c>
      <c r="R1338">
        <f t="shared" si="83"/>
        <v>2017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0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81"/>
        <v>49</v>
      </c>
      <c r="P1339" s="10">
        <f t="shared" si="82"/>
        <v>176.36</v>
      </c>
      <c r="Q1339" s="14">
        <f t="shared" si="80"/>
        <v>42188.803622685184</v>
      </c>
      <c r="R1339">
        <f t="shared" si="83"/>
        <v>2015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81"/>
        <v>3</v>
      </c>
      <c r="P1340" s="10">
        <f t="shared" si="82"/>
        <v>66.069999999999993</v>
      </c>
      <c r="Q1340" s="14">
        <f t="shared" si="80"/>
        <v>41936.647164351853</v>
      </c>
      <c r="R1340">
        <f t="shared" si="83"/>
        <v>2014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0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81"/>
        <v>7</v>
      </c>
      <c r="P1341" s="10">
        <f t="shared" si="82"/>
        <v>89.65</v>
      </c>
      <c r="Q1341" s="14">
        <f t="shared" si="80"/>
        <v>41836.595520833333</v>
      </c>
      <c r="R1341">
        <f t="shared" si="83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0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81"/>
        <v>0</v>
      </c>
      <c r="P1342" s="10" t="e">
        <f t="shared" si="82"/>
        <v>#DIV/0!</v>
      </c>
      <c r="Q1342" s="14">
        <f t="shared" si="80"/>
        <v>42612.624039351853</v>
      </c>
      <c r="R1342">
        <f t="shared" si="83"/>
        <v>2016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0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81"/>
        <v>70</v>
      </c>
      <c r="P1343" s="10">
        <f t="shared" si="82"/>
        <v>382.39</v>
      </c>
      <c r="Q1343" s="14">
        <f t="shared" si="80"/>
        <v>42172.816423611104</v>
      </c>
      <c r="R1343">
        <f t="shared" si="83"/>
        <v>2015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0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81"/>
        <v>0</v>
      </c>
      <c r="P1344" s="10">
        <f t="shared" si="82"/>
        <v>100</v>
      </c>
      <c r="Q1344" s="14">
        <f t="shared" si="80"/>
        <v>42542.526423611111</v>
      </c>
      <c r="R1344">
        <f t="shared" si="83"/>
        <v>2016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0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81"/>
        <v>102</v>
      </c>
      <c r="P1345" s="10">
        <f t="shared" si="82"/>
        <v>158.36000000000001</v>
      </c>
      <c r="Q1345" s="14">
        <f t="shared" si="80"/>
        <v>42522.789803240739</v>
      </c>
      <c r="R1345">
        <f t="shared" si="83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0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81"/>
        <v>378</v>
      </c>
      <c r="P1346" s="10">
        <f t="shared" si="82"/>
        <v>40.76</v>
      </c>
      <c r="Q1346" s="14">
        <f t="shared" ref="Q1346:Q1409" si="84">(((J1347/60)/60)/24)+DATE(1970,1,1)</f>
        <v>41799.814340277779</v>
      </c>
      <c r="R1346">
        <f t="shared" si="83"/>
        <v>2014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0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85">ROUND(E1347/D1347*100,0)</f>
        <v>125</v>
      </c>
      <c r="P1347" s="10">
        <f t="shared" ref="P1347:P1410" si="86">ROUND(E1347/L1347,2)</f>
        <v>53.57</v>
      </c>
      <c r="Q1347" s="14">
        <f t="shared" si="84"/>
        <v>41422.075821759259</v>
      </c>
      <c r="R1347">
        <f t="shared" ref="R1347:R1410" si="87">YEAR(Q1347)</f>
        <v>2013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0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85"/>
        <v>147</v>
      </c>
      <c r="P1348" s="10">
        <f t="shared" si="86"/>
        <v>48.45</v>
      </c>
      <c r="Q1348" s="14">
        <f t="shared" si="84"/>
        <v>42040.638020833328</v>
      </c>
      <c r="R1348">
        <f t="shared" si="87"/>
        <v>2015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0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85"/>
        <v>102</v>
      </c>
      <c r="P1349" s="10">
        <f t="shared" si="86"/>
        <v>82.42</v>
      </c>
      <c r="Q1349" s="14">
        <f t="shared" si="84"/>
        <v>41963.506168981476</v>
      </c>
      <c r="R1349">
        <f t="shared" si="87"/>
        <v>2014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85"/>
        <v>102</v>
      </c>
      <c r="P1350" s="10">
        <f t="shared" si="86"/>
        <v>230.19</v>
      </c>
      <c r="Q1350" s="14">
        <f t="shared" si="84"/>
        <v>42317.33258101852</v>
      </c>
      <c r="R1350">
        <f t="shared" si="87"/>
        <v>2015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0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85"/>
        <v>204</v>
      </c>
      <c r="P1351" s="10">
        <f t="shared" si="86"/>
        <v>59.36</v>
      </c>
      <c r="Q1351" s="14">
        <f t="shared" si="84"/>
        <v>42334.013124999998</v>
      </c>
      <c r="R1351">
        <f t="shared" si="87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0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85"/>
        <v>104</v>
      </c>
      <c r="P1352" s="10">
        <f t="shared" si="86"/>
        <v>66.7</v>
      </c>
      <c r="Q1352" s="14">
        <f t="shared" si="84"/>
        <v>42382.74009259259</v>
      </c>
      <c r="R1352">
        <f t="shared" si="87"/>
        <v>2016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0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85"/>
        <v>101</v>
      </c>
      <c r="P1353" s="10">
        <f t="shared" si="86"/>
        <v>168.78</v>
      </c>
      <c r="Q1353" s="14">
        <f t="shared" si="84"/>
        <v>42200.578310185185</v>
      </c>
      <c r="R1353">
        <f t="shared" si="87"/>
        <v>2015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0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85"/>
        <v>136</v>
      </c>
      <c r="P1354" s="10">
        <f t="shared" si="86"/>
        <v>59.97</v>
      </c>
      <c r="Q1354" s="14">
        <f t="shared" si="84"/>
        <v>41309.11791666667</v>
      </c>
      <c r="R1354">
        <f t="shared" si="87"/>
        <v>2013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0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85"/>
        <v>134</v>
      </c>
      <c r="P1355" s="10">
        <f t="shared" si="86"/>
        <v>31.81</v>
      </c>
      <c r="Q1355" s="14">
        <f t="shared" si="84"/>
        <v>42502.807627314818</v>
      </c>
      <c r="R1355">
        <f t="shared" si="87"/>
        <v>2016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0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85"/>
        <v>130</v>
      </c>
      <c r="P1356" s="10">
        <f t="shared" si="86"/>
        <v>24.42</v>
      </c>
      <c r="Q1356" s="14">
        <f t="shared" si="84"/>
        <v>41213.254687499997</v>
      </c>
      <c r="R1356">
        <f t="shared" si="87"/>
        <v>2012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0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85"/>
        <v>123</v>
      </c>
      <c r="P1357" s="10">
        <f t="shared" si="86"/>
        <v>25.35</v>
      </c>
      <c r="Q1357" s="14">
        <f t="shared" si="84"/>
        <v>41430.038888888892</v>
      </c>
      <c r="R1357">
        <f t="shared" si="87"/>
        <v>2013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0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85"/>
        <v>183</v>
      </c>
      <c r="P1358" s="10">
        <f t="shared" si="86"/>
        <v>71.44</v>
      </c>
      <c r="Q1358" s="14">
        <f t="shared" si="84"/>
        <v>41304.962233796294</v>
      </c>
      <c r="R1358">
        <f t="shared" si="87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0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85"/>
        <v>125</v>
      </c>
      <c r="P1359" s="10">
        <f t="shared" si="86"/>
        <v>38.549999999999997</v>
      </c>
      <c r="Q1359" s="14">
        <f t="shared" si="84"/>
        <v>40689.570868055554</v>
      </c>
      <c r="R1359">
        <f t="shared" si="87"/>
        <v>2011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85"/>
        <v>112</v>
      </c>
      <c r="P1360" s="10">
        <f t="shared" si="86"/>
        <v>68.37</v>
      </c>
      <c r="Q1360" s="14">
        <f t="shared" si="84"/>
        <v>40668.814699074072</v>
      </c>
      <c r="R1360">
        <f t="shared" si="87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0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85"/>
        <v>116</v>
      </c>
      <c r="P1361" s="10">
        <f t="shared" si="86"/>
        <v>40.21</v>
      </c>
      <c r="Q1361" s="14">
        <f t="shared" si="84"/>
        <v>41095.900694444441</v>
      </c>
      <c r="R1361">
        <f t="shared" si="87"/>
        <v>2012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0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85"/>
        <v>173</v>
      </c>
      <c r="P1362" s="10">
        <f t="shared" si="86"/>
        <v>32.07</v>
      </c>
      <c r="Q1362" s="14">
        <f t="shared" si="84"/>
        <v>41781.717268518521</v>
      </c>
      <c r="R1362">
        <f t="shared" si="87"/>
        <v>2014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0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85"/>
        <v>126</v>
      </c>
      <c r="P1363" s="10">
        <f t="shared" si="86"/>
        <v>28.63</v>
      </c>
      <c r="Q1363" s="14">
        <f t="shared" si="84"/>
        <v>41464.934386574074</v>
      </c>
      <c r="R1363">
        <f t="shared" si="87"/>
        <v>2013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0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85"/>
        <v>109</v>
      </c>
      <c r="P1364" s="10">
        <f t="shared" si="86"/>
        <v>43.64</v>
      </c>
      <c r="Q1364" s="14">
        <f t="shared" si="84"/>
        <v>42396.8440625</v>
      </c>
      <c r="R1364">
        <f t="shared" si="87"/>
        <v>2016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0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85"/>
        <v>100</v>
      </c>
      <c r="P1365" s="10">
        <f t="shared" si="86"/>
        <v>40</v>
      </c>
      <c r="Q1365" s="14">
        <f t="shared" si="84"/>
        <v>41951.695671296293</v>
      </c>
      <c r="R1365">
        <f t="shared" si="87"/>
        <v>2014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0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85"/>
        <v>119</v>
      </c>
      <c r="P1366" s="10">
        <f t="shared" si="86"/>
        <v>346.04</v>
      </c>
      <c r="Q1366" s="14">
        <f t="shared" si="84"/>
        <v>42049.733240740738</v>
      </c>
      <c r="R1366">
        <f t="shared" si="87"/>
        <v>2015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0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85"/>
        <v>100</v>
      </c>
      <c r="P1367" s="10">
        <f t="shared" si="86"/>
        <v>81.739999999999995</v>
      </c>
      <c r="Q1367" s="14">
        <f t="shared" si="84"/>
        <v>41924.996099537035</v>
      </c>
      <c r="R1367">
        <f t="shared" si="87"/>
        <v>2014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0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85"/>
        <v>126</v>
      </c>
      <c r="P1368" s="10">
        <f t="shared" si="86"/>
        <v>64.540000000000006</v>
      </c>
      <c r="Q1368" s="14">
        <f t="shared" si="84"/>
        <v>42292.002893518518</v>
      </c>
      <c r="R1368">
        <f t="shared" si="87"/>
        <v>2015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0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85"/>
        <v>114</v>
      </c>
      <c r="P1369" s="10">
        <f t="shared" si="86"/>
        <v>63.48</v>
      </c>
      <c r="Q1369" s="14">
        <f t="shared" si="84"/>
        <v>42146.190902777773</v>
      </c>
      <c r="R1369">
        <f t="shared" si="87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85"/>
        <v>111</v>
      </c>
      <c r="P1370" s="10">
        <f t="shared" si="86"/>
        <v>63.62</v>
      </c>
      <c r="Q1370" s="14">
        <f t="shared" si="84"/>
        <v>41710.594282407408</v>
      </c>
      <c r="R1370">
        <f t="shared" si="87"/>
        <v>2014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0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85"/>
        <v>105</v>
      </c>
      <c r="P1371" s="10">
        <f t="shared" si="86"/>
        <v>83.97</v>
      </c>
      <c r="Q1371" s="14">
        <f t="shared" si="84"/>
        <v>41548.00335648148</v>
      </c>
      <c r="R1371">
        <f t="shared" si="87"/>
        <v>2013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0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85"/>
        <v>104</v>
      </c>
      <c r="P1372" s="10">
        <f t="shared" si="86"/>
        <v>77.75</v>
      </c>
      <c r="Q1372" s="14">
        <f t="shared" si="84"/>
        <v>42101.758587962962</v>
      </c>
      <c r="R1372">
        <f t="shared" si="87"/>
        <v>2015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0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85"/>
        <v>107</v>
      </c>
      <c r="P1373" s="10">
        <f t="shared" si="86"/>
        <v>107.07</v>
      </c>
      <c r="Q1373" s="14">
        <f t="shared" si="84"/>
        <v>41072.739953703705</v>
      </c>
      <c r="R1373">
        <f t="shared" si="87"/>
        <v>2012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0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85"/>
        <v>124</v>
      </c>
      <c r="P1374" s="10">
        <f t="shared" si="86"/>
        <v>38.75</v>
      </c>
      <c r="Q1374" s="14">
        <f t="shared" si="84"/>
        <v>42704.95177083333</v>
      </c>
      <c r="R1374">
        <f t="shared" si="87"/>
        <v>2016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0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85"/>
        <v>105</v>
      </c>
      <c r="P1375" s="10">
        <f t="shared" si="86"/>
        <v>201.94</v>
      </c>
      <c r="Q1375" s="14">
        <f t="shared" si="84"/>
        <v>42424.161898148144</v>
      </c>
      <c r="R1375">
        <f t="shared" si="87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0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85"/>
        <v>189</v>
      </c>
      <c r="P1376" s="10">
        <f t="shared" si="86"/>
        <v>43.06</v>
      </c>
      <c r="Q1376" s="14">
        <f t="shared" si="84"/>
        <v>42720.066192129627</v>
      </c>
      <c r="R1376">
        <f t="shared" si="87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0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85"/>
        <v>171</v>
      </c>
      <c r="P1377" s="10">
        <f t="shared" si="86"/>
        <v>62.87</v>
      </c>
      <c r="Q1377" s="14">
        <f t="shared" si="84"/>
        <v>42677.669050925921</v>
      </c>
      <c r="R1377">
        <f t="shared" si="87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0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85"/>
        <v>252</v>
      </c>
      <c r="P1378" s="10">
        <f t="shared" si="86"/>
        <v>55.61</v>
      </c>
      <c r="Q1378" s="14">
        <f t="shared" si="84"/>
        <v>42747.219560185185</v>
      </c>
      <c r="R1378">
        <f t="shared" si="87"/>
        <v>2017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0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85"/>
        <v>116</v>
      </c>
      <c r="P1379" s="10">
        <f t="shared" si="86"/>
        <v>48.71</v>
      </c>
      <c r="Q1379" s="14">
        <f t="shared" si="84"/>
        <v>42568.759374999994</v>
      </c>
      <c r="R1379">
        <f t="shared" si="87"/>
        <v>2016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85"/>
        <v>203</v>
      </c>
      <c r="P1380" s="10">
        <f t="shared" si="86"/>
        <v>30.58</v>
      </c>
      <c r="Q1380" s="14">
        <f t="shared" si="84"/>
        <v>42130.491620370376</v>
      </c>
      <c r="R1380">
        <f t="shared" si="87"/>
        <v>2015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0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85"/>
        <v>112</v>
      </c>
      <c r="P1381" s="10">
        <f t="shared" si="86"/>
        <v>73.91</v>
      </c>
      <c r="Q1381" s="14">
        <f t="shared" si="84"/>
        <v>42141.762800925921</v>
      </c>
      <c r="R1381">
        <f t="shared" si="87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0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85"/>
        <v>424</v>
      </c>
      <c r="P1382" s="10">
        <f t="shared" si="86"/>
        <v>21.2</v>
      </c>
      <c r="Q1382" s="14">
        <f t="shared" si="84"/>
        <v>42703.214409722219</v>
      </c>
      <c r="R1382">
        <f t="shared" si="87"/>
        <v>2016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0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85"/>
        <v>107</v>
      </c>
      <c r="P1383" s="10">
        <f t="shared" si="86"/>
        <v>73.36</v>
      </c>
      <c r="Q1383" s="14">
        <f t="shared" si="84"/>
        <v>41370.800185185188</v>
      </c>
      <c r="R1383">
        <f t="shared" si="87"/>
        <v>2013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0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85"/>
        <v>104</v>
      </c>
      <c r="P1384" s="10">
        <f t="shared" si="86"/>
        <v>56.41</v>
      </c>
      <c r="Q1384" s="14">
        <f t="shared" si="84"/>
        <v>42707.074976851851</v>
      </c>
      <c r="R1384">
        <f t="shared" si="87"/>
        <v>2016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0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85"/>
        <v>212</v>
      </c>
      <c r="P1385" s="10">
        <f t="shared" si="86"/>
        <v>50.25</v>
      </c>
      <c r="Q1385" s="14">
        <f t="shared" si="84"/>
        <v>42160.735208333332</v>
      </c>
      <c r="R1385">
        <f t="shared" si="87"/>
        <v>2015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0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85"/>
        <v>124</v>
      </c>
      <c r="P1386" s="10">
        <f t="shared" si="86"/>
        <v>68.94</v>
      </c>
      <c r="Q1386" s="14">
        <f t="shared" si="84"/>
        <v>42433.688900462963</v>
      </c>
      <c r="R1386">
        <f t="shared" si="87"/>
        <v>2016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0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85"/>
        <v>110</v>
      </c>
      <c r="P1387" s="10">
        <f t="shared" si="86"/>
        <v>65.91</v>
      </c>
      <c r="Q1387" s="14">
        <f t="shared" si="84"/>
        <v>42184.646863425922</v>
      </c>
      <c r="R1387">
        <f t="shared" si="87"/>
        <v>2015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0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85"/>
        <v>219</v>
      </c>
      <c r="P1388" s="10">
        <f t="shared" si="86"/>
        <v>62.5</v>
      </c>
      <c r="Q1388" s="14">
        <f t="shared" si="84"/>
        <v>42126.92123842593</v>
      </c>
      <c r="R1388">
        <f t="shared" si="87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0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85"/>
        <v>137</v>
      </c>
      <c r="P1389" s="10">
        <f t="shared" si="86"/>
        <v>70.06</v>
      </c>
      <c r="Q1389" s="14">
        <f t="shared" si="84"/>
        <v>42634.614780092597</v>
      </c>
      <c r="R1389">
        <f t="shared" si="87"/>
        <v>2016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85"/>
        <v>135</v>
      </c>
      <c r="P1390" s="10">
        <f t="shared" si="86"/>
        <v>60.18</v>
      </c>
      <c r="Q1390" s="14">
        <f t="shared" si="84"/>
        <v>42565.480983796297</v>
      </c>
      <c r="R1390">
        <f t="shared" si="87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0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85"/>
        <v>145</v>
      </c>
      <c r="P1391" s="10">
        <f t="shared" si="86"/>
        <v>21.38</v>
      </c>
      <c r="Q1391" s="14">
        <f t="shared" si="84"/>
        <v>42087.803310185183</v>
      </c>
      <c r="R1391">
        <f t="shared" si="87"/>
        <v>2015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0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85"/>
        <v>109</v>
      </c>
      <c r="P1392" s="10">
        <f t="shared" si="86"/>
        <v>160.79</v>
      </c>
      <c r="Q1392" s="14">
        <f t="shared" si="84"/>
        <v>42193.650671296295</v>
      </c>
      <c r="R1392">
        <f t="shared" si="87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0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85"/>
        <v>110</v>
      </c>
      <c r="P1393" s="10">
        <f t="shared" si="86"/>
        <v>42.38</v>
      </c>
      <c r="Q1393" s="14">
        <f t="shared" si="84"/>
        <v>42401.154930555553</v>
      </c>
      <c r="R1393">
        <f t="shared" si="87"/>
        <v>2016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0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85"/>
        <v>114</v>
      </c>
      <c r="P1394" s="10">
        <f t="shared" si="86"/>
        <v>27.32</v>
      </c>
      <c r="Q1394" s="14">
        <f t="shared" si="84"/>
        <v>42553.681979166664</v>
      </c>
      <c r="R1394">
        <f t="shared" si="87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0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85"/>
        <v>102</v>
      </c>
      <c r="P1395" s="10">
        <f t="shared" si="86"/>
        <v>196.83</v>
      </c>
      <c r="Q1395" s="14">
        <f t="shared" si="84"/>
        <v>42752.144976851851</v>
      </c>
      <c r="R1395">
        <f t="shared" si="87"/>
        <v>2017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0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85"/>
        <v>122</v>
      </c>
      <c r="P1396" s="10">
        <f t="shared" si="86"/>
        <v>53.88</v>
      </c>
      <c r="Q1396" s="14">
        <f t="shared" si="84"/>
        <v>42719.90834490741</v>
      </c>
      <c r="R1396">
        <f t="shared" si="87"/>
        <v>2016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0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85"/>
        <v>112</v>
      </c>
      <c r="P1397" s="10">
        <f t="shared" si="86"/>
        <v>47.76</v>
      </c>
      <c r="Q1397" s="14">
        <f t="shared" si="84"/>
        <v>42018.99863425926</v>
      </c>
      <c r="R1397">
        <f t="shared" si="87"/>
        <v>2015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0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85"/>
        <v>107</v>
      </c>
      <c r="P1398" s="10">
        <f t="shared" si="86"/>
        <v>88.19</v>
      </c>
      <c r="Q1398" s="14">
        <f t="shared" si="84"/>
        <v>42640.917939814812</v>
      </c>
      <c r="R1398">
        <f t="shared" si="87"/>
        <v>2016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0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85"/>
        <v>114</v>
      </c>
      <c r="P1399" s="10">
        <f t="shared" si="86"/>
        <v>72.06</v>
      </c>
      <c r="Q1399" s="14">
        <f t="shared" si="84"/>
        <v>42526.874236111107</v>
      </c>
      <c r="R1399">
        <f t="shared" si="87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85"/>
        <v>110</v>
      </c>
      <c r="P1400" s="10">
        <f t="shared" si="86"/>
        <v>74.25</v>
      </c>
      <c r="Q1400" s="14">
        <f t="shared" si="84"/>
        <v>41889.004317129627</v>
      </c>
      <c r="R1400">
        <f t="shared" si="87"/>
        <v>2014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0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85"/>
        <v>126</v>
      </c>
      <c r="P1401" s="10">
        <f t="shared" si="86"/>
        <v>61.7</v>
      </c>
      <c r="Q1401" s="14">
        <f t="shared" si="84"/>
        <v>42498.341122685189</v>
      </c>
      <c r="R1401">
        <f t="shared" si="87"/>
        <v>2016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0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85"/>
        <v>167</v>
      </c>
      <c r="P1402" s="10">
        <f t="shared" si="86"/>
        <v>17.239999999999998</v>
      </c>
      <c r="Q1402" s="14">
        <f t="shared" si="84"/>
        <v>41399.99622685185</v>
      </c>
      <c r="R1402">
        <f t="shared" si="87"/>
        <v>2013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0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85"/>
        <v>497</v>
      </c>
      <c r="P1403" s="10">
        <f t="shared" si="86"/>
        <v>51.72</v>
      </c>
      <c r="Q1403" s="14">
        <f t="shared" si="84"/>
        <v>42065.053368055553</v>
      </c>
      <c r="R1403">
        <f t="shared" si="87"/>
        <v>2015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0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85"/>
        <v>109</v>
      </c>
      <c r="P1404" s="10">
        <f t="shared" si="86"/>
        <v>24.15</v>
      </c>
      <c r="Q1404" s="14">
        <f t="shared" si="84"/>
        <v>41451.062905092593</v>
      </c>
      <c r="R1404">
        <f t="shared" si="87"/>
        <v>2013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0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85"/>
        <v>103</v>
      </c>
      <c r="P1405" s="10">
        <f t="shared" si="86"/>
        <v>62.17</v>
      </c>
      <c r="Q1405" s="14">
        <f t="shared" si="84"/>
        <v>42032.510243055556</v>
      </c>
      <c r="R1405">
        <f t="shared" si="87"/>
        <v>2015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0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85"/>
        <v>2</v>
      </c>
      <c r="P1406" s="10">
        <f t="shared" si="86"/>
        <v>48.2</v>
      </c>
      <c r="Q1406" s="14">
        <f t="shared" si="84"/>
        <v>41941.680567129632</v>
      </c>
      <c r="R1406">
        <f t="shared" si="87"/>
        <v>2014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0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85"/>
        <v>0</v>
      </c>
      <c r="P1407" s="10">
        <f t="shared" si="86"/>
        <v>6.18</v>
      </c>
      <c r="Q1407" s="14">
        <f t="shared" si="84"/>
        <v>42297.432951388888</v>
      </c>
      <c r="R1407">
        <f t="shared" si="87"/>
        <v>2015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0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85"/>
        <v>0</v>
      </c>
      <c r="P1408" s="10">
        <f t="shared" si="86"/>
        <v>5</v>
      </c>
      <c r="Q1408" s="14">
        <f t="shared" si="84"/>
        <v>41838.536782407406</v>
      </c>
      <c r="R1408">
        <f t="shared" si="87"/>
        <v>2014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0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85"/>
        <v>1</v>
      </c>
      <c r="P1409" s="10">
        <f t="shared" si="86"/>
        <v>7.5</v>
      </c>
      <c r="Q1409" s="14">
        <f t="shared" si="84"/>
        <v>42291.872175925921</v>
      </c>
      <c r="R1409">
        <f t="shared" si="87"/>
        <v>2015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85"/>
        <v>7</v>
      </c>
      <c r="P1410" s="10">
        <f t="shared" si="86"/>
        <v>12</v>
      </c>
      <c r="Q1410" s="14">
        <f t="shared" ref="Q1410:Q1473" si="88">(((J1411/60)/60)/24)+DATE(1970,1,1)</f>
        <v>41945.133506944447</v>
      </c>
      <c r="R1410">
        <f t="shared" si="87"/>
        <v>2014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0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89">ROUND(E1411/D1411*100,0)</f>
        <v>0</v>
      </c>
      <c r="P1411" s="10" t="e">
        <f t="shared" ref="P1411:P1474" si="90">ROUND(E1411/L1411,2)</f>
        <v>#DIV/0!</v>
      </c>
      <c r="Q1411" s="14">
        <f t="shared" si="88"/>
        <v>42479.318518518514</v>
      </c>
      <c r="R1411">
        <f t="shared" ref="R1411:R1474" si="91">YEAR(Q1411)</f>
        <v>2016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0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89"/>
        <v>0</v>
      </c>
      <c r="P1412" s="10">
        <f t="shared" si="90"/>
        <v>1</v>
      </c>
      <c r="Q1412" s="14">
        <f t="shared" si="88"/>
        <v>42013.059027777781</v>
      </c>
      <c r="R1412">
        <f t="shared" si="91"/>
        <v>2015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0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89"/>
        <v>0</v>
      </c>
      <c r="P1413" s="10">
        <f t="shared" si="90"/>
        <v>2.33</v>
      </c>
      <c r="Q1413" s="14">
        <f t="shared" si="88"/>
        <v>41947.063645833332</v>
      </c>
      <c r="R1413">
        <f t="shared" si="91"/>
        <v>2014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0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89"/>
        <v>5</v>
      </c>
      <c r="P1414" s="10">
        <f t="shared" si="90"/>
        <v>24.62</v>
      </c>
      <c r="Q1414" s="14">
        <f t="shared" si="88"/>
        <v>42360.437152777777</v>
      </c>
      <c r="R1414">
        <f t="shared" si="91"/>
        <v>2015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0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89"/>
        <v>5</v>
      </c>
      <c r="P1415" s="10">
        <f t="shared" si="90"/>
        <v>100</v>
      </c>
      <c r="Q1415" s="14">
        <f t="shared" si="88"/>
        <v>42708.25309027778</v>
      </c>
      <c r="R1415">
        <f t="shared" si="91"/>
        <v>2016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0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89"/>
        <v>0</v>
      </c>
      <c r="P1416" s="10">
        <f t="shared" si="90"/>
        <v>1</v>
      </c>
      <c r="Q1416" s="14">
        <f t="shared" si="88"/>
        <v>42192.675821759258</v>
      </c>
      <c r="R1416">
        <f t="shared" si="91"/>
        <v>2015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0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89"/>
        <v>18</v>
      </c>
      <c r="P1417" s="10">
        <f t="shared" si="90"/>
        <v>88.89</v>
      </c>
      <c r="Q1417" s="14">
        <f t="shared" si="88"/>
        <v>42299.926145833335</v>
      </c>
      <c r="R1417">
        <f t="shared" si="91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0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89"/>
        <v>0</v>
      </c>
      <c r="P1418" s="10" t="e">
        <f t="shared" si="90"/>
        <v>#DIV/0!</v>
      </c>
      <c r="Q1418" s="14">
        <f t="shared" si="88"/>
        <v>42232.15016203704</v>
      </c>
      <c r="R1418">
        <f t="shared" si="91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0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89"/>
        <v>1</v>
      </c>
      <c r="P1419" s="10">
        <f t="shared" si="90"/>
        <v>27.5</v>
      </c>
      <c r="Q1419" s="14">
        <f t="shared" si="88"/>
        <v>42395.456412037034</v>
      </c>
      <c r="R1419">
        <f t="shared" si="91"/>
        <v>2016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89"/>
        <v>0</v>
      </c>
      <c r="P1420" s="10">
        <f t="shared" si="90"/>
        <v>6</v>
      </c>
      <c r="Q1420" s="14">
        <f t="shared" si="88"/>
        <v>42622.456238425926</v>
      </c>
      <c r="R1420">
        <f t="shared" si="91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0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89"/>
        <v>7</v>
      </c>
      <c r="P1421" s="10">
        <f t="shared" si="90"/>
        <v>44.5</v>
      </c>
      <c r="Q1421" s="14">
        <f t="shared" si="88"/>
        <v>42524.667662037042</v>
      </c>
      <c r="R1421">
        <f t="shared" si="91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0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89"/>
        <v>3</v>
      </c>
      <c r="P1422" s="10">
        <f t="shared" si="90"/>
        <v>1</v>
      </c>
      <c r="Q1422" s="14">
        <f t="shared" si="88"/>
        <v>42013.915613425925</v>
      </c>
      <c r="R1422">
        <f t="shared" si="91"/>
        <v>2015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0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89"/>
        <v>0</v>
      </c>
      <c r="P1423" s="10">
        <f t="shared" si="90"/>
        <v>100</v>
      </c>
      <c r="Q1423" s="14">
        <f t="shared" si="88"/>
        <v>42604.239629629628</v>
      </c>
      <c r="R1423">
        <f t="shared" si="91"/>
        <v>2016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0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89"/>
        <v>0</v>
      </c>
      <c r="P1424" s="10">
        <f t="shared" si="90"/>
        <v>13</v>
      </c>
      <c r="Q1424" s="14">
        <f t="shared" si="88"/>
        <v>42340.360312500001</v>
      </c>
      <c r="R1424">
        <f t="shared" si="91"/>
        <v>2015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0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89"/>
        <v>0</v>
      </c>
      <c r="P1425" s="10">
        <f t="shared" si="90"/>
        <v>100</v>
      </c>
      <c r="Q1425" s="14">
        <f t="shared" si="88"/>
        <v>42676.717615740738</v>
      </c>
      <c r="R1425">
        <f t="shared" si="91"/>
        <v>2016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0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89"/>
        <v>20</v>
      </c>
      <c r="P1426" s="10">
        <f t="shared" si="90"/>
        <v>109.07</v>
      </c>
      <c r="Q1426" s="14">
        <f t="shared" si="88"/>
        <v>42093.131469907406</v>
      </c>
      <c r="R1426">
        <f t="shared" si="91"/>
        <v>2015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0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89"/>
        <v>0</v>
      </c>
      <c r="P1427" s="10" t="e">
        <f t="shared" si="90"/>
        <v>#DIV/0!</v>
      </c>
      <c r="Q1427" s="14">
        <f t="shared" si="88"/>
        <v>42180.390277777777</v>
      </c>
      <c r="R1427">
        <f t="shared" si="91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0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89"/>
        <v>0</v>
      </c>
      <c r="P1428" s="10" t="e">
        <f t="shared" si="90"/>
        <v>#DIV/0!</v>
      </c>
      <c r="Q1428" s="14">
        <f t="shared" si="88"/>
        <v>42601.851678240739</v>
      </c>
      <c r="R1428">
        <f t="shared" si="91"/>
        <v>2016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0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89"/>
        <v>8</v>
      </c>
      <c r="P1429" s="10">
        <f t="shared" si="90"/>
        <v>104.75</v>
      </c>
      <c r="Q1429" s="14">
        <f t="shared" si="88"/>
        <v>42432.379826388889</v>
      </c>
      <c r="R1429">
        <f t="shared" si="91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89"/>
        <v>5</v>
      </c>
      <c r="P1430" s="10">
        <f t="shared" si="90"/>
        <v>15</v>
      </c>
      <c r="Q1430" s="14">
        <f t="shared" si="88"/>
        <v>42074.060671296291</v>
      </c>
      <c r="R1430">
        <f t="shared" si="91"/>
        <v>2015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0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89"/>
        <v>0</v>
      </c>
      <c r="P1431" s="10" t="e">
        <f t="shared" si="90"/>
        <v>#DIV/0!</v>
      </c>
      <c r="Q1431" s="14">
        <f t="shared" si="88"/>
        <v>41961.813518518517</v>
      </c>
      <c r="R1431">
        <f t="shared" si="91"/>
        <v>2014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0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89"/>
        <v>8</v>
      </c>
      <c r="P1432" s="10">
        <f t="shared" si="90"/>
        <v>80.599999999999994</v>
      </c>
      <c r="Q1432" s="14">
        <f t="shared" si="88"/>
        <v>42304.210833333331</v>
      </c>
      <c r="R1432">
        <f t="shared" si="91"/>
        <v>2015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0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89"/>
        <v>32</v>
      </c>
      <c r="P1433" s="10">
        <f t="shared" si="90"/>
        <v>115.55</v>
      </c>
      <c r="Q1433" s="14">
        <f t="shared" si="88"/>
        <v>42175.780416666668</v>
      </c>
      <c r="R1433">
        <f t="shared" si="91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0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89"/>
        <v>0</v>
      </c>
      <c r="P1434" s="10" t="e">
        <f t="shared" si="90"/>
        <v>#DIV/0!</v>
      </c>
      <c r="Q1434" s="14">
        <f t="shared" si="88"/>
        <v>42673.625868055555</v>
      </c>
      <c r="R1434">
        <f t="shared" si="91"/>
        <v>2016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0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89"/>
        <v>7</v>
      </c>
      <c r="P1435" s="10">
        <f t="shared" si="90"/>
        <v>80.5</v>
      </c>
      <c r="Q1435" s="14">
        <f t="shared" si="88"/>
        <v>42142.767106481479</v>
      </c>
      <c r="R1435">
        <f t="shared" si="91"/>
        <v>2015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0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89"/>
        <v>10</v>
      </c>
      <c r="P1436" s="10">
        <f t="shared" si="90"/>
        <v>744.55</v>
      </c>
      <c r="Q1436" s="14">
        <f t="shared" si="88"/>
        <v>42258.780324074076</v>
      </c>
      <c r="R1436">
        <f t="shared" si="91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0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89"/>
        <v>0</v>
      </c>
      <c r="P1437" s="10">
        <f t="shared" si="90"/>
        <v>7.5</v>
      </c>
      <c r="Q1437" s="14">
        <f t="shared" si="88"/>
        <v>42391.35019675926</v>
      </c>
      <c r="R1437">
        <f t="shared" si="91"/>
        <v>2016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0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89"/>
        <v>1</v>
      </c>
      <c r="P1438" s="10">
        <f t="shared" si="90"/>
        <v>38.5</v>
      </c>
      <c r="Q1438" s="14">
        <f t="shared" si="88"/>
        <v>41796.531701388885</v>
      </c>
      <c r="R1438">
        <f t="shared" si="91"/>
        <v>2014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0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89"/>
        <v>27</v>
      </c>
      <c r="P1439" s="10">
        <f t="shared" si="90"/>
        <v>36.68</v>
      </c>
      <c r="Q1439" s="14">
        <f t="shared" si="88"/>
        <v>42457.871516203704</v>
      </c>
      <c r="R1439">
        <f t="shared" si="91"/>
        <v>2016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89"/>
        <v>3</v>
      </c>
      <c r="P1440" s="10">
        <f t="shared" si="90"/>
        <v>75</v>
      </c>
      <c r="Q1440" s="14">
        <f t="shared" si="88"/>
        <v>42040.829872685179</v>
      </c>
      <c r="R1440">
        <f t="shared" si="91"/>
        <v>2015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0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89"/>
        <v>7</v>
      </c>
      <c r="P1441" s="10">
        <f t="shared" si="90"/>
        <v>30</v>
      </c>
      <c r="Q1441" s="14">
        <f t="shared" si="88"/>
        <v>42486.748414351852</v>
      </c>
      <c r="R1441">
        <f t="shared" si="91"/>
        <v>2016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0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89"/>
        <v>0</v>
      </c>
      <c r="P1442" s="10">
        <f t="shared" si="90"/>
        <v>1</v>
      </c>
      <c r="Q1442" s="14">
        <f t="shared" si="88"/>
        <v>42198.765844907408</v>
      </c>
      <c r="R1442">
        <f t="shared" si="91"/>
        <v>2015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0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89"/>
        <v>1</v>
      </c>
      <c r="P1443" s="10">
        <f t="shared" si="90"/>
        <v>673.33</v>
      </c>
      <c r="Q1443" s="14">
        <f t="shared" si="88"/>
        <v>42485.64534722222</v>
      </c>
      <c r="R1443">
        <f t="shared" si="91"/>
        <v>2016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0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89"/>
        <v>0</v>
      </c>
      <c r="P1444" s="10" t="e">
        <f t="shared" si="90"/>
        <v>#DIV/0!</v>
      </c>
      <c r="Q1444" s="14">
        <f t="shared" si="88"/>
        <v>42707.926030092596</v>
      </c>
      <c r="R1444">
        <f t="shared" si="91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0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89"/>
        <v>0</v>
      </c>
      <c r="P1445" s="10" t="e">
        <f t="shared" si="90"/>
        <v>#DIV/0!</v>
      </c>
      <c r="Q1445" s="14">
        <f t="shared" si="88"/>
        <v>42199.873402777783</v>
      </c>
      <c r="R1445">
        <f t="shared" si="91"/>
        <v>2015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0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89"/>
        <v>0</v>
      </c>
      <c r="P1446" s="10" t="e">
        <f t="shared" si="90"/>
        <v>#DIV/0!</v>
      </c>
      <c r="Q1446" s="14">
        <f t="shared" si="88"/>
        <v>42139.542303240742</v>
      </c>
      <c r="R1446">
        <f t="shared" si="91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0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89"/>
        <v>0</v>
      </c>
      <c r="P1447" s="10" t="e">
        <f t="shared" si="90"/>
        <v>#DIV/0!</v>
      </c>
      <c r="Q1447" s="14">
        <f t="shared" si="88"/>
        <v>42461.447662037041</v>
      </c>
      <c r="R1447">
        <f t="shared" si="91"/>
        <v>2016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0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89"/>
        <v>0</v>
      </c>
      <c r="P1448" s="10" t="e">
        <f t="shared" si="90"/>
        <v>#DIV/0!</v>
      </c>
      <c r="Q1448" s="14">
        <f t="shared" si="88"/>
        <v>42529.730717592596</v>
      </c>
      <c r="R1448">
        <f t="shared" si="91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0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89"/>
        <v>0</v>
      </c>
      <c r="P1449" s="10">
        <f t="shared" si="90"/>
        <v>25</v>
      </c>
      <c r="Q1449" s="14">
        <f t="shared" si="88"/>
        <v>42115.936550925922</v>
      </c>
      <c r="R1449">
        <f t="shared" si="91"/>
        <v>2015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89"/>
        <v>0</v>
      </c>
      <c r="P1450" s="10" t="e">
        <f t="shared" si="90"/>
        <v>#DIV/0!</v>
      </c>
      <c r="Q1450" s="14">
        <f t="shared" si="88"/>
        <v>42086.811400462961</v>
      </c>
      <c r="R1450">
        <f t="shared" si="91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0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89"/>
        <v>0</v>
      </c>
      <c r="P1451" s="10" t="e">
        <f t="shared" si="90"/>
        <v>#DIV/0!</v>
      </c>
      <c r="Q1451" s="14">
        <f t="shared" si="88"/>
        <v>42390.171261574069</v>
      </c>
      <c r="R1451">
        <f t="shared" si="91"/>
        <v>2016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0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89"/>
        <v>0</v>
      </c>
      <c r="P1452" s="10">
        <f t="shared" si="90"/>
        <v>1</v>
      </c>
      <c r="Q1452" s="14">
        <f t="shared" si="88"/>
        <v>41931.959016203706</v>
      </c>
      <c r="R1452">
        <f t="shared" si="91"/>
        <v>2014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0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89"/>
        <v>0</v>
      </c>
      <c r="P1453" s="10">
        <f t="shared" si="90"/>
        <v>1</v>
      </c>
      <c r="Q1453" s="14">
        <f t="shared" si="88"/>
        <v>41818.703275462962</v>
      </c>
      <c r="R1453">
        <f t="shared" si="91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0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89"/>
        <v>0</v>
      </c>
      <c r="P1454" s="10" t="e">
        <f t="shared" si="90"/>
        <v>#DIV/0!</v>
      </c>
      <c r="Q1454" s="14">
        <f t="shared" si="88"/>
        <v>42795.696145833332</v>
      </c>
      <c r="R1454">
        <f t="shared" si="91"/>
        <v>2017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0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89"/>
        <v>0</v>
      </c>
      <c r="P1455" s="10" t="e">
        <f t="shared" si="90"/>
        <v>#DIV/0!</v>
      </c>
      <c r="Q1455" s="14">
        <f t="shared" si="88"/>
        <v>42463.866666666669</v>
      </c>
      <c r="R1455">
        <f t="shared" si="91"/>
        <v>2016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0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89"/>
        <v>1</v>
      </c>
      <c r="P1456" s="10">
        <f t="shared" si="90"/>
        <v>15</v>
      </c>
      <c r="Q1456" s="14">
        <f t="shared" si="88"/>
        <v>41832.672685185185</v>
      </c>
      <c r="R1456">
        <f t="shared" si="91"/>
        <v>2014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0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89"/>
        <v>11</v>
      </c>
      <c r="P1457" s="10">
        <f t="shared" si="90"/>
        <v>225</v>
      </c>
      <c r="Q1457" s="14">
        <f t="shared" si="88"/>
        <v>42708.668576388889</v>
      </c>
      <c r="R1457">
        <f t="shared" si="91"/>
        <v>2016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0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89"/>
        <v>3</v>
      </c>
      <c r="P1458" s="10">
        <f t="shared" si="90"/>
        <v>48.33</v>
      </c>
      <c r="Q1458" s="14">
        <f t="shared" si="88"/>
        <v>42289.89634259259</v>
      </c>
      <c r="R1458">
        <f t="shared" si="91"/>
        <v>2015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0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89"/>
        <v>0</v>
      </c>
      <c r="P1459" s="10" t="e">
        <f t="shared" si="90"/>
        <v>#DIV/0!</v>
      </c>
      <c r="Q1459" s="14">
        <f t="shared" si="88"/>
        <v>41831.705555555556</v>
      </c>
      <c r="R1459">
        <f t="shared" si="91"/>
        <v>2014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89"/>
        <v>0</v>
      </c>
      <c r="P1460" s="10" t="e">
        <f t="shared" si="90"/>
        <v>#DIV/0!</v>
      </c>
      <c r="Q1460" s="14">
        <f t="shared" si="88"/>
        <v>42312.204814814817</v>
      </c>
      <c r="R1460">
        <f t="shared" si="91"/>
        <v>2015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0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89"/>
        <v>0</v>
      </c>
      <c r="P1461" s="10" t="e">
        <f t="shared" si="90"/>
        <v>#DIV/0!</v>
      </c>
      <c r="Q1461" s="14">
        <f t="shared" si="88"/>
        <v>41915.896967592591</v>
      </c>
      <c r="R1461">
        <f t="shared" si="91"/>
        <v>2014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0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89"/>
        <v>0</v>
      </c>
      <c r="P1462" s="10" t="e">
        <f t="shared" si="90"/>
        <v>#DIV/0!</v>
      </c>
      <c r="Q1462" s="14">
        <f t="shared" si="88"/>
        <v>41899.645300925928</v>
      </c>
      <c r="R1462">
        <f t="shared" si="91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0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89"/>
        <v>101</v>
      </c>
      <c r="P1463" s="10">
        <f t="shared" si="90"/>
        <v>44.67</v>
      </c>
      <c r="Q1463" s="14">
        <f t="shared" si="88"/>
        <v>41344.662858796299</v>
      </c>
      <c r="R1463">
        <f t="shared" si="91"/>
        <v>2013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0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89"/>
        <v>109</v>
      </c>
      <c r="P1464" s="10">
        <f t="shared" si="90"/>
        <v>28.94</v>
      </c>
      <c r="Q1464" s="14">
        <f t="shared" si="88"/>
        <v>41326.911319444444</v>
      </c>
      <c r="R1464">
        <f t="shared" si="91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0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89"/>
        <v>148</v>
      </c>
      <c r="P1465" s="10">
        <f t="shared" si="90"/>
        <v>35.44</v>
      </c>
      <c r="Q1465" s="14">
        <f t="shared" si="88"/>
        <v>41291.661550925928</v>
      </c>
      <c r="R1465">
        <f t="shared" si="91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0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89"/>
        <v>163</v>
      </c>
      <c r="P1466" s="10">
        <f t="shared" si="90"/>
        <v>34.869999999999997</v>
      </c>
      <c r="Q1466" s="14">
        <f t="shared" si="88"/>
        <v>40959.734398148146</v>
      </c>
      <c r="R1466">
        <f t="shared" si="91"/>
        <v>2012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0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89"/>
        <v>456</v>
      </c>
      <c r="P1467" s="10">
        <f t="shared" si="90"/>
        <v>52.62</v>
      </c>
      <c r="Q1467" s="14">
        <f t="shared" si="88"/>
        <v>42340.172060185185</v>
      </c>
      <c r="R1467">
        <f t="shared" si="91"/>
        <v>2015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0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89"/>
        <v>108</v>
      </c>
      <c r="P1468" s="10">
        <f t="shared" si="90"/>
        <v>69.599999999999994</v>
      </c>
      <c r="Q1468" s="14">
        <f t="shared" si="88"/>
        <v>40933.80190972222</v>
      </c>
      <c r="R1468">
        <f t="shared" si="91"/>
        <v>2012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0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89"/>
        <v>115</v>
      </c>
      <c r="P1469" s="10">
        <f t="shared" si="90"/>
        <v>76.72</v>
      </c>
      <c r="Q1469" s="14">
        <f t="shared" si="88"/>
        <v>40646.014456018522</v>
      </c>
      <c r="R1469">
        <f t="shared" si="91"/>
        <v>2011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89"/>
        <v>102</v>
      </c>
      <c r="P1470" s="10">
        <f t="shared" si="90"/>
        <v>33.19</v>
      </c>
      <c r="Q1470" s="14">
        <f t="shared" si="88"/>
        <v>41290.598483796297</v>
      </c>
      <c r="R1470">
        <f t="shared" si="91"/>
        <v>2013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0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89"/>
        <v>108</v>
      </c>
      <c r="P1471" s="10">
        <f t="shared" si="90"/>
        <v>149.46</v>
      </c>
      <c r="Q1471" s="14">
        <f t="shared" si="88"/>
        <v>41250.827118055553</v>
      </c>
      <c r="R1471">
        <f t="shared" si="91"/>
        <v>2012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0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89"/>
        <v>125</v>
      </c>
      <c r="P1472" s="10">
        <f t="shared" si="90"/>
        <v>23.17</v>
      </c>
      <c r="Q1472" s="14">
        <f t="shared" si="88"/>
        <v>42073.957569444443</v>
      </c>
      <c r="R1472">
        <f t="shared" si="91"/>
        <v>2015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0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89"/>
        <v>104</v>
      </c>
      <c r="P1473" s="10">
        <f t="shared" si="90"/>
        <v>96.88</v>
      </c>
      <c r="Q1473" s="14">
        <f t="shared" si="88"/>
        <v>41533.542858796296</v>
      </c>
      <c r="R1473">
        <f t="shared" si="91"/>
        <v>2013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0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89"/>
        <v>139</v>
      </c>
      <c r="P1474" s="10">
        <f t="shared" si="90"/>
        <v>103.2</v>
      </c>
      <c r="Q1474" s="14">
        <f t="shared" ref="Q1474:Q1537" si="92">(((J1475/60)/60)/24)+DATE(1970,1,1)</f>
        <v>40939.979618055557</v>
      </c>
      <c r="R1474">
        <f t="shared" si="91"/>
        <v>2012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0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93">ROUND(E1475/D1475*100,0)</f>
        <v>121</v>
      </c>
      <c r="P1475" s="10">
        <f t="shared" ref="P1475:P1538" si="94">ROUND(E1475/L1475,2)</f>
        <v>38.46</v>
      </c>
      <c r="Q1475" s="14">
        <f t="shared" si="92"/>
        <v>41500.727916666663</v>
      </c>
      <c r="R1475">
        <f t="shared" ref="R1475:R1538" si="95">YEAR(Q1475)</f>
        <v>2013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0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93"/>
        <v>112</v>
      </c>
      <c r="P1476" s="10">
        <f t="shared" si="94"/>
        <v>44.32</v>
      </c>
      <c r="Q1476" s="14">
        <f t="shared" si="92"/>
        <v>41960.722951388889</v>
      </c>
      <c r="R1476">
        <f t="shared" si="95"/>
        <v>2014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0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93"/>
        <v>189</v>
      </c>
      <c r="P1477" s="10">
        <f t="shared" si="94"/>
        <v>64.17</v>
      </c>
      <c r="Q1477" s="14">
        <f t="shared" si="92"/>
        <v>40766.041921296295</v>
      </c>
      <c r="R1477">
        <f t="shared" si="95"/>
        <v>2011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0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93"/>
        <v>662</v>
      </c>
      <c r="P1478" s="10">
        <f t="shared" si="94"/>
        <v>43.33</v>
      </c>
      <c r="Q1478" s="14">
        <f t="shared" si="92"/>
        <v>40840.615787037037</v>
      </c>
      <c r="R1478">
        <f t="shared" si="95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0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93"/>
        <v>111</v>
      </c>
      <c r="P1479" s="10">
        <f t="shared" si="94"/>
        <v>90.5</v>
      </c>
      <c r="Q1479" s="14">
        <f t="shared" si="92"/>
        <v>41394.871678240743</v>
      </c>
      <c r="R1479">
        <f t="shared" si="95"/>
        <v>2013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93"/>
        <v>1182</v>
      </c>
      <c r="P1480" s="10">
        <f t="shared" si="94"/>
        <v>29.19</v>
      </c>
      <c r="Q1480" s="14">
        <f t="shared" si="92"/>
        <v>41754.745243055557</v>
      </c>
      <c r="R1480">
        <f t="shared" si="95"/>
        <v>2014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0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93"/>
        <v>137</v>
      </c>
      <c r="P1481" s="10">
        <f t="shared" si="94"/>
        <v>30.96</v>
      </c>
      <c r="Q1481" s="14">
        <f t="shared" si="92"/>
        <v>41464.934016203704</v>
      </c>
      <c r="R1481">
        <f t="shared" si="95"/>
        <v>2013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0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93"/>
        <v>117</v>
      </c>
      <c r="P1482" s="10">
        <f t="shared" si="94"/>
        <v>92.16</v>
      </c>
      <c r="Q1482" s="14">
        <f t="shared" si="92"/>
        <v>41550.922974537039</v>
      </c>
      <c r="R1482">
        <f t="shared" si="95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0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93"/>
        <v>2</v>
      </c>
      <c r="P1483" s="10">
        <f t="shared" si="94"/>
        <v>17.5</v>
      </c>
      <c r="Q1483" s="14">
        <f t="shared" si="92"/>
        <v>41136.85805555556</v>
      </c>
      <c r="R1483">
        <f t="shared" si="95"/>
        <v>2012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0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93"/>
        <v>0</v>
      </c>
      <c r="P1484" s="10">
        <f t="shared" si="94"/>
        <v>5</v>
      </c>
      <c r="Q1484" s="14">
        <f t="shared" si="92"/>
        <v>42548.192997685182</v>
      </c>
      <c r="R1484">
        <f t="shared" si="95"/>
        <v>2016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0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93"/>
        <v>1</v>
      </c>
      <c r="P1485" s="10">
        <f t="shared" si="94"/>
        <v>25</v>
      </c>
      <c r="Q1485" s="14">
        <f t="shared" si="92"/>
        <v>41053.200960648144</v>
      </c>
      <c r="R1485">
        <f t="shared" si="95"/>
        <v>2012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0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93"/>
        <v>0</v>
      </c>
      <c r="P1486" s="10" t="e">
        <f t="shared" si="94"/>
        <v>#DIV/0!</v>
      </c>
      <c r="Q1486" s="14">
        <f t="shared" si="92"/>
        <v>42130.795983796299</v>
      </c>
      <c r="R1486">
        <f t="shared" si="95"/>
        <v>2015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0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93"/>
        <v>2</v>
      </c>
      <c r="P1487" s="10">
        <f t="shared" si="94"/>
        <v>50</v>
      </c>
      <c r="Q1487" s="14">
        <f t="shared" si="92"/>
        <v>42032.168530092589</v>
      </c>
      <c r="R1487">
        <f t="shared" si="95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0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93"/>
        <v>0</v>
      </c>
      <c r="P1488" s="10">
        <f t="shared" si="94"/>
        <v>16</v>
      </c>
      <c r="Q1488" s="14">
        <f t="shared" si="92"/>
        <v>42554.917488425926</v>
      </c>
      <c r="R1488">
        <f t="shared" si="95"/>
        <v>2016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0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93"/>
        <v>0</v>
      </c>
      <c r="P1489" s="10" t="e">
        <f t="shared" si="94"/>
        <v>#DIV/0!</v>
      </c>
      <c r="Q1489" s="14">
        <f t="shared" si="92"/>
        <v>41614.563194444447</v>
      </c>
      <c r="R1489">
        <f t="shared" si="95"/>
        <v>2013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93"/>
        <v>2</v>
      </c>
      <c r="P1490" s="10">
        <f t="shared" si="94"/>
        <v>60</v>
      </c>
      <c r="Q1490" s="14">
        <f t="shared" si="92"/>
        <v>41198.611712962964</v>
      </c>
      <c r="R1490">
        <f t="shared" si="95"/>
        <v>2012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0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93"/>
        <v>0</v>
      </c>
      <c r="P1491" s="10" t="e">
        <f t="shared" si="94"/>
        <v>#DIV/0!</v>
      </c>
      <c r="Q1491" s="14">
        <f t="shared" si="92"/>
        <v>41520.561041666668</v>
      </c>
      <c r="R1491">
        <f t="shared" si="95"/>
        <v>2013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0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93"/>
        <v>31</v>
      </c>
      <c r="P1492" s="10">
        <f t="shared" si="94"/>
        <v>47.11</v>
      </c>
      <c r="Q1492" s="14">
        <f t="shared" si="92"/>
        <v>41991.713460648149</v>
      </c>
      <c r="R1492">
        <f t="shared" si="95"/>
        <v>2014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0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93"/>
        <v>8</v>
      </c>
      <c r="P1493" s="10">
        <f t="shared" si="94"/>
        <v>100</v>
      </c>
      <c r="Q1493" s="14">
        <f t="shared" si="92"/>
        <v>40682.884791666671</v>
      </c>
      <c r="R1493">
        <f t="shared" si="95"/>
        <v>2011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0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93"/>
        <v>1</v>
      </c>
      <c r="P1494" s="10">
        <f t="shared" si="94"/>
        <v>15</v>
      </c>
      <c r="Q1494" s="14">
        <f t="shared" si="92"/>
        <v>41411.866608796299</v>
      </c>
      <c r="R1494">
        <f t="shared" si="95"/>
        <v>2013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0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93"/>
        <v>0</v>
      </c>
      <c r="P1495" s="10" t="e">
        <f t="shared" si="94"/>
        <v>#DIV/0!</v>
      </c>
      <c r="Q1495" s="14">
        <f t="shared" si="92"/>
        <v>42067.722372685181</v>
      </c>
      <c r="R1495">
        <f t="shared" si="95"/>
        <v>2015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0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93"/>
        <v>9</v>
      </c>
      <c r="P1496" s="10">
        <f t="shared" si="94"/>
        <v>40.450000000000003</v>
      </c>
      <c r="Q1496" s="14">
        <f t="shared" si="92"/>
        <v>40752.789710648147</v>
      </c>
      <c r="R1496">
        <f t="shared" si="95"/>
        <v>2011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0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93"/>
        <v>0</v>
      </c>
      <c r="P1497" s="10" t="e">
        <f t="shared" si="94"/>
        <v>#DIV/0!</v>
      </c>
      <c r="Q1497" s="14">
        <f t="shared" si="92"/>
        <v>41838.475219907406</v>
      </c>
      <c r="R1497">
        <f t="shared" si="95"/>
        <v>2014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0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93"/>
        <v>0</v>
      </c>
      <c r="P1498" s="10" t="e">
        <f t="shared" si="94"/>
        <v>#DIV/0!</v>
      </c>
      <c r="Q1498" s="14">
        <f t="shared" si="92"/>
        <v>41444.64261574074</v>
      </c>
      <c r="R1498">
        <f t="shared" si="95"/>
        <v>2013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0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93"/>
        <v>0</v>
      </c>
      <c r="P1499" s="10">
        <f t="shared" si="94"/>
        <v>1</v>
      </c>
      <c r="Q1499" s="14">
        <f t="shared" si="92"/>
        <v>41840.983541666668</v>
      </c>
      <c r="R1499">
        <f t="shared" si="95"/>
        <v>2014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93"/>
        <v>2</v>
      </c>
      <c r="P1500" s="10">
        <f t="shared" si="94"/>
        <v>19</v>
      </c>
      <c r="Q1500" s="14">
        <f t="shared" si="92"/>
        <v>42527.007326388892</v>
      </c>
      <c r="R1500">
        <f t="shared" si="95"/>
        <v>2016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0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93"/>
        <v>0</v>
      </c>
      <c r="P1501" s="10">
        <f t="shared" si="94"/>
        <v>5</v>
      </c>
      <c r="Q1501" s="14">
        <f t="shared" si="92"/>
        <v>41365.904594907406</v>
      </c>
      <c r="R1501">
        <f t="shared" si="95"/>
        <v>2013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0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93"/>
        <v>25</v>
      </c>
      <c r="P1502" s="10">
        <f t="shared" si="94"/>
        <v>46.73</v>
      </c>
      <c r="Q1502" s="14">
        <f t="shared" si="92"/>
        <v>42163.583599537036</v>
      </c>
      <c r="R1502">
        <f t="shared" si="95"/>
        <v>2015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0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93"/>
        <v>166</v>
      </c>
      <c r="P1503" s="10">
        <f t="shared" si="94"/>
        <v>97.73</v>
      </c>
      <c r="Q1503" s="14">
        <f t="shared" si="92"/>
        <v>42426.542592592596</v>
      </c>
      <c r="R1503">
        <f t="shared" si="95"/>
        <v>2016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0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93"/>
        <v>101</v>
      </c>
      <c r="P1504" s="10">
        <f t="shared" si="94"/>
        <v>67.84</v>
      </c>
      <c r="Q1504" s="14">
        <f t="shared" si="92"/>
        <v>42606.347233796296</v>
      </c>
      <c r="R1504">
        <f t="shared" si="95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0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93"/>
        <v>108</v>
      </c>
      <c r="P1505" s="10">
        <f t="shared" si="94"/>
        <v>56.98</v>
      </c>
      <c r="Q1505" s="14">
        <f t="shared" si="92"/>
        <v>41772.657685185186</v>
      </c>
      <c r="R1505">
        <f t="shared" si="95"/>
        <v>2014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0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93"/>
        <v>278</v>
      </c>
      <c r="P1506" s="10">
        <f t="shared" si="94"/>
        <v>67.16</v>
      </c>
      <c r="Q1506" s="14">
        <f t="shared" si="92"/>
        <v>42414.44332175926</v>
      </c>
      <c r="R1506">
        <f t="shared" si="95"/>
        <v>2016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0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93"/>
        <v>104</v>
      </c>
      <c r="P1507" s="10">
        <f t="shared" si="94"/>
        <v>48.04</v>
      </c>
      <c r="Q1507" s="14">
        <f t="shared" si="92"/>
        <v>41814.785925925928</v>
      </c>
      <c r="R1507">
        <f t="shared" si="95"/>
        <v>2014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0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93"/>
        <v>111</v>
      </c>
      <c r="P1508" s="10">
        <f t="shared" si="94"/>
        <v>38.86</v>
      </c>
      <c r="Q1508" s="14">
        <f t="shared" si="92"/>
        <v>40254.450335648151</v>
      </c>
      <c r="R1508">
        <f t="shared" si="95"/>
        <v>2010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0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93"/>
        <v>215</v>
      </c>
      <c r="P1509" s="10">
        <f t="shared" si="94"/>
        <v>78.180000000000007</v>
      </c>
      <c r="Q1509" s="14">
        <f t="shared" si="92"/>
        <v>41786.614363425928</v>
      </c>
      <c r="R1509">
        <f t="shared" si="95"/>
        <v>2014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93"/>
        <v>111</v>
      </c>
      <c r="P1510" s="10">
        <f t="shared" si="94"/>
        <v>97.11</v>
      </c>
      <c r="Q1510" s="14">
        <f t="shared" si="92"/>
        <v>42751.533391203702</v>
      </c>
      <c r="R1510">
        <f t="shared" si="95"/>
        <v>2017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0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93"/>
        <v>124</v>
      </c>
      <c r="P1511" s="10">
        <f t="shared" si="94"/>
        <v>110.39</v>
      </c>
      <c r="Q1511" s="14">
        <f t="shared" si="92"/>
        <v>41809.385162037033</v>
      </c>
      <c r="R1511">
        <f t="shared" si="95"/>
        <v>2014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0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93"/>
        <v>101</v>
      </c>
      <c r="P1512" s="10">
        <f t="shared" si="94"/>
        <v>39.92</v>
      </c>
      <c r="Q1512" s="14">
        <f t="shared" si="92"/>
        <v>42296.583379629628</v>
      </c>
      <c r="R1512">
        <f t="shared" si="95"/>
        <v>2015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0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93"/>
        <v>112</v>
      </c>
      <c r="P1513" s="10">
        <f t="shared" si="94"/>
        <v>75.98</v>
      </c>
      <c r="Q1513" s="14">
        <f t="shared" si="92"/>
        <v>42741.684479166666</v>
      </c>
      <c r="R1513">
        <f t="shared" si="95"/>
        <v>2017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0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93"/>
        <v>559</v>
      </c>
      <c r="P1514" s="10">
        <f t="shared" si="94"/>
        <v>58.38</v>
      </c>
      <c r="Q1514" s="14">
        <f t="shared" si="92"/>
        <v>41806.637337962966</v>
      </c>
      <c r="R1514">
        <f t="shared" si="95"/>
        <v>2014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0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93"/>
        <v>150</v>
      </c>
      <c r="P1515" s="10">
        <f t="shared" si="94"/>
        <v>55.82</v>
      </c>
      <c r="Q1515" s="14">
        <f t="shared" si="92"/>
        <v>42234.597685185188</v>
      </c>
      <c r="R1515">
        <f t="shared" si="95"/>
        <v>2015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0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93"/>
        <v>106</v>
      </c>
      <c r="P1516" s="10">
        <f t="shared" si="94"/>
        <v>151.24</v>
      </c>
      <c r="Q1516" s="14">
        <f t="shared" si="92"/>
        <v>42415.253437499996</v>
      </c>
      <c r="R1516">
        <f t="shared" si="95"/>
        <v>2016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0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93"/>
        <v>157</v>
      </c>
      <c r="P1517" s="10">
        <f t="shared" si="94"/>
        <v>849.67</v>
      </c>
      <c r="Q1517" s="14">
        <f t="shared" si="92"/>
        <v>42619.466342592597</v>
      </c>
      <c r="R1517">
        <f t="shared" si="95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0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93"/>
        <v>109</v>
      </c>
      <c r="P1518" s="10">
        <f t="shared" si="94"/>
        <v>159.24</v>
      </c>
      <c r="Q1518" s="14">
        <f t="shared" si="92"/>
        <v>41948.56658564815</v>
      </c>
      <c r="R1518">
        <f t="shared" si="95"/>
        <v>2014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0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93"/>
        <v>162</v>
      </c>
      <c r="P1519" s="10">
        <f t="shared" si="94"/>
        <v>39.51</v>
      </c>
      <c r="Q1519" s="14">
        <f t="shared" si="92"/>
        <v>41760.8200462963</v>
      </c>
      <c r="R1519">
        <f t="shared" si="95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93"/>
        <v>205</v>
      </c>
      <c r="P1520" s="10">
        <f t="shared" si="94"/>
        <v>130.53</v>
      </c>
      <c r="Q1520" s="14">
        <f t="shared" si="92"/>
        <v>41782.741701388892</v>
      </c>
      <c r="R1520">
        <f t="shared" si="95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0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93"/>
        <v>103</v>
      </c>
      <c r="P1521" s="10">
        <f t="shared" si="94"/>
        <v>64.16</v>
      </c>
      <c r="Q1521" s="14">
        <f t="shared" si="92"/>
        <v>41955.857789351852</v>
      </c>
      <c r="R1521">
        <f t="shared" si="95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0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93"/>
        <v>103</v>
      </c>
      <c r="P1522" s="10">
        <f t="shared" si="94"/>
        <v>111.53</v>
      </c>
      <c r="Q1522" s="14">
        <f t="shared" si="92"/>
        <v>42493.167719907404</v>
      </c>
      <c r="R1522">
        <f t="shared" si="95"/>
        <v>2016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0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93"/>
        <v>107</v>
      </c>
      <c r="P1523" s="10">
        <f t="shared" si="94"/>
        <v>170.45</v>
      </c>
      <c r="Q1523" s="14">
        <f t="shared" si="92"/>
        <v>41899.830312500002</v>
      </c>
      <c r="R1523">
        <f t="shared" si="95"/>
        <v>2014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0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93"/>
        <v>139</v>
      </c>
      <c r="P1524" s="10">
        <f t="shared" si="94"/>
        <v>133.74</v>
      </c>
      <c r="Q1524" s="14">
        <f t="shared" si="92"/>
        <v>41964.751342592594</v>
      </c>
      <c r="R1524">
        <f t="shared" si="95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0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93"/>
        <v>125</v>
      </c>
      <c r="P1525" s="10">
        <f t="shared" si="94"/>
        <v>95.83</v>
      </c>
      <c r="Q1525" s="14">
        <f t="shared" si="92"/>
        <v>42756.501041666663</v>
      </c>
      <c r="R1525">
        <f t="shared" si="95"/>
        <v>2017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0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93"/>
        <v>207</v>
      </c>
      <c r="P1526" s="10">
        <f t="shared" si="94"/>
        <v>221.79</v>
      </c>
      <c r="Q1526" s="14">
        <f t="shared" si="92"/>
        <v>42570.702986111108</v>
      </c>
      <c r="R1526">
        <f t="shared" si="95"/>
        <v>2016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0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93"/>
        <v>174</v>
      </c>
      <c r="P1527" s="10">
        <f t="shared" si="94"/>
        <v>32.32</v>
      </c>
      <c r="Q1527" s="14">
        <f t="shared" si="92"/>
        <v>42339.276006944448</v>
      </c>
      <c r="R1527">
        <f t="shared" si="95"/>
        <v>2015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0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93"/>
        <v>120</v>
      </c>
      <c r="P1528" s="10">
        <f t="shared" si="94"/>
        <v>98.84</v>
      </c>
      <c r="Q1528" s="14">
        <f t="shared" si="92"/>
        <v>42780.600532407407</v>
      </c>
      <c r="R1528">
        <f t="shared" si="95"/>
        <v>2017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0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93"/>
        <v>110</v>
      </c>
      <c r="P1529" s="10">
        <f t="shared" si="94"/>
        <v>55.22</v>
      </c>
      <c r="Q1529" s="14">
        <f t="shared" si="92"/>
        <v>42736.732893518521</v>
      </c>
      <c r="R1529">
        <f t="shared" si="95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93"/>
        <v>282</v>
      </c>
      <c r="P1530" s="10">
        <f t="shared" si="94"/>
        <v>52.79</v>
      </c>
      <c r="Q1530" s="14">
        <f t="shared" si="92"/>
        <v>42052.628703703704</v>
      </c>
      <c r="R1530">
        <f t="shared" si="95"/>
        <v>2015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0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93"/>
        <v>101</v>
      </c>
      <c r="P1531" s="10">
        <f t="shared" si="94"/>
        <v>135.66999999999999</v>
      </c>
      <c r="Q1531" s="14">
        <f t="shared" si="92"/>
        <v>42275.767303240747</v>
      </c>
      <c r="R1531">
        <f t="shared" si="95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0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93"/>
        <v>135</v>
      </c>
      <c r="P1532" s="10">
        <f t="shared" si="94"/>
        <v>53.99</v>
      </c>
      <c r="Q1532" s="14">
        <f t="shared" si="92"/>
        <v>41941.802384259259</v>
      </c>
      <c r="R1532">
        <f t="shared" si="95"/>
        <v>2014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0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93"/>
        <v>176</v>
      </c>
      <c r="P1533" s="10">
        <f t="shared" si="94"/>
        <v>56.64</v>
      </c>
      <c r="Q1533" s="14">
        <f t="shared" si="92"/>
        <v>42391.475289351853</v>
      </c>
      <c r="R1533">
        <f t="shared" si="95"/>
        <v>2016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0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93"/>
        <v>484</v>
      </c>
      <c r="P1534" s="10">
        <f t="shared" si="94"/>
        <v>82.32</v>
      </c>
      <c r="Q1534" s="14">
        <f t="shared" si="92"/>
        <v>42443.00204861111</v>
      </c>
      <c r="R1534">
        <f t="shared" si="95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0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93"/>
        <v>145</v>
      </c>
      <c r="P1535" s="10">
        <f t="shared" si="94"/>
        <v>88.26</v>
      </c>
      <c r="Q1535" s="14">
        <f t="shared" si="92"/>
        <v>42221.67432870371</v>
      </c>
      <c r="R1535">
        <f t="shared" si="95"/>
        <v>2015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0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93"/>
        <v>418</v>
      </c>
      <c r="P1536" s="10">
        <f t="shared" si="94"/>
        <v>84.91</v>
      </c>
      <c r="Q1536" s="14">
        <f t="shared" si="92"/>
        <v>42484.829062500001</v>
      </c>
      <c r="R1536">
        <f t="shared" si="95"/>
        <v>2016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0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93"/>
        <v>132</v>
      </c>
      <c r="P1537" s="10">
        <f t="shared" si="94"/>
        <v>48.15</v>
      </c>
      <c r="Q1537" s="14">
        <f t="shared" si="92"/>
        <v>42213.802199074074</v>
      </c>
      <c r="R1537">
        <f t="shared" si="95"/>
        <v>2015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0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93"/>
        <v>250</v>
      </c>
      <c r="P1538" s="10">
        <f t="shared" si="94"/>
        <v>66.02</v>
      </c>
      <c r="Q1538" s="14">
        <f t="shared" ref="Q1538:Q1601" si="96">(((J1539/60)/60)/24)+DATE(1970,1,1)</f>
        <v>42552.315127314811</v>
      </c>
      <c r="R1538">
        <f t="shared" si="95"/>
        <v>2016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0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97">ROUND(E1539/D1539*100,0)</f>
        <v>180</v>
      </c>
      <c r="P1539" s="10">
        <f t="shared" ref="P1539:P1602" si="98">ROUND(E1539/L1539,2)</f>
        <v>96.38</v>
      </c>
      <c r="Q1539" s="14">
        <f t="shared" si="96"/>
        <v>41981.782060185185</v>
      </c>
      <c r="R1539">
        <f t="shared" ref="R1539:R1602" si="99">YEAR(Q1539)</f>
        <v>2014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97"/>
        <v>103</v>
      </c>
      <c r="P1540" s="10">
        <f t="shared" si="98"/>
        <v>156.16999999999999</v>
      </c>
      <c r="Q1540" s="14">
        <f t="shared" si="96"/>
        <v>42705.919201388882</v>
      </c>
      <c r="R1540">
        <f t="shared" si="99"/>
        <v>2016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0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97"/>
        <v>136</v>
      </c>
      <c r="P1541" s="10">
        <f t="shared" si="98"/>
        <v>95.76</v>
      </c>
      <c r="Q1541" s="14">
        <f t="shared" si="96"/>
        <v>41939.00712962963</v>
      </c>
      <c r="R1541">
        <f t="shared" si="99"/>
        <v>2014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0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97"/>
        <v>118</v>
      </c>
      <c r="P1542" s="10">
        <f t="shared" si="98"/>
        <v>180.41</v>
      </c>
      <c r="Q1542" s="14">
        <f t="shared" si="96"/>
        <v>41974.712245370371</v>
      </c>
      <c r="R1542">
        <f t="shared" si="99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0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97"/>
        <v>0</v>
      </c>
      <c r="P1543" s="10">
        <f t="shared" si="98"/>
        <v>3</v>
      </c>
      <c r="Q1543" s="14">
        <f t="shared" si="96"/>
        <v>42170.996527777781</v>
      </c>
      <c r="R1543">
        <f t="shared" si="99"/>
        <v>2015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0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97"/>
        <v>4</v>
      </c>
      <c r="P1544" s="10">
        <f t="shared" si="98"/>
        <v>20</v>
      </c>
      <c r="Q1544" s="14">
        <f t="shared" si="96"/>
        <v>41935.509652777779</v>
      </c>
      <c r="R1544">
        <f t="shared" si="99"/>
        <v>2014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0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97"/>
        <v>0</v>
      </c>
      <c r="P1545" s="10">
        <f t="shared" si="98"/>
        <v>10</v>
      </c>
      <c r="Q1545" s="14">
        <f t="shared" si="96"/>
        <v>42053.051203703704</v>
      </c>
      <c r="R1545">
        <f t="shared" si="99"/>
        <v>2015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0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97"/>
        <v>0</v>
      </c>
      <c r="P1546" s="10" t="e">
        <f t="shared" si="98"/>
        <v>#DIV/0!</v>
      </c>
      <c r="Q1546" s="14">
        <f t="shared" si="96"/>
        <v>42031.884652777779</v>
      </c>
      <c r="R1546">
        <f t="shared" si="99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0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97"/>
        <v>0</v>
      </c>
      <c r="P1547" s="10">
        <f t="shared" si="98"/>
        <v>1</v>
      </c>
      <c r="Q1547" s="14">
        <f t="shared" si="96"/>
        <v>41839.212951388887</v>
      </c>
      <c r="R1547">
        <f t="shared" si="99"/>
        <v>2014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0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97"/>
        <v>29</v>
      </c>
      <c r="P1548" s="10">
        <f t="shared" si="98"/>
        <v>26.27</v>
      </c>
      <c r="Q1548" s="14">
        <f t="shared" si="96"/>
        <v>42782.426875000005</v>
      </c>
      <c r="R1548">
        <f t="shared" si="99"/>
        <v>2017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0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97"/>
        <v>0</v>
      </c>
      <c r="P1549" s="10" t="e">
        <f t="shared" si="98"/>
        <v>#DIV/0!</v>
      </c>
      <c r="Q1549" s="14">
        <f t="shared" si="96"/>
        <v>42286.88217592593</v>
      </c>
      <c r="R1549">
        <f t="shared" si="99"/>
        <v>2015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97"/>
        <v>9</v>
      </c>
      <c r="P1550" s="10">
        <f t="shared" si="98"/>
        <v>60</v>
      </c>
      <c r="Q1550" s="14">
        <f t="shared" si="96"/>
        <v>42281.136099537034</v>
      </c>
      <c r="R1550">
        <f t="shared" si="99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0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97"/>
        <v>34</v>
      </c>
      <c r="P1551" s="10">
        <f t="shared" si="98"/>
        <v>28.33</v>
      </c>
      <c r="Q1551" s="14">
        <f t="shared" si="96"/>
        <v>42472.449467592596</v>
      </c>
      <c r="R1551">
        <f t="shared" si="99"/>
        <v>2016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0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97"/>
        <v>13</v>
      </c>
      <c r="P1552" s="10">
        <f t="shared" si="98"/>
        <v>14.43</v>
      </c>
      <c r="Q1552" s="14">
        <f t="shared" si="96"/>
        <v>42121.824525462958</v>
      </c>
      <c r="R1552">
        <f t="shared" si="99"/>
        <v>2015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0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97"/>
        <v>0</v>
      </c>
      <c r="P1553" s="10" t="e">
        <f t="shared" si="98"/>
        <v>#DIV/0!</v>
      </c>
      <c r="Q1553" s="14">
        <f t="shared" si="96"/>
        <v>41892.688750000001</v>
      </c>
      <c r="R1553">
        <f t="shared" si="99"/>
        <v>2014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0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97"/>
        <v>49</v>
      </c>
      <c r="P1554" s="10">
        <f t="shared" si="98"/>
        <v>132.19</v>
      </c>
      <c r="Q1554" s="14">
        <f t="shared" si="96"/>
        <v>42219.282951388886</v>
      </c>
      <c r="R1554">
        <f t="shared" si="99"/>
        <v>2015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0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97"/>
        <v>0</v>
      </c>
      <c r="P1555" s="10" t="e">
        <f t="shared" si="98"/>
        <v>#DIV/0!</v>
      </c>
      <c r="Q1555" s="14">
        <f t="shared" si="96"/>
        <v>42188.252199074079</v>
      </c>
      <c r="R1555">
        <f t="shared" si="99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0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97"/>
        <v>0</v>
      </c>
      <c r="P1556" s="10" t="e">
        <f t="shared" si="98"/>
        <v>#DIV/0!</v>
      </c>
      <c r="Q1556" s="14">
        <f t="shared" si="96"/>
        <v>42241.613796296297</v>
      </c>
      <c r="R1556">
        <f t="shared" si="9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0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97"/>
        <v>0</v>
      </c>
      <c r="P1557" s="10" t="e">
        <f t="shared" si="98"/>
        <v>#DIV/0!</v>
      </c>
      <c r="Q1557" s="14">
        <f t="shared" si="96"/>
        <v>42525.153055555551</v>
      </c>
      <c r="R1557">
        <f t="shared" si="99"/>
        <v>2016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0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97"/>
        <v>45</v>
      </c>
      <c r="P1558" s="10">
        <f t="shared" si="98"/>
        <v>56.42</v>
      </c>
      <c r="Q1558" s="14">
        <f t="shared" si="96"/>
        <v>41871.65315972222</v>
      </c>
      <c r="R1558">
        <f t="shared" si="99"/>
        <v>2014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0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97"/>
        <v>4</v>
      </c>
      <c r="P1559" s="10">
        <f t="shared" si="98"/>
        <v>100</v>
      </c>
      <c r="Q1559" s="14">
        <f t="shared" si="96"/>
        <v>42185.397673611107</v>
      </c>
      <c r="R1559">
        <f t="shared" si="99"/>
        <v>2015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97"/>
        <v>5</v>
      </c>
      <c r="P1560" s="10">
        <f t="shared" si="98"/>
        <v>11.67</v>
      </c>
      <c r="Q1560" s="14">
        <f t="shared" si="96"/>
        <v>42108.05322916666</v>
      </c>
      <c r="R1560">
        <f t="shared" si="99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0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97"/>
        <v>0</v>
      </c>
      <c r="P1561" s="10">
        <f t="shared" si="98"/>
        <v>50</v>
      </c>
      <c r="Q1561" s="14">
        <f t="shared" si="96"/>
        <v>41936.020752314813</v>
      </c>
      <c r="R1561">
        <f t="shared" si="99"/>
        <v>2014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0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97"/>
        <v>4</v>
      </c>
      <c r="P1562" s="10">
        <f t="shared" si="98"/>
        <v>23.5</v>
      </c>
      <c r="Q1562" s="14">
        <f t="shared" si="96"/>
        <v>41555.041701388887</v>
      </c>
      <c r="R1562">
        <f t="shared" si="99"/>
        <v>2013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0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97"/>
        <v>1</v>
      </c>
      <c r="P1563" s="10">
        <f t="shared" si="98"/>
        <v>67</v>
      </c>
      <c r="Q1563" s="14">
        <f t="shared" si="96"/>
        <v>40079.566157407404</v>
      </c>
      <c r="R1563">
        <f t="shared" si="99"/>
        <v>2009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0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97"/>
        <v>0</v>
      </c>
      <c r="P1564" s="10" t="e">
        <f t="shared" si="98"/>
        <v>#DIV/0!</v>
      </c>
      <c r="Q1564" s="14">
        <f t="shared" si="96"/>
        <v>41652.742488425924</v>
      </c>
      <c r="R1564">
        <f t="shared" si="99"/>
        <v>2014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0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97"/>
        <v>1</v>
      </c>
      <c r="P1565" s="10">
        <f t="shared" si="98"/>
        <v>42.5</v>
      </c>
      <c r="Q1565" s="14">
        <f t="shared" si="96"/>
        <v>42121.367002314815</v>
      </c>
      <c r="R1565">
        <f t="shared" si="99"/>
        <v>2015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0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97"/>
        <v>0</v>
      </c>
      <c r="P1566" s="10">
        <f t="shared" si="98"/>
        <v>10</v>
      </c>
      <c r="Q1566" s="14">
        <f t="shared" si="96"/>
        <v>40672.729872685188</v>
      </c>
      <c r="R1566">
        <f t="shared" si="99"/>
        <v>2011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0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97"/>
        <v>3</v>
      </c>
      <c r="P1567" s="10">
        <f t="shared" si="98"/>
        <v>100</v>
      </c>
      <c r="Q1567" s="14">
        <f t="shared" si="96"/>
        <v>42549.916712962964</v>
      </c>
      <c r="R1567">
        <f t="shared" si="99"/>
        <v>2016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0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97"/>
        <v>21</v>
      </c>
      <c r="P1568" s="10">
        <f t="shared" si="98"/>
        <v>108.05</v>
      </c>
      <c r="Q1568" s="14">
        <f t="shared" si="96"/>
        <v>41671.936863425923</v>
      </c>
      <c r="R1568">
        <f t="shared" si="99"/>
        <v>2014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0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97"/>
        <v>4</v>
      </c>
      <c r="P1569" s="10">
        <f t="shared" si="98"/>
        <v>26.92</v>
      </c>
      <c r="Q1569" s="14">
        <f t="shared" si="96"/>
        <v>41962.062326388885</v>
      </c>
      <c r="R1569">
        <f t="shared" si="9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97"/>
        <v>14</v>
      </c>
      <c r="P1570" s="10">
        <f t="shared" si="98"/>
        <v>155</v>
      </c>
      <c r="Q1570" s="14">
        <f t="shared" si="96"/>
        <v>41389.679560185185</v>
      </c>
      <c r="R1570">
        <f t="shared" si="99"/>
        <v>2013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0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97"/>
        <v>0</v>
      </c>
      <c r="P1571" s="10" t="e">
        <f t="shared" si="98"/>
        <v>#DIV/0!</v>
      </c>
      <c r="Q1571" s="14">
        <f t="shared" si="96"/>
        <v>42438.813449074078</v>
      </c>
      <c r="R1571">
        <f t="shared" si="99"/>
        <v>2016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0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97"/>
        <v>41</v>
      </c>
      <c r="P1572" s="10">
        <f t="shared" si="98"/>
        <v>47.77</v>
      </c>
      <c r="Q1572" s="14">
        <f t="shared" si="96"/>
        <v>42144.769479166673</v>
      </c>
      <c r="R1572">
        <f t="shared" si="99"/>
        <v>2015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0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97"/>
        <v>1</v>
      </c>
      <c r="P1573" s="10">
        <f t="shared" si="98"/>
        <v>20</v>
      </c>
      <c r="Q1573" s="14">
        <f t="shared" si="96"/>
        <v>42404.033090277779</v>
      </c>
      <c r="R1573">
        <f t="shared" si="99"/>
        <v>2016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0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97"/>
        <v>5</v>
      </c>
      <c r="P1574" s="10">
        <f t="shared" si="98"/>
        <v>41.67</v>
      </c>
      <c r="Q1574" s="14">
        <f t="shared" si="96"/>
        <v>42786.000023148154</v>
      </c>
      <c r="R1574">
        <f t="shared" si="99"/>
        <v>2017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0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97"/>
        <v>2</v>
      </c>
      <c r="P1575" s="10">
        <f t="shared" si="98"/>
        <v>74.33</v>
      </c>
      <c r="Q1575" s="14">
        <f t="shared" si="96"/>
        <v>42017.927418981482</v>
      </c>
      <c r="R1575">
        <f t="shared" si="99"/>
        <v>2015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0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97"/>
        <v>5</v>
      </c>
      <c r="P1576" s="10">
        <f t="shared" si="98"/>
        <v>84.33</v>
      </c>
      <c r="Q1576" s="14">
        <f t="shared" si="96"/>
        <v>41799.524259259262</v>
      </c>
      <c r="R1576">
        <f t="shared" si="99"/>
        <v>2014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0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97"/>
        <v>23</v>
      </c>
      <c r="P1577" s="10">
        <f t="shared" si="98"/>
        <v>65.459999999999994</v>
      </c>
      <c r="Q1577" s="14">
        <f t="shared" si="96"/>
        <v>42140.879259259258</v>
      </c>
      <c r="R1577">
        <f t="shared" si="99"/>
        <v>2015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0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97"/>
        <v>13</v>
      </c>
      <c r="P1578" s="10">
        <f t="shared" si="98"/>
        <v>65</v>
      </c>
      <c r="Q1578" s="14">
        <f t="shared" si="96"/>
        <v>41054.847777777781</v>
      </c>
      <c r="R1578">
        <f t="shared" si="99"/>
        <v>2012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0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97"/>
        <v>1</v>
      </c>
      <c r="P1579" s="10">
        <f t="shared" si="98"/>
        <v>27.5</v>
      </c>
      <c r="Q1579" s="14">
        <f t="shared" si="96"/>
        <v>40399.065868055557</v>
      </c>
      <c r="R1579">
        <f t="shared" si="99"/>
        <v>2010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97"/>
        <v>11</v>
      </c>
      <c r="P1580" s="10">
        <f t="shared" si="98"/>
        <v>51.25</v>
      </c>
      <c r="Q1580" s="14">
        <f t="shared" si="96"/>
        <v>41481.996423611112</v>
      </c>
      <c r="R1580">
        <f t="shared" si="99"/>
        <v>2013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0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97"/>
        <v>1</v>
      </c>
      <c r="P1581" s="10">
        <f t="shared" si="98"/>
        <v>14</v>
      </c>
      <c r="Q1581" s="14">
        <f t="shared" si="96"/>
        <v>40990.050069444449</v>
      </c>
      <c r="R1581">
        <f t="shared" si="99"/>
        <v>2012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0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97"/>
        <v>0</v>
      </c>
      <c r="P1582" s="10" t="e">
        <f t="shared" si="98"/>
        <v>#DIV/0!</v>
      </c>
      <c r="Q1582" s="14">
        <f t="shared" si="96"/>
        <v>42325.448958333334</v>
      </c>
      <c r="R1582">
        <f t="shared" si="99"/>
        <v>2015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0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97"/>
        <v>1</v>
      </c>
      <c r="P1583" s="10">
        <f t="shared" si="98"/>
        <v>5</v>
      </c>
      <c r="Q1583" s="14">
        <f t="shared" si="96"/>
        <v>42246.789965277778</v>
      </c>
      <c r="R1583">
        <f t="shared" si="99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0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97"/>
        <v>9</v>
      </c>
      <c r="P1584" s="10">
        <f t="shared" si="98"/>
        <v>31</v>
      </c>
      <c r="Q1584" s="14">
        <f t="shared" si="96"/>
        <v>41877.904988425929</v>
      </c>
      <c r="R1584">
        <f t="shared" si="99"/>
        <v>2014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0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97"/>
        <v>0</v>
      </c>
      <c r="P1585" s="10">
        <f t="shared" si="98"/>
        <v>15</v>
      </c>
      <c r="Q1585" s="14">
        <f t="shared" si="96"/>
        <v>41779.649317129632</v>
      </c>
      <c r="R1585">
        <f t="shared" si="99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0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97"/>
        <v>0</v>
      </c>
      <c r="P1586" s="10" t="e">
        <f t="shared" si="98"/>
        <v>#DIV/0!</v>
      </c>
      <c r="Q1586" s="14">
        <f t="shared" si="96"/>
        <v>42707.895462962959</v>
      </c>
      <c r="R1586">
        <f t="shared" si="99"/>
        <v>2016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0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97"/>
        <v>79</v>
      </c>
      <c r="P1587" s="10">
        <f t="shared" si="98"/>
        <v>131.66999999999999</v>
      </c>
      <c r="Q1587" s="14">
        <f t="shared" si="96"/>
        <v>42069.104421296302</v>
      </c>
      <c r="R1587">
        <f t="shared" si="99"/>
        <v>2015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0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97"/>
        <v>0</v>
      </c>
      <c r="P1588" s="10" t="e">
        <f t="shared" si="98"/>
        <v>#DIV/0!</v>
      </c>
      <c r="Q1588" s="14">
        <f t="shared" si="96"/>
        <v>41956.950983796298</v>
      </c>
      <c r="R1588">
        <f t="shared" si="99"/>
        <v>2014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0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97"/>
        <v>0</v>
      </c>
      <c r="P1589" s="10">
        <f t="shared" si="98"/>
        <v>1</v>
      </c>
      <c r="Q1589" s="14">
        <f t="shared" si="96"/>
        <v>42005.24998842593</v>
      </c>
      <c r="R1589">
        <f t="shared" si="99"/>
        <v>2015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97"/>
        <v>0</v>
      </c>
      <c r="P1590" s="10" t="e">
        <f t="shared" si="98"/>
        <v>#DIV/0!</v>
      </c>
      <c r="Q1590" s="14">
        <f t="shared" si="96"/>
        <v>42256.984791666662</v>
      </c>
      <c r="R1590">
        <f t="shared" si="99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0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97"/>
        <v>0</v>
      </c>
      <c r="P1591" s="10" t="e">
        <f t="shared" si="98"/>
        <v>#DIV/0!</v>
      </c>
      <c r="Q1591" s="14">
        <f t="shared" si="96"/>
        <v>42240.857222222221</v>
      </c>
      <c r="R1591">
        <f t="shared" si="9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0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97"/>
        <v>2</v>
      </c>
      <c r="P1592" s="10">
        <f t="shared" si="98"/>
        <v>510</v>
      </c>
      <c r="Q1592" s="14">
        <f t="shared" si="96"/>
        <v>42433.726168981477</v>
      </c>
      <c r="R1592">
        <f t="shared" si="99"/>
        <v>2016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0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97"/>
        <v>29</v>
      </c>
      <c r="P1593" s="10">
        <f t="shared" si="98"/>
        <v>44.48</v>
      </c>
      <c r="Q1593" s="14">
        <f t="shared" si="96"/>
        <v>42046.072743055556</v>
      </c>
      <c r="R1593">
        <f t="shared" si="99"/>
        <v>2015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0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97"/>
        <v>0</v>
      </c>
      <c r="P1594" s="10" t="e">
        <f t="shared" si="98"/>
        <v>#DIV/0!</v>
      </c>
      <c r="Q1594" s="14">
        <f t="shared" si="96"/>
        <v>42033.845543981486</v>
      </c>
      <c r="R1594">
        <f t="shared" si="99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0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97"/>
        <v>0</v>
      </c>
      <c r="P1595" s="10">
        <f t="shared" si="98"/>
        <v>1</v>
      </c>
      <c r="Q1595" s="14">
        <f t="shared" si="96"/>
        <v>42445.712754629625</v>
      </c>
      <c r="R1595">
        <f t="shared" si="99"/>
        <v>2016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0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97"/>
        <v>21</v>
      </c>
      <c r="P1596" s="10">
        <f t="shared" si="98"/>
        <v>20.5</v>
      </c>
      <c r="Q1596" s="14">
        <f t="shared" si="96"/>
        <v>41780.050092592595</v>
      </c>
      <c r="R1596">
        <f t="shared" si="99"/>
        <v>2014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0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97"/>
        <v>0</v>
      </c>
      <c r="P1597" s="10">
        <f t="shared" si="98"/>
        <v>40</v>
      </c>
      <c r="Q1597" s="14">
        <f t="shared" si="96"/>
        <v>41941.430196759262</v>
      </c>
      <c r="R1597">
        <f t="shared" si="99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0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97"/>
        <v>2</v>
      </c>
      <c r="P1598" s="10">
        <f t="shared" si="98"/>
        <v>25</v>
      </c>
      <c r="Q1598" s="14">
        <f t="shared" si="96"/>
        <v>42603.354131944448</v>
      </c>
      <c r="R1598">
        <f t="shared" si="99"/>
        <v>2016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0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97"/>
        <v>0</v>
      </c>
      <c r="P1599" s="10" t="e">
        <f t="shared" si="98"/>
        <v>#DIV/0!</v>
      </c>
      <c r="Q1599" s="14">
        <f t="shared" si="96"/>
        <v>42151.667337962965</v>
      </c>
      <c r="R1599">
        <f t="shared" si="99"/>
        <v>2015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97"/>
        <v>0</v>
      </c>
      <c r="P1600" s="10">
        <f t="shared" si="98"/>
        <v>1</v>
      </c>
      <c r="Q1600" s="14">
        <f t="shared" si="96"/>
        <v>42438.53907407407</v>
      </c>
      <c r="R1600">
        <f t="shared" si="99"/>
        <v>2016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0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97"/>
        <v>0</v>
      </c>
      <c r="P1601" s="10" t="e">
        <f t="shared" si="98"/>
        <v>#DIV/0!</v>
      </c>
      <c r="Q1601" s="14">
        <f t="shared" si="96"/>
        <v>41791.057314814818</v>
      </c>
      <c r="R1601">
        <f t="shared" si="99"/>
        <v>2014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0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97"/>
        <v>7</v>
      </c>
      <c r="P1602" s="10">
        <f t="shared" si="98"/>
        <v>40.78</v>
      </c>
      <c r="Q1602" s="14">
        <f t="shared" ref="Q1602:Q1665" si="100">(((J1603/60)/60)/24)+DATE(1970,1,1)</f>
        <v>40638.092974537038</v>
      </c>
      <c r="R1602">
        <f t="shared" si="99"/>
        <v>2011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0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101">ROUND(E1603/D1603*100,0)</f>
        <v>108</v>
      </c>
      <c r="P1603" s="10">
        <f t="shared" ref="P1603:P1666" si="102">ROUND(E1603/L1603,2)</f>
        <v>48.33</v>
      </c>
      <c r="Q1603" s="14">
        <f t="shared" si="100"/>
        <v>40788.297650462962</v>
      </c>
      <c r="R1603">
        <f t="shared" ref="R1603:R1666" si="103">YEAR(Q1603)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0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01"/>
        <v>100</v>
      </c>
      <c r="P1604" s="10">
        <f t="shared" si="102"/>
        <v>46.95</v>
      </c>
      <c r="Q1604" s="14">
        <f t="shared" si="100"/>
        <v>40876.169664351852</v>
      </c>
      <c r="R1604">
        <f t="shared" si="103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0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01"/>
        <v>100</v>
      </c>
      <c r="P1605" s="10">
        <f t="shared" si="102"/>
        <v>66.69</v>
      </c>
      <c r="Q1605" s="14">
        <f t="shared" si="100"/>
        <v>40945.845312500001</v>
      </c>
      <c r="R1605">
        <f t="shared" si="103"/>
        <v>2012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0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01"/>
        <v>122</v>
      </c>
      <c r="P1606" s="10">
        <f t="shared" si="102"/>
        <v>48.84</v>
      </c>
      <c r="Q1606" s="14">
        <f t="shared" si="100"/>
        <v>40747.012881944444</v>
      </c>
      <c r="R1606">
        <f t="shared" si="103"/>
        <v>2011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0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01"/>
        <v>101</v>
      </c>
      <c r="P1607" s="10">
        <f t="shared" si="102"/>
        <v>137.31</v>
      </c>
      <c r="Q1607" s="14">
        <f t="shared" si="100"/>
        <v>40536.111550925925</v>
      </c>
      <c r="R1607">
        <f t="shared" si="103"/>
        <v>2010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0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01"/>
        <v>101</v>
      </c>
      <c r="P1608" s="10">
        <f t="shared" si="102"/>
        <v>87.83</v>
      </c>
      <c r="Q1608" s="14">
        <f t="shared" si="100"/>
        <v>41053.80846064815</v>
      </c>
      <c r="R1608">
        <f t="shared" si="103"/>
        <v>2012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0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01"/>
        <v>145</v>
      </c>
      <c r="P1609" s="10">
        <f t="shared" si="102"/>
        <v>70.790000000000006</v>
      </c>
      <c r="Q1609" s="14">
        <f t="shared" si="100"/>
        <v>41607.83085648148</v>
      </c>
      <c r="R1609">
        <f t="shared" si="103"/>
        <v>2013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01"/>
        <v>101</v>
      </c>
      <c r="P1610" s="10">
        <f t="shared" si="102"/>
        <v>52.83</v>
      </c>
      <c r="Q1610" s="14">
        <f t="shared" si="100"/>
        <v>40796.001261574071</v>
      </c>
      <c r="R1610">
        <f t="shared" si="103"/>
        <v>2011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0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01"/>
        <v>118</v>
      </c>
      <c r="P1611" s="10">
        <f t="shared" si="102"/>
        <v>443.75</v>
      </c>
      <c r="Q1611" s="14">
        <f t="shared" si="100"/>
        <v>41228.924884259257</v>
      </c>
      <c r="R1611">
        <f t="shared" si="103"/>
        <v>2012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0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01"/>
        <v>272</v>
      </c>
      <c r="P1612" s="10">
        <f t="shared" si="102"/>
        <v>48.54</v>
      </c>
      <c r="Q1612" s="14">
        <f t="shared" si="100"/>
        <v>41409.00037037037</v>
      </c>
      <c r="R1612">
        <f t="shared" si="103"/>
        <v>2013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0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01"/>
        <v>125</v>
      </c>
      <c r="P1613" s="10">
        <f t="shared" si="102"/>
        <v>37.07</v>
      </c>
      <c r="Q1613" s="14">
        <f t="shared" si="100"/>
        <v>41246.874814814815</v>
      </c>
      <c r="R1613">
        <f t="shared" si="103"/>
        <v>2012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0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01"/>
        <v>110</v>
      </c>
      <c r="P1614" s="10">
        <f t="shared" si="102"/>
        <v>50</v>
      </c>
      <c r="Q1614" s="14">
        <f t="shared" si="100"/>
        <v>41082.069467592592</v>
      </c>
      <c r="R1614">
        <f t="shared" si="103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0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01"/>
        <v>102</v>
      </c>
      <c r="P1615" s="10">
        <f t="shared" si="102"/>
        <v>39.04</v>
      </c>
      <c r="Q1615" s="14">
        <f t="shared" si="100"/>
        <v>41794.981122685182</v>
      </c>
      <c r="R1615">
        <f t="shared" si="103"/>
        <v>2014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0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01"/>
        <v>103</v>
      </c>
      <c r="P1616" s="10">
        <f t="shared" si="102"/>
        <v>66.69</v>
      </c>
      <c r="Q1616" s="14">
        <f t="shared" si="100"/>
        <v>40845.050879629627</v>
      </c>
      <c r="R1616">
        <f t="shared" si="103"/>
        <v>2011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0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01"/>
        <v>114</v>
      </c>
      <c r="P1617" s="10">
        <f t="shared" si="102"/>
        <v>67.13</v>
      </c>
      <c r="Q1617" s="14">
        <f t="shared" si="100"/>
        <v>41194.715520833335</v>
      </c>
      <c r="R1617">
        <f t="shared" si="103"/>
        <v>2012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0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01"/>
        <v>104</v>
      </c>
      <c r="P1618" s="10">
        <f t="shared" si="102"/>
        <v>66.37</v>
      </c>
      <c r="Q1618" s="14">
        <f t="shared" si="100"/>
        <v>41546.664212962962</v>
      </c>
      <c r="R1618">
        <f t="shared" si="103"/>
        <v>2013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0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01"/>
        <v>146</v>
      </c>
      <c r="P1619" s="10">
        <f t="shared" si="102"/>
        <v>64.62</v>
      </c>
      <c r="Q1619" s="14">
        <f t="shared" si="100"/>
        <v>41301.654340277775</v>
      </c>
      <c r="R1619">
        <f t="shared" si="103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01"/>
        <v>105</v>
      </c>
      <c r="P1620" s="10">
        <f t="shared" si="102"/>
        <v>58.37</v>
      </c>
      <c r="Q1620" s="14">
        <f t="shared" si="100"/>
        <v>41876.18618055556</v>
      </c>
      <c r="R1620">
        <f t="shared" si="103"/>
        <v>2014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0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01"/>
        <v>133</v>
      </c>
      <c r="P1621" s="10">
        <f t="shared" si="102"/>
        <v>86.96</v>
      </c>
      <c r="Q1621" s="14">
        <f t="shared" si="100"/>
        <v>41321.339583333334</v>
      </c>
      <c r="R1621">
        <f t="shared" si="103"/>
        <v>2013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0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01"/>
        <v>113</v>
      </c>
      <c r="P1622" s="10">
        <f t="shared" si="102"/>
        <v>66.47</v>
      </c>
      <c r="Q1622" s="14">
        <f t="shared" si="100"/>
        <v>41003.60665509259</v>
      </c>
      <c r="R1622">
        <f t="shared" si="103"/>
        <v>2012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0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01"/>
        <v>121</v>
      </c>
      <c r="P1623" s="10">
        <f t="shared" si="102"/>
        <v>163.78</v>
      </c>
      <c r="Q1623" s="14">
        <f t="shared" si="100"/>
        <v>41950.29483796296</v>
      </c>
      <c r="R1623">
        <f t="shared" si="103"/>
        <v>2014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0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01"/>
        <v>102</v>
      </c>
      <c r="P1624" s="10">
        <f t="shared" si="102"/>
        <v>107.98</v>
      </c>
      <c r="Q1624" s="14">
        <f t="shared" si="100"/>
        <v>41453.688530092593</v>
      </c>
      <c r="R1624">
        <f t="shared" si="103"/>
        <v>2013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0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01"/>
        <v>101</v>
      </c>
      <c r="P1625" s="10">
        <f t="shared" si="102"/>
        <v>42.11</v>
      </c>
      <c r="Q1625" s="14">
        <f t="shared" si="100"/>
        <v>41243.367303240739</v>
      </c>
      <c r="R1625">
        <f t="shared" si="103"/>
        <v>2012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0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01"/>
        <v>118</v>
      </c>
      <c r="P1626" s="10">
        <f t="shared" si="102"/>
        <v>47.2</v>
      </c>
      <c r="Q1626" s="14">
        <f t="shared" si="100"/>
        <v>41135.699687500004</v>
      </c>
      <c r="R1626">
        <f t="shared" si="103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0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01"/>
        <v>155</v>
      </c>
      <c r="P1627" s="10">
        <f t="shared" si="102"/>
        <v>112.02</v>
      </c>
      <c r="Q1627" s="14">
        <f t="shared" si="100"/>
        <v>41579.847997685189</v>
      </c>
      <c r="R1627">
        <f t="shared" si="103"/>
        <v>2013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0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01"/>
        <v>101</v>
      </c>
      <c r="P1628" s="10">
        <f t="shared" si="102"/>
        <v>74.95</v>
      </c>
      <c r="Q1628" s="14">
        <f t="shared" si="100"/>
        <v>41205.707048611112</v>
      </c>
      <c r="R1628">
        <f t="shared" si="103"/>
        <v>2012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0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01"/>
        <v>117</v>
      </c>
      <c r="P1629" s="10">
        <f t="shared" si="102"/>
        <v>61.58</v>
      </c>
      <c r="Q1629" s="14">
        <f t="shared" si="100"/>
        <v>41774.737060185187</v>
      </c>
      <c r="R1629">
        <f t="shared" si="103"/>
        <v>2014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01"/>
        <v>101</v>
      </c>
      <c r="P1630" s="10">
        <f t="shared" si="102"/>
        <v>45.88</v>
      </c>
      <c r="Q1630" s="14">
        <f t="shared" si="100"/>
        <v>41645.867280092592</v>
      </c>
      <c r="R1630">
        <f t="shared" si="103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0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01"/>
        <v>104</v>
      </c>
      <c r="P1631" s="10">
        <f t="shared" si="102"/>
        <v>75.849999999999994</v>
      </c>
      <c r="Q1631" s="14">
        <f t="shared" si="100"/>
        <v>40939.837673611109</v>
      </c>
      <c r="R1631">
        <f t="shared" si="103"/>
        <v>2012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0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01"/>
        <v>265</v>
      </c>
      <c r="P1632" s="10">
        <f t="shared" si="102"/>
        <v>84.21</v>
      </c>
      <c r="Q1632" s="14">
        <f t="shared" si="100"/>
        <v>41164.859502314815</v>
      </c>
      <c r="R1632">
        <f t="shared" si="103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0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01"/>
        <v>156</v>
      </c>
      <c r="P1633" s="10">
        <f t="shared" si="102"/>
        <v>117.23</v>
      </c>
      <c r="Q1633" s="14">
        <f t="shared" si="100"/>
        <v>40750.340902777774</v>
      </c>
      <c r="R1633">
        <f t="shared" si="103"/>
        <v>2011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0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01"/>
        <v>102</v>
      </c>
      <c r="P1634" s="10">
        <f t="shared" si="102"/>
        <v>86.49</v>
      </c>
      <c r="Q1634" s="14">
        <f t="shared" si="100"/>
        <v>40896.883750000001</v>
      </c>
      <c r="R1634">
        <f t="shared" si="103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0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01"/>
        <v>100</v>
      </c>
      <c r="P1635" s="10">
        <f t="shared" si="102"/>
        <v>172.41</v>
      </c>
      <c r="Q1635" s="14">
        <f t="shared" si="100"/>
        <v>40658.189826388887</v>
      </c>
      <c r="R1635">
        <f t="shared" si="103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0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01"/>
        <v>101</v>
      </c>
      <c r="P1636" s="10">
        <f t="shared" si="102"/>
        <v>62.81</v>
      </c>
      <c r="Q1636" s="14">
        <f t="shared" si="100"/>
        <v>42502.868761574078</v>
      </c>
      <c r="R1636">
        <f t="shared" si="103"/>
        <v>2016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0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01"/>
        <v>125</v>
      </c>
      <c r="P1637" s="10">
        <f t="shared" si="102"/>
        <v>67.73</v>
      </c>
      <c r="Q1637" s="14">
        <f t="shared" si="100"/>
        <v>40663.08666666667</v>
      </c>
      <c r="R1637">
        <f t="shared" si="103"/>
        <v>2011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0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01"/>
        <v>104</v>
      </c>
      <c r="P1638" s="10">
        <f t="shared" si="102"/>
        <v>53.56</v>
      </c>
      <c r="Q1638" s="14">
        <f t="shared" si="100"/>
        <v>40122.751620370371</v>
      </c>
      <c r="R1638">
        <f t="shared" si="103"/>
        <v>2009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0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01"/>
        <v>104</v>
      </c>
      <c r="P1639" s="10">
        <f t="shared" si="102"/>
        <v>34.6</v>
      </c>
      <c r="Q1639" s="14">
        <f t="shared" si="100"/>
        <v>41288.68712962963</v>
      </c>
      <c r="R1639">
        <f t="shared" si="103"/>
        <v>2013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01"/>
        <v>105</v>
      </c>
      <c r="P1640" s="10">
        <f t="shared" si="102"/>
        <v>38.89</v>
      </c>
      <c r="Q1640" s="14">
        <f t="shared" si="100"/>
        <v>40941.652372685188</v>
      </c>
      <c r="R1640">
        <f t="shared" si="103"/>
        <v>2012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0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01"/>
        <v>100</v>
      </c>
      <c r="P1641" s="10">
        <f t="shared" si="102"/>
        <v>94.74</v>
      </c>
      <c r="Q1641" s="14">
        <f t="shared" si="100"/>
        <v>40379.23096064815</v>
      </c>
      <c r="R1641">
        <f t="shared" si="103"/>
        <v>2010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0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01"/>
        <v>170</v>
      </c>
      <c r="P1642" s="10">
        <f t="shared" si="102"/>
        <v>39.97</v>
      </c>
      <c r="Q1642" s="14">
        <f t="shared" si="100"/>
        <v>41962.596574074079</v>
      </c>
      <c r="R1642">
        <f t="shared" si="103"/>
        <v>2014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0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01"/>
        <v>101</v>
      </c>
      <c r="P1643" s="10">
        <f t="shared" si="102"/>
        <v>97.5</v>
      </c>
      <c r="Q1643" s="14">
        <f t="shared" si="100"/>
        <v>40688.024618055555</v>
      </c>
      <c r="R1643">
        <f t="shared" si="103"/>
        <v>2011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0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01"/>
        <v>100</v>
      </c>
      <c r="P1644" s="10">
        <f t="shared" si="102"/>
        <v>42.86</v>
      </c>
      <c r="Q1644" s="14">
        <f t="shared" si="100"/>
        <v>41146.824212962965</v>
      </c>
      <c r="R1644">
        <f t="shared" si="103"/>
        <v>2012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0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01"/>
        <v>125</v>
      </c>
      <c r="P1645" s="10">
        <f t="shared" si="102"/>
        <v>168.51</v>
      </c>
      <c r="Q1645" s="14">
        <f t="shared" si="100"/>
        <v>41175.05972222222</v>
      </c>
      <c r="R1645">
        <f t="shared" si="103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0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01"/>
        <v>110</v>
      </c>
      <c r="P1646" s="10">
        <f t="shared" si="102"/>
        <v>85.55</v>
      </c>
      <c r="Q1646" s="14">
        <f t="shared" si="100"/>
        <v>41521.617361111108</v>
      </c>
      <c r="R1646">
        <f t="shared" si="103"/>
        <v>2013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0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01"/>
        <v>111</v>
      </c>
      <c r="P1647" s="10">
        <f t="shared" si="102"/>
        <v>554</v>
      </c>
      <c r="Q1647" s="14">
        <f t="shared" si="100"/>
        <v>41833.450266203705</v>
      </c>
      <c r="R1647">
        <f t="shared" si="103"/>
        <v>2014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0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01"/>
        <v>110</v>
      </c>
      <c r="P1648" s="10">
        <f t="shared" si="102"/>
        <v>26.55</v>
      </c>
      <c r="Q1648" s="14">
        <f t="shared" si="100"/>
        <v>41039.409456018519</v>
      </c>
      <c r="R1648">
        <f t="shared" si="103"/>
        <v>2012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0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01"/>
        <v>105</v>
      </c>
      <c r="P1649" s="10">
        <f t="shared" si="102"/>
        <v>113.83</v>
      </c>
      <c r="Q1649" s="14">
        <f t="shared" si="100"/>
        <v>40592.704652777778</v>
      </c>
      <c r="R1649">
        <f t="shared" si="103"/>
        <v>2011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01"/>
        <v>125</v>
      </c>
      <c r="P1650" s="10">
        <f t="shared" si="102"/>
        <v>32.01</v>
      </c>
      <c r="Q1650" s="14">
        <f t="shared" si="100"/>
        <v>41737.684664351851</v>
      </c>
      <c r="R1650">
        <f t="shared" si="103"/>
        <v>2014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0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01"/>
        <v>101</v>
      </c>
      <c r="P1651" s="10">
        <f t="shared" si="102"/>
        <v>47.19</v>
      </c>
      <c r="Q1651" s="14">
        <f t="shared" si="100"/>
        <v>41526.435613425929</v>
      </c>
      <c r="R1651">
        <f t="shared" si="103"/>
        <v>2013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0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01"/>
        <v>142</v>
      </c>
      <c r="P1652" s="10">
        <f t="shared" si="102"/>
        <v>88.47</v>
      </c>
      <c r="Q1652" s="14">
        <f t="shared" si="100"/>
        <v>40625.900694444441</v>
      </c>
      <c r="R1652">
        <f t="shared" si="103"/>
        <v>2011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0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01"/>
        <v>101</v>
      </c>
      <c r="P1653" s="10">
        <f t="shared" si="102"/>
        <v>100.75</v>
      </c>
      <c r="Q1653" s="14">
        <f t="shared" si="100"/>
        <v>41572.492974537039</v>
      </c>
      <c r="R1653">
        <f t="shared" si="103"/>
        <v>2013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0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01"/>
        <v>101</v>
      </c>
      <c r="P1654" s="10">
        <f t="shared" si="102"/>
        <v>64.709999999999994</v>
      </c>
      <c r="Q1654" s="14">
        <f t="shared" si="100"/>
        <v>40626.834444444445</v>
      </c>
      <c r="R1654">
        <f t="shared" si="103"/>
        <v>2011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0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01"/>
        <v>174</v>
      </c>
      <c r="P1655" s="10">
        <f t="shared" si="102"/>
        <v>51.85</v>
      </c>
      <c r="Q1655" s="14">
        <f t="shared" si="100"/>
        <v>40987.890740740739</v>
      </c>
      <c r="R1655">
        <f t="shared" si="103"/>
        <v>2012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0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01"/>
        <v>120</v>
      </c>
      <c r="P1656" s="10">
        <f t="shared" si="102"/>
        <v>38.79</v>
      </c>
      <c r="Q1656" s="14">
        <f t="shared" si="100"/>
        <v>40974.791898148149</v>
      </c>
      <c r="R1656">
        <f t="shared" si="103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0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01"/>
        <v>143</v>
      </c>
      <c r="P1657" s="10">
        <f t="shared" si="102"/>
        <v>44.65</v>
      </c>
      <c r="Q1657" s="14">
        <f t="shared" si="100"/>
        <v>41226.928842592592</v>
      </c>
      <c r="R1657">
        <f t="shared" si="103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0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01"/>
        <v>100</v>
      </c>
      <c r="P1658" s="10">
        <f t="shared" si="102"/>
        <v>156.77000000000001</v>
      </c>
      <c r="Q1658" s="14">
        <f t="shared" si="100"/>
        <v>41023.782037037039</v>
      </c>
      <c r="R1658">
        <f t="shared" si="103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0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01"/>
        <v>105</v>
      </c>
      <c r="P1659" s="10">
        <f t="shared" si="102"/>
        <v>118.7</v>
      </c>
      <c r="Q1659" s="14">
        <f t="shared" si="100"/>
        <v>41223.22184027778</v>
      </c>
      <c r="R1659">
        <f t="shared" si="103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01"/>
        <v>132</v>
      </c>
      <c r="P1660" s="10">
        <f t="shared" si="102"/>
        <v>74.150000000000006</v>
      </c>
      <c r="Q1660" s="14">
        <f t="shared" si="100"/>
        <v>41596.913437499999</v>
      </c>
      <c r="R1660">
        <f t="shared" si="103"/>
        <v>2013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0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01"/>
        <v>113</v>
      </c>
      <c r="P1661" s="10">
        <f t="shared" si="102"/>
        <v>12.53</v>
      </c>
      <c r="Q1661" s="14">
        <f t="shared" si="100"/>
        <v>42459.693865740745</v>
      </c>
      <c r="R1661">
        <f t="shared" si="103"/>
        <v>2016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0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01"/>
        <v>1254</v>
      </c>
      <c r="P1662" s="10">
        <f t="shared" si="102"/>
        <v>27.86</v>
      </c>
      <c r="Q1662" s="14">
        <f t="shared" si="100"/>
        <v>42343.998043981483</v>
      </c>
      <c r="R1662">
        <f t="shared" si="103"/>
        <v>2015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0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01"/>
        <v>103</v>
      </c>
      <c r="P1663" s="10">
        <f t="shared" si="102"/>
        <v>80.180000000000007</v>
      </c>
      <c r="Q1663" s="14">
        <f t="shared" si="100"/>
        <v>40848.198333333334</v>
      </c>
      <c r="R1663">
        <f t="shared" si="103"/>
        <v>2011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0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01"/>
        <v>103</v>
      </c>
      <c r="P1664" s="10">
        <f t="shared" si="102"/>
        <v>132.44</v>
      </c>
      <c r="Q1664" s="14">
        <f t="shared" si="100"/>
        <v>42006.02207175926</v>
      </c>
      <c r="R1664">
        <f t="shared" si="103"/>
        <v>2015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0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01"/>
        <v>108</v>
      </c>
      <c r="P1665" s="10">
        <f t="shared" si="102"/>
        <v>33.75</v>
      </c>
      <c r="Q1665" s="14">
        <f t="shared" si="100"/>
        <v>40939.761782407404</v>
      </c>
      <c r="R1665">
        <f t="shared" si="103"/>
        <v>2012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0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01"/>
        <v>122</v>
      </c>
      <c r="P1666" s="10">
        <f t="shared" si="102"/>
        <v>34.380000000000003</v>
      </c>
      <c r="Q1666" s="14">
        <f t="shared" ref="Q1666:Q1729" si="104">(((J1667/60)/60)/24)+DATE(1970,1,1)</f>
        <v>40564.649456018517</v>
      </c>
      <c r="R1666">
        <f t="shared" si="103"/>
        <v>2011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0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105">ROUND(E1667/D1667*100,0)</f>
        <v>119</v>
      </c>
      <c r="P1667" s="10">
        <f t="shared" ref="P1667:P1730" si="106">ROUND(E1667/L1667,2)</f>
        <v>44.96</v>
      </c>
      <c r="Q1667" s="14">
        <f t="shared" si="104"/>
        <v>41331.253159722226</v>
      </c>
      <c r="R1667">
        <f t="shared" ref="R1667:R1730" si="107">YEAR(Q1667)</f>
        <v>2013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0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05"/>
        <v>161</v>
      </c>
      <c r="P1668" s="10">
        <f t="shared" si="106"/>
        <v>41.04</v>
      </c>
      <c r="Q1668" s="14">
        <f t="shared" si="104"/>
        <v>41682.0705787037</v>
      </c>
      <c r="R1668">
        <f t="shared" si="107"/>
        <v>2014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0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05"/>
        <v>127</v>
      </c>
      <c r="P1669" s="10">
        <f t="shared" si="106"/>
        <v>52.6</v>
      </c>
      <c r="Q1669" s="14">
        <f t="shared" si="104"/>
        <v>40845.14975694444</v>
      </c>
      <c r="R1669">
        <f t="shared" si="107"/>
        <v>2011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05"/>
        <v>103</v>
      </c>
      <c r="P1670" s="10">
        <f t="shared" si="106"/>
        <v>70.78</v>
      </c>
      <c r="Q1670" s="14">
        <f t="shared" si="104"/>
        <v>42461.885138888887</v>
      </c>
      <c r="R1670">
        <f t="shared" si="107"/>
        <v>2016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0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05"/>
        <v>140</v>
      </c>
      <c r="P1671" s="10">
        <f t="shared" si="106"/>
        <v>53.75</v>
      </c>
      <c r="Q1671" s="14">
        <f t="shared" si="104"/>
        <v>40313.930543981485</v>
      </c>
      <c r="R1671">
        <f t="shared" si="107"/>
        <v>2010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0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05"/>
        <v>103</v>
      </c>
      <c r="P1672" s="10">
        <f t="shared" si="106"/>
        <v>44.61</v>
      </c>
      <c r="Q1672" s="14">
        <f t="shared" si="104"/>
        <v>42553.54414351852</v>
      </c>
      <c r="R1672">
        <f t="shared" si="107"/>
        <v>2016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0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05"/>
        <v>101</v>
      </c>
      <c r="P1673" s="10">
        <f t="shared" si="106"/>
        <v>26.15</v>
      </c>
      <c r="Q1673" s="14">
        <f t="shared" si="104"/>
        <v>41034.656597222223</v>
      </c>
      <c r="R1673">
        <f t="shared" si="107"/>
        <v>2012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0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05"/>
        <v>113</v>
      </c>
      <c r="P1674" s="10">
        <f t="shared" si="106"/>
        <v>39.18</v>
      </c>
      <c r="Q1674" s="14">
        <f t="shared" si="104"/>
        <v>42039.878379629634</v>
      </c>
      <c r="R1674">
        <f t="shared" si="107"/>
        <v>2015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0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05"/>
        <v>128</v>
      </c>
      <c r="P1675" s="10">
        <f t="shared" si="106"/>
        <v>45.59</v>
      </c>
      <c r="Q1675" s="14">
        <f t="shared" si="104"/>
        <v>42569.605393518519</v>
      </c>
      <c r="R1675">
        <f t="shared" si="107"/>
        <v>2016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0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05"/>
        <v>202</v>
      </c>
      <c r="P1676" s="10">
        <f t="shared" si="106"/>
        <v>89.25</v>
      </c>
      <c r="Q1676" s="14">
        <f t="shared" si="104"/>
        <v>40802.733101851853</v>
      </c>
      <c r="R1676">
        <f t="shared" si="107"/>
        <v>2011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0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05"/>
        <v>137</v>
      </c>
      <c r="P1677" s="10">
        <f t="shared" si="106"/>
        <v>40.42</v>
      </c>
      <c r="Q1677" s="14">
        <f t="shared" si="104"/>
        <v>40973.72623842593</v>
      </c>
      <c r="R1677">
        <f t="shared" si="107"/>
        <v>2012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0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05"/>
        <v>115</v>
      </c>
      <c r="P1678" s="10">
        <f t="shared" si="106"/>
        <v>82.38</v>
      </c>
      <c r="Q1678" s="14">
        <f t="shared" si="104"/>
        <v>42416.407129629632</v>
      </c>
      <c r="R1678">
        <f t="shared" si="107"/>
        <v>2016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0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05"/>
        <v>112</v>
      </c>
      <c r="P1679" s="10">
        <f t="shared" si="106"/>
        <v>159.52000000000001</v>
      </c>
      <c r="Q1679" s="14">
        <f t="shared" si="104"/>
        <v>41662.854988425926</v>
      </c>
      <c r="R1679">
        <f t="shared" si="107"/>
        <v>2014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05"/>
        <v>118</v>
      </c>
      <c r="P1680" s="10">
        <f t="shared" si="106"/>
        <v>36.24</v>
      </c>
      <c r="Q1680" s="14">
        <f t="shared" si="104"/>
        <v>40723.068807870368</v>
      </c>
      <c r="R1680">
        <f t="shared" si="107"/>
        <v>2011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0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05"/>
        <v>175</v>
      </c>
      <c r="P1681" s="10">
        <f t="shared" si="106"/>
        <v>62.5</v>
      </c>
      <c r="Q1681" s="14">
        <f t="shared" si="104"/>
        <v>41802.757719907408</v>
      </c>
      <c r="R1681">
        <f t="shared" si="107"/>
        <v>2014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0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05"/>
        <v>118</v>
      </c>
      <c r="P1682" s="10">
        <f t="shared" si="106"/>
        <v>47</v>
      </c>
      <c r="Q1682" s="14">
        <f t="shared" si="104"/>
        <v>42774.121342592596</v>
      </c>
      <c r="R1682">
        <f t="shared" si="107"/>
        <v>2017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0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05"/>
        <v>101</v>
      </c>
      <c r="P1683" s="10">
        <f t="shared" si="106"/>
        <v>74.58</v>
      </c>
      <c r="Q1683" s="14">
        <f t="shared" si="104"/>
        <v>42779.21365740741</v>
      </c>
      <c r="R1683">
        <f t="shared" si="107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0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05"/>
        <v>0</v>
      </c>
      <c r="P1684" s="10" t="e">
        <f t="shared" si="106"/>
        <v>#DIV/0!</v>
      </c>
      <c r="Q1684" s="14">
        <f t="shared" si="104"/>
        <v>42808.781689814816</v>
      </c>
      <c r="R1684">
        <f t="shared" si="107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0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05"/>
        <v>22</v>
      </c>
      <c r="P1685" s="10">
        <f t="shared" si="106"/>
        <v>76</v>
      </c>
      <c r="Q1685" s="14">
        <f t="shared" si="104"/>
        <v>42783.815289351856</v>
      </c>
      <c r="R1685">
        <f t="shared" si="107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0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05"/>
        <v>109</v>
      </c>
      <c r="P1686" s="10">
        <f t="shared" si="106"/>
        <v>86.44</v>
      </c>
      <c r="Q1686" s="14">
        <f t="shared" si="104"/>
        <v>42788.2502662037</v>
      </c>
      <c r="R1686">
        <f t="shared" si="107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0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05"/>
        <v>103</v>
      </c>
      <c r="P1687" s="10">
        <f t="shared" si="106"/>
        <v>24</v>
      </c>
      <c r="Q1687" s="14">
        <f t="shared" si="104"/>
        <v>42792.843969907408</v>
      </c>
      <c r="R1687">
        <f t="shared" si="107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0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05"/>
        <v>0</v>
      </c>
      <c r="P1688" s="10">
        <f t="shared" si="106"/>
        <v>18</v>
      </c>
      <c r="Q1688" s="14">
        <f t="shared" si="104"/>
        <v>42802.046817129631</v>
      </c>
      <c r="R1688">
        <f t="shared" si="107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0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05"/>
        <v>31</v>
      </c>
      <c r="P1689" s="10">
        <f t="shared" si="106"/>
        <v>80.13</v>
      </c>
      <c r="Q1689" s="14">
        <f t="shared" si="104"/>
        <v>42804.534652777773</v>
      </c>
      <c r="R1689">
        <f t="shared" si="107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05"/>
        <v>44</v>
      </c>
      <c r="P1690" s="10">
        <f t="shared" si="106"/>
        <v>253.14</v>
      </c>
      <c r="Q1690" s="14">
        <f t="shared" si="104"/>
        <v>42780.942476851851</v>
      </c>
      <c r="R1690">
        <f t="shared" si="107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0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05"/>
        <v>100</v>
      </c>
      <c r="P1691" s="10">
        <f t="shared" si="106"/>
        <v>171.43</v>
      </c>
      <c r="Q1691" s="14">
        <f t="shared" si="104"/>
        <v>42801.43104166667</v>
      </c>
      <c r="R1691">
        <f t="shared" si="107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0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05"/>
        <v>25</v>
      </c>
      <c r="P1692" s="10">
        <f t="shared" si="106"/>
        <v>57.73</v>
      </c>
      <c r="Q1692" s="14">
        <f t="shared" si="104"/>
        <v>42795.701481481476</v>
      </c>
      <c r="R1692">
        <f t="shared" si="107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0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05"/>
        <v>33</v>
      </c>
      <c r="P1693" s="10">
        <f t="shared" si="106"/>
        <v>264.26</v>
      </c>
      <c r="Q1693" s="14">
        <f t="shared" si="104"/>
        <v>42788.151238425926</v>
      </c>
      <c r="R1693">
        <f t="shared" si="107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0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05"/>
        <v>48</v>
      </c>
      <c r="P1694" s="10">
        <f t="shared" si="106"/>
        <v>159.33000000000001</v>
      </c>
      <c r="Q1694" s="14">
        <f t="shared" si="104"/>
        <v>42803.920277777783</v>
      </c>
      <c r="R1694">
        <f t="shared" si="107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0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05"/>
        <v>9</v>
      </c>
      <c r="P1695" s="10">
        <f t="shared" si="106"/>
        <v>35</v>
      </c>
      <c r="Q1695" s="14">
        <f t="shared" si="104"/>
        <v>42791.669837962967</v>
      </c>
      <c r="R1695">
        <f t="shared" si="107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0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05"/>
        <v>0</v>
      </c>
      <c r="P1696" s="10">
        <f t="shared" si="106"/>
        <v>5</v>
      </c>
      <c r="Q1696" s="14">
        <f t="shared" si="104"/>
        <v>42801.031412037039</v>
      </c>
      <c r="R1696">
        <f t="shared" si="107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0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05"/>
        <v>12</v>
      </c>
      <c r="P1697" s="10">
        <f t="shared" si="106"/>
        <v>61.09</v>
      </c>
      <c r="Q1697" s="14">
        <f t="shared" si="104"/>
        <v>42796.069571759261</v>
      </c>
      <c r="R1697">
        <f t="shared" si="107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0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05"/>
        <v>0</v>
      </c>
      <c r="P1698" s="10" t="e">
        <f t="shared" si="106"/>
        <v>#DIV/0!</v>
      </c>
      <c r="Q1698" s="14">
        <f t="shared" si="104"/>
        <v>42805.032962962956</v>
      </c>
      <c r="R1698">
        <f t="shared" si="107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0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05"/>
        <v>20</v>
      </c>
      <c r="P1699" s="10">
        <f t="shared" si="106"/>
        <v>114.82</v>
      </c>
      <c r="Q1699" s="14">
        <f t="shared" si="104"/>
        <v>42796.207870370374</v>
      </c>
      <c r="R1699">
        <f t="shared" si="107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05"/>
        <v>0</v>
      </c>
      <c r="P1700" s="10" t="e">
        <f t="shared" si="106"/>
        <v>#DIV/0!</v>
      </c>
      <c r="Q1700" s="14">
        <f t="shared" si="104"/>
        <v>42806.863946759258</v>
      </c>
      <c r="R1700">
        <f t="shared" si="107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0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05"/>
        <v>4</v>
      </c>
      <c r="P1701" s="10">
        <f t="shared" si="106"/>
        <v>54</v>
      </c>
      <c r="Q1701" s="14">
        <f t="shared" si="104"/>
        <v>42796.071643518517</v>
      </c>
      <c r="R1701">
        <f t="shared" si="107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0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05"/>
        <v>26</v>
      </c>
      <c r="P1702" s="10">
        <f t="shared" si="106"/>
        <v>65.97</v>
      </c>
      <c r="Q1702" s="14">
        <f t="shared" si="104"/>
        <v>41989.664409722223</v>
      </c>
      <c r="R1702">
        <f t="shared" si="107"/>
        <v>2014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0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05"/>
        <v>0</v>
      </c>
      <c r="P1703" s="10">
        <f t="shared" si="106"/>
        <v>5</v>
      </c>
      <c r="Q1703" s="14">
        <f t="shared" si="104"/>
        <v>42063.869791666672</v>
      </c>
      <c r="R1703">
        <f t="shared" si="107"/>
        <v>2015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0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05"/>
        <v>0</v>
      </c>
      <c r="P1704" s="10">
        <f t="shared" si="106"/>
        <v>1</v>
      </c>
      <c r="Q1704" s="14">
        <f t="shared" si="104"/>
        <v>42187.281678240746</v>
      </c>
      <c r="R1704">
        <f t="shared" si="107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0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05"/>
        <v>1</v>
      </c>
      <c r="P1705" s="10">
        <f t="shared" si="106"/>
        <v>25.5</v>
      </c>
      <c r="Q1705" s="14">
        <f t="shared" si="104"/>
        <v>42021.139733796299</v>
      </c>
      <c r="R1705">
        <f t="shared" si="107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0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05"/>
        <v>65</v>
      </c>
      <c r="P1706" s="10">
        <f t="shared" si="106"/>
        <v>118.36</v>
      </c>
      <c r="Q1706" s="14">
        <f t="shared" si="104"/>
        <v>42245.016736111109</v>
      </c>
      <c r="R1706">
        <f t="shared" si="107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0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05"/>
        <v>0</v>
      </c>
      <c r="P1707" s="10" t="e">
        <f t="shared" si="106"/>
        <v>#DIV/0!</v>
      </c>
      <c r="Q1707" s="14">
        <f t="shared" si="104"/>
        <v>42179.306388888886</v>
      </c>
      <c r="R1707">
        <f t="shared" si="107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0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05"/>
        <v>0</v>
      </c>
      <c r="P1708" s="10" t="e">
        <f t="shared" si="106"/>
        <v>#DIV/0!</v>
      </c>
      <c r="Q1708" s="14">
        <f t="shared" si="104"/>
        <v>42427.721006944441</v>
      </c>
      <c r="R1708">
        <f t="shared" si="107"/>
        <v>2016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0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05"/>
        <v>10</v>
      </c>
      <c r="P1709" s="10">
        <f t="shared" si="106"/>
        <v>54.11</v>
      </c>
      <c r="Q1709" s="14">
        <f t="shared" si="104"/>
        <v>42451.866967592592</v>
      </c>
      <c r="R1709">
        <f t="shared" si="107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05"/>
        <v>0</v>
      </c>
      <c r="P1710" s="10" t="e">
        <f t="shared" si="106"/>
        <v>#DIV/0!</v>
      </c>
      <c r="Q1710" s="14">
        <f t="shared" si="104"/>
        <v>41841.56381944444</v>
      </c>
      <c r="R1710">
        <f t="shared" si="107"/>
        <v>2014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0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05"/>
        <v>5</v>
      </c>
      <c r="P1711" s="10">
        <f t="shared" si="106"/>
        <v>21.25</v>
      </c>
      <c r="Q1711" s="14">
        <f t="shared" si="104"/>
        <v>42341.59129629629</v>
      </c>
      <c r="R1711">
        <f t="shared" si="107"/>
        <v>2015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0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05"/>
        <v>1</v>
      </c>
      <c r="P1712" s="10">
        <f t="shared" si="106"/>
        <v>34</v>
      </c>
      <c r="Q1712" s="14">
        <f t="shared" si="104"/>
        <v>41852.646226851852</v>
      </c>
      <c r="R1712">
        <f t="shared" si="107"/>
        <v>2014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0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05"/>
        <v>11</v>
      </c>
      <c r="P1713" s="10">
        <f t="shared" si="106"/>
        <v>525</v>
      </c>
      <c r="Q1713" s="14">
        <f t="shared" si="104"/>
        <v>42125.913807870369</v>
      </c>
      <c r="R1713">
        <f t="shared" si="107"/>
        <v>2015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0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05"/>
        <v>0</v>
      </c>
      <c r="P1714" s="10" t="e">
        <f t="shared" si="106"/>
        <v>#DIV/0!</v>
      </c>
      <c r="Q1714" s="14">
        <f t="shared" si="104"/>
        <v>41887.801064814819</v>
      </c>
      <c r="R1714">
        <f t="shared" si="107"/>
        <v>2014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0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05"/>
        <v>2</v>
      </c>
      <c r="P1715" s="10">
        <f t="shared" si="106"/>
        <v>50</v>
      </c>
      <c r="Q1715" s="14">
        <f t="shared" si="104"/>
        <v>42095.918530092589</v>
      </c>
      <c r="R1715">
        <f t="shared" si="107"/>
        <v>2015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0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05"/>
        <v>8</v>
      </c>
      <c r="P1716" s="10">
        <f t="shared" si="106"/>
        <v>115.71</v>
      </c>
      <c r="Q1716" s="14">
        <f t="shared" si="104"/>
        <v>42064.217418981483</v>
      </c>
      <c r="R1716">
        <f t="shared" si="107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0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05"/>
        <v>0</v>
      </c>
      <c r="P1717" s="10">
        <f t="shared" si="106"/>
        <v>5.5</v>
      </c>
      <c r="Q1717" s="14">
        <f t="shared" si="104"/>
        <v>42673.577534722222</v>
      </c>
      <c r="R1717">
        <f t="shared" si="107"/>
        <v>2016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0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05"/>
        <v>8</v>
      </c>
      <c r="P1718" s="10">
        <f t="shared" si="106"/>
        <v>50</v>
      </c>
      <c r="Q1718" s="14">
        <f t="shared" si="104"/>
        <v>42460.98192129629</v>
      </c>
      <c r="R1718">
        <f t="shared" si="107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0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05"/>
        <v>43</v>
      </c>
      <c r="P1719" s="10">
        <f t="shared" si="106"/>
        <v>34.020000000000003</v>
      </c>
      <c r="Q1719" s="14">
        <f t="shared" si="104"/>
        <v>42460.610520833332</v>
      </c>
      <c r="R1719">
        <f t="shared" si="107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05"/>
        <v>0</v>
      </c>
      <c r="P1720" s="10">
        <f t="shared" si="106"/>
        <v>37.5</v>
      </c>
      <c r="Q1720" s="14">
        <f t="shared" si="104"/>
        <v>41869.534618055557</v>
      </c>
      <c r="R1720">
        <f t="shared" si="107"/>
        <v>2014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0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05"/>
        <v>1</v>
      </c>
      <c r="P1721" s="10">
        <f t="shared" si="106"/>
        <v>11.67</v>
      </c>
      <c r="Q1721" s="14">
        <f t="shared" si="104"/>
        <v>41922.783229166671</v>
      </c>
      <c r="R1721">
        <f t="shared" si="107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0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05"/>
        <v>6</v>
      </c>
      <c r="P1722" s="10">
        <f t="shared" si="106"/>
        <v>28.13</v>
      </c>
      <c r="Q1722" s="14">
        <f t="shared" si="104"/>
        <v>42319.461377314816</v>
      </c>
      <c r="R1722">
        <f t="shared" si="107"/>
        <v>2015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0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05"/>
        <v>0</v>
      </c>
      <c r="P1723" s="10" t="e">
        <f t="shared" si="106"/>
        <v>#DIV/0!</v>
      </c>
      <c r="Q1723" s="14">
        <f t="shared" si="104"/>
        <v>42425.960983796293</v>
      </c>
      <c r="R1723">
        <f t="shared" si="107"/>
        <v>2016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0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05"/>
        <v>0</v>
      </c>
      <c r="P1724" s="10">
        <f t="shared" si="106"/>
        <v>1</v>
      </c>
      <c r="Q1724" s="14">
        <f t="shared" si="104"/>
        <v>42129.82540509259</v>
      </c>
      <c r="R1724">
        <f t="shared" si="107"/>
        <v>2015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0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05"/>
        <v>7</v>
      </c>
      <c r="P1725" s="10">
        <f t="shared" si="106"/>
        <v>216.67</v>
      </c>
      <c r="Q1725" s="14">
        <f t="shared" si="104"/>
        <v>41912.932430555556</v>
      </c>
      <c r="R1725">
        <f t="shared" si="107"/>
        <v>2014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0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05"/>
        <v>1</v>
      </c>
      <c r="P1726" s="10">
        <f t="shared" si="106"/>
        <v>8.75</v>
      </c>
      <c r="Q1726" s="14">
        <f t="shared" si="104"/>
        <v>41845.968159722222</v>
      </c>
      <c r="R1726">
        <f t="shared" si="107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0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05"/>
        <v>10</v>
      </c>
      <c r="P1727" s="10">
        <f t="shared" si="106"/>
        <v>62.22</v>
      </c>
      <c r="Q1727" s="14">
        <f t="shared" si="104"/>
        <v>41788.919722222221</v>
      </c>
      <c r="R1727">
        <f t="shared" si="107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0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05"/>
        <v>34</v>
      </c>
      <c r="P1728" s="10">
        <f t="shared" si="106"/>
        <v>137.25</v>
      </c>
      <c r="Q1728" s="14">
        <f t="shared" si="104"/>
        <v>42044.927974537044</v>
      </c>
      <c r="R1728">
        <f t="shared" si="107"/>
        <v>2015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0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05"/>
        <v>0</v>
      </c>
      <c r="P1729" s="10">
        <f t="shared" si="106"/>
        <v>1</v>
      </c>
      <c r="Q1729" s="14">
        <f t="shared" si="104"/>
        <v>42268.625856481478</v>
      </c>
      <c r="R1729">
        <f t="shared" si="107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05"/>
        <v>68</v>
      </c>
      <c r="P1730" s="10">
        <f t="shared" si="106"/>
        <v>122.14</v>
      </c>
      <c r="Q1730" s="14">
        <f t="shared" ref="Q1730:Q1793" si="108">(((J1731/60)/60)/24)+DATE(1970,1,1)</f>
        <v>42471.052152777775</v>
      </c>
      <c r="R1730">
        <f t="shared" si="107"/>
        <v>2016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0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109">ROUND(E1731/D1731*100,0)</f>
        <v>0</v>
      </c>
      <c r="P1731" s="10" t="e">
        <f t="shared" ref="P1731:P1794" si="110">ROUND(E1731/L1731,2)</f>
        <v>#DIV/0!</v>
      </c>
      <c r="Q1731" s="14">
        <f t="shared" si="108"/>
        <v>42272.087766203709</v>
      </c>
      <c r="R1731">
        <f t="shared" ref="R1731:R1794" si="111">YEAR(Q1731)</f>
        <v>2015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0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09"/>
        <v>0</v>
      </c>
      <c r="P1732" s="10" t="e">
        <f t="shared" si="110"/>
        <v>#DIV/0!</v>
      </c>
      <c r="Q1732" s="14">
        <f t="shared" si="108"/>
        <v>42152.906851851847</v>
      </c>
      <c r="R1732">
        <f t="shared" si="111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0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09"/>
        <v>0</v>
      </c>
      <c r="P1733" s="10" t="e">
        <f t="shared" si="110"/>
        <v>#DIV/0!</v>
      </c>
      <c r="Q1733" s="14">
        <f t="shared" si="108"/>
        <v>42325.683807870373</v>
      </c>
      <c r="R1733">
        <f t="shared" si="111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0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09"/>
        <v>0</v>
      </c>
      <c r="P1734" s="10" t="e">
        <f t="shared" si="110"/>
        <v>#DIV/0!</v>
      </c>
      <c r="Q1734" s="14">
        <f t="shared" si="108"/>
        <v>42614.675625000003</v>
      </c>
      <c r="R1734">
        <f t="shared" si="111"/>
        <v>2016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0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09"/>
        <v>0</v>
      </c>
      <c r="P1735" s="10" t="e">
        <f t="shared" si="110"/>
        <v>#DIV/0!</v>
      </c>
      <c r="Q1735" s="14">
        <f t="shared" si="108"/>
        <v>42102.036527777775</v>
      </c>
      <c r="R1735">
        <f t="shared" si="111"/>
        <v>2015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0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09"/>
        <v>0</v>
      </c>
      <c r="P1736" s="10">
        <f t="shared" si="110"/>
        <v>1</v>
      </c>
      <c r="Q1736" s="14">
        <f t="shared" si="108"/>
        <v>42559.814178240747</v>
      </c>
      <c r="R1736">
        <f t="shared" si="111"/>
        <v>2016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0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09"/>
        <v>11</v>
      </c>
      <c r="P1737" s="10">
        <f t="shared" si="110"/>
        <v>55</v>
      </c>
      <c r="Q1737" s="14">
        <f t="shared" si="108"/>
        <v>42286.861493055556</v>
      </c>
      <c r="R1737">
        <f t="shared" si="111"/>
        <v>2015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0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09"/>
        <v>1</v>
      </c>
      <c r="P1738" s="10">
        <f t="shared" si="110"/>
        <v>22</v>
      </c>
      <c r="Q1738" s="14">
        <f t="shared" si="108"/>
        <v>42175.948981481488</v>
      </c>
      <c r="R1738">
        <f t="shared" si="111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0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09"/>
        <v>21</v>
      </c>
      <c r="P1739" s="10">
        <f t="shared" si="110"/>
        <v>56.67</v>
      </c>
      <c r="Q1739" s="14">
        <f t="shared" si="108"/>
        <v>41884.874328703707</v>
      </c>
      <c r="R1739">
        <f t="shared" si="111"/>
        <v>2014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09"/>
        <v>0</v>
      </c>
      <c r="P1740" s="10">
        <f t="shared" si="110"/>
        <v>20</v>
      </c>
      <c r="Q1740" s="14">
        <f t="shared" si="108"/>
        <v>42435.874212962968</v>
      </c>
      <c r="R1740">
        <f t="shared" si="111"/>
        <v>2016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0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09"/>
        <v>0</v>
      </c>
      <c r="P1741" s="10">
        <f t="shared" si="110"/>
        <v>1</v>
      </c>
      <c r="Q1741" s="14">
        <f t="shared" si="108"/>
        <v>42171.817384259266</v>
      </c>
      <c r="R1741">
        <f t="shared" si="111"/>
        <v>2015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0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09"/>
        <v>0</v>
      </c>
      <c r="P1742" s="10" t="e">
        <f t="shared" si="110"/>
        <v>#DIV/0!</v>
      </c>
      <c r="Q1742" s="14">
        <f t="shared" si="108"/>
        <v>42120.628136574072</v>
      </c>
      <c r="R1742">
        <f t="shared" si="111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0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09"/>
        <v>111</v>
      </c>
      <c r="P1743" s="10">
        <f t="shared" si="110"/>
        <v>25.58</v>
      </c>
      <c r="Q1743" s="14">
        <f t="shared" si="108"/>
        <v>42710.876967592587</v>
      </c>
      <c r="R1743">
        <f t="shared" si="111"/>
        <v>2016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0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09"/>
        <v>109</v>
      </c>
      <c r="P1744" s="10">
        <f t="shared" si="110"/>
        <v>63.97</v>
      </c>
      <c r="Q1744" s="14">
        <f t="shared" si="108"/>
        <v>42586.925636574073</v>
      </c>
      <c r="R1744">
        <f t="shared" si="111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0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09"/>
        <v>100</v>
      </c>
      <c r="P1745" s="10">
        <f t="shared" si="110"/>
        <v>89.93</v>
      </c>
      <c r="Q1745" s="14">
        <f t="shared" si="108"/>
        <v>42026.605057870373</v>
      </c>
      <c r="R1745">
        <f t="shared" si="111"/>
        <v>2015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0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09"/>
        <v>118</v>
      </c>
      <c r="P1746" s="10">
        <f t="shared" si="110"/>
        <v>93.07</v>
      </c>
      <c r="Q1746" s="14">
        <f t="shared" si="108"/>
        <v>42690.259699074071</v>
      </c>
      <c r="R1746">
        <f t="shared" si="111"/>
        <v>2016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0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09"/>
        <v>114</v>
      </c>
      <c r="P1747" s="10">
        <f t="shared" si="110"/>
        <v>89.67</v>
      </c>
      <c r="Q1747" s="14">
        <f t="shared" si="108"/>
        <v>42668.176701388889</v>
      </c>
      <c r="R1747">
        <f t="shared" si="111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0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09"/>
        <v>148</v>
      </c>
      <c r="P1748" s="10">
        <f t="shared" si="110"/>
        <v>207.62</v>
      </c>
      <c r="Q1748" s="14">
        <f t="shared" si="108"/>
        <v>42292.435532407413</v>
      </c>
      <c r="R1748">
        <f t="shared" si="111"/>
        <v>2015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0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09"/>
        <v>105</v>
      </c>
      <c r="P1749" s="10">
        <f t="shared" si="110"/>
        <v>59.41</v>
      </c>
      <c r="Q1749" s="14">
        <f t="shared" si="108"/>
        <v>42219.950729166667</v>
      </c>
      <c r="R1749">
        <f t="shared" si="111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09"/>
        <v>130</v>
      </c>
      <c r="P1750" s="10">
        <f t="shared" si="110"/>
        <v>358.97</v>
      </c>
      <c r="Q1750" s="14">
        <f t="shared" si="108"/>
        <v>42758.975937499999</v>
      </c>
      <c r="R1750">
        <f t="shared" si="111"/>
        <v>2017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0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09"/>
        <v>123</v>
      </c>
      <c r="P1751" s="10">
        <f t="shared" si="110"/>
        <v>94.74</v>
      </c>
      <c r="Q1751" s="14">
        <f t="shared" si="108"/>
        <v>42454.836851851855</v>
      </c>
      <c r="R1751">
        <f t="shared" si="111"/>
        <v>2016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0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09"/>
        <v>202</v>
      </c>
      <c r="P1752" s="10">
        <f t="shared" si="110"/>
        <v>80.650000000000006</v>
      </c>
      <c r="Q1752" s="14">
        <f t="shared" si="108"/>
        <v>42052.7815162037</v>
      </c>
      <c r="R1752">
        <f t="shared" si="111"/>
        <v>2015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0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09"/>
        <v>103</v>
      </c>
      <c r="P1753" s="10">
        <f t="shared" si="110"/>
        <v>168.69</v>
      </c>
      <c r="Q1753" s="14">
        <f t="shared" si="108"/>
        <v>42627.253263888888</v>
      </c>
      <c r="R1753">
        <f t="shared" si="111"/>
        <v>2016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0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09"/>
        <v>260</v>
      </c>
      <c r="P1754" s="10">
        <f t="shared" si="110"/>
        <v>34.69</v>
      </c>
      <c r="Q1754" s="14">
        <f t="shared" si="108"/>
        <v>42420.74962962963</v>
      </c>
      <c r="R1754">
        <f t="shared" si="111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0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09"/>
        <v>108</v>
      </c>
      <c r="P1755" s="10">
        <f t="shared" si="110"/>
        <v>462.86</v>
      </c>
      <c r="Q1755" s="14">
        <f t="shared" si="108"/>
        <v>42067.876770833333</v>
      </c>
      <c r="R1755">
        <f t="shared" si="111"/>
        <v>2015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0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09"/>
        <v>111</v>
      </c>
      <c r="P1756" s="10">
        <f t="shared" si="110"/>
        <v>104.39</v>
      </c>
      <c r="Q1756" s="14">
        <f t="shared" si="108"/>
        <v>42252.788900462961</v>
      </c>
      <c r="R1756">
        <f t="shared" si="111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0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09"/>
        <v>120</v>
      </c>
      <c r="P1757" s="10">
        <f t="shared" si="110"/>
        <v>7.5</v>
      </c>
      <c r="Q1757" s="14">
        <f t="shared" si="108"/>
        <v>42571.167465277773</v>
      </c>
      <c r="R1757">
        <f t="shared" si="111"/>
        <v>2016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0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09"/>
        <v>103</v>
      </c>
      <c r="P1758" s="10">
        <f t="shared" si="110"/>
        <v>47.13</v>
      </c>
      <c r="Q1758" s="14">
        <f t="shared" si="108"/>
        <v>42733.827349537038</v>
      </c>
      <c r="R1758">
        <f t="shared" si="111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0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09"/>
        <v>116</v>
      </c>
      <c r="P1759" s="10">
        <f t="shared" si="110"/>
        <v>414.29</v>
      </c>
      <c r="Q1759" s="14">
        <f t="shared" si="108"/>
        <v>42505.955925925926</v>
      </c>
      <c r="R1759">
        <f t="shared" si="111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09"/>
        <v>115</v>
      </c>
      <c r="P1760" s="10">
        <f t="shared" si="110"/>
        <v>42.48</v>
      </c>
      <c r="Q1760" s="14">
        <f t="shared" si="108"/>
        <v>42068.829039351855</v>
      </c>
      <c r="R1760">
        <f t="shared" si="111"/>
        <v>2015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0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09"/>
        <v>107</v>
      </c>
      <c r="P1761" s="10">
        <f t="shared" si="110"/>
        <v>108.78</v>
      </c>
      <c r="Q1761" s="14">
        <f t="shared" si="108"/>
        <v>42405.67260416667</v>
      </c>
      <c r="R1761">
        <f t="shared" si="111"/>
        <v>2016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0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09"/>
        <v>165</v>
      </c>
      <c r="P1762" s="10">
        <f t="shared" si="110"/>
        <v>81.099999999999994</v>
      </c>
      <c r="Q1762" s="14">
        <f t="shared" si="108"/>
        <v>42209.567824074074</v>
      </c>
      <c r="R1762">
        <f t="shared" si="111"/>
        <v>2015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0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09"/>
        <v>155</v>
      </c>
      <c r="P1763" s="10">
        <f t="shared" si="110"/>
        <v>51.67</v>
      </c>
      <c r="Q1763" s="14">
        <f t="shared" si="108"/>
        <v>42410.982002314813</v>
      </c>
      <c r="R1763">
        <f t="shared" si="111"/>
        <v>2016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0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09"/>
        <v>885</v>
      </c>
      <c r="P1764" s="10">
        <f t="shared" si="110"/>
        <v>35.4</v>
      </c>
      <c r="Q1764" s="14">
        <f t="shared" si="108"/>
        <v>42636.868518518517</v>
      </c>
      <c r="R1764">
        <f t="shared" si="111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0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09"/>
        <v>102</v>
      </c>
      <c r="P1765" s="10">
        <f t="shared" si="110"/>
        <v>103.64</v>
      </c>
      <c r="Q1765" s="14">
        <f t="shared" si="108"/>
        <v>41825.485868055555</v>
      </c>
      <c r="R1765">
        <f t="shared" si="111"/>
        <v>2014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0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09"/>
        <v>20</v>
      </c>
      <c r="P1766" s="10">
        <f t="shared" si="110"/>
        <v>55.28</v>
      </c>
      <c r="Q1766" s="14">
        <f t="shared" si="108"/>
        <v>41834.980462962965</v>
      </c>
      <c r="R1766">
        <f t="shared" si="111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0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09"/>
        <v>59</v>
      </c>
      <c r="P1767" s="10">
        <f t="shared" si="110"/>
        <v>72.17</v>
      </c>
      <c r="Q1767" s="14">
        <f t="shared" si="108"/>
        <v>41855.859814814816</v>
      </c>
      <c r="R1767">
        <f t="shared" si="111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0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09"/>
        <v>0</v>
      </c>
      <c r="P1768" s="10" t="e">
        <f t="shared" si="110"/>
        <v>#DIV/0!</v>
      </c>
      <c r="Q1768" s="14">
        <f t="shared" si="108"/>
        <v>41824.658379629633</v>
      </c>
      <c r="R1768">
        <f t="shared" si="111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0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09"/>
        <v>46</v>
      </c>
      <c r="P1769" s="10">
        <f t="shared" si="110"/>
        <v>58.62</v>
      </c>
      <c r="Q1769" s="14">
        <f t="shared" si="108"/>
        <v>41849.560694444444</v>
      </c>
      <c r="R1769">
        <f t="shared" si="111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09"/>
        <v>4</v>
      </c>
      <c r="P1770" s="10">
        <f t="shared" si="110"/>
        <v>12.47</v>
      </c>
      <c r="Q1770" s="14">
        <f t="shared" si="108"/>
        <v>41987.818969907406</v>
      </c>
      <c r="R1770">
        <f t="shared" si="111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0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09"/>
        <v>3</v>
      </c>
      <c r="P1771" s="10">
        <f t="shared" si="110"/>
        <v>49.14</v>
      </c>
      <c r="Q1771" s="14">
        <f t="shared" si="108"/>
        <v>41891.780023148152</v>
      </c>
      <c r="R1771">
        <f t="shared" si="111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0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09"/>
        <v>57</v>
      </c>
      <c r="P1772" s="10">
        <f t="shared" si="110"/>
        <v>150.5</v>
      </c>
      <c r="Q1772" s="14">
        <f t="shared" si="108"/>
        <v>41905.979629629634</v>
      </c>
      <c r="R1772">
        <f t="shared" si="111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0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09"/>
        <v>21</v>
      </c>
      <c r="P1773" s="10">
        <f t="shared" si="110"/>
        <v>35.799999999999997</v>
      </c>
      <c r="Q1773" s="14">
        <f t="shared" si="108"/>
        <v>41766.718009259261</v>
      </c>
      <c r="R1773">
        <f t="shared" si="111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0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09"/>
        <v>16</v>
      </c>
      <c r="P1774" s="10">
        <f t="shared" si="110"/>
        <v>45.16</v>
      </c>
      <c r="Q1774" s="14">
        <f t="shared" si="108"/>
        <v>41978.760393518518</v>
      </c>
      <c r="R1774">
        <f t="shared" si="111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0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09"/>
        <v>6</v>
      </c>
      <c r="P1775" s="10">
        <f t="shared" si="110"/>
        <v>98.79</v>
      </c>
      <c r="Q1775" s="14">
        <f t="shared" si="108"/>
        <v>41930.218657407408</v>
      </c>
      <c r="R1775">
        <f t="shared" si="111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0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09"/>
        <v>46</v>
      </c>
      <c r="P1776" s="10">
        <f t="shared" si="110"/>
        <v>88.31</v>
      </c>
      <c r="Q1776" s="14">
        <f t="shared" si="108"/>
        <v>41891.976388888892</v>
      </c>
      <c r="R1776">
        <f t="shared" si="111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0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09"/>
        <v>65</v>
      </c>
      <c r="P1777" s="10">
        <f t="shared" si="110"/>
        <v>170.63</v>
      </c>
      <c r="Q1777" s="14">
        <f t="shared" si="108"/>
        <v>41905.95684027778</v>
      </c>
      <c r="R1777">
        <f t="shared" si="111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0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09"/>
        <v>7</v>
      </c>
      <c r="P1778" s="10">
        <f t="shared" si="110"/>
        <v>83.75</v>
      </c>
      <c r="Q1778" s="14">
        <f t="shared" si="108"/>
        <v>42025.357094907406</v>
      </c>
      <c r="R1778">
        <f t="shared" si="111"/>
        <v>2015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0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09"/>
        <v>14</v>
      </c>
      <c r="P1779" s="10">
        <f t="shared" si="110"/>
        <v>65.099999999999994</v>
      </c>
      <c r="Q1779" s="14">
        <f t="shared" si="108"/>
        <v>42045.86336805555</v>
      </c>
      <c r="R1779">
        <f t="shared" si="111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09"/>
        <v>2</v>
      </c>
      <c r="P1780" s="10">
        <f t="shared" si="110"/>
        <v>66.33</v>
      </c>
      <c r="Q1780" s="14">
        <f t="shared" si="108"/>
        <v>42585.691898148143</v>
      </c>
      <c r="R1780">
        <f t="shared" si="111"/>
        <v>2016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0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09"/>
        <v>36</v>
      </c>
      <c r="P1781" s="10">
        <f t="shared" si="110"/>
        <v>104.89</v>
      </c>
      <c r="Q1781" s="14">
        <f t="shared" si="108"/>
        <v>42493.600810185191</v>
      </c>
      <c r="R1781">
        <f t="shared" si="111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0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09"/>
        <v>40</v>
      </c>
      <c r="P1782" s="10">
        <f t="shared" si="110"/>
        <v>78.44</v>
      </c>
      <c r="Q1782" s="14">
        <f t="shared" si="108"/>
        <v>42597.617418981477</v>
      </c>
      <c r="R1782">
        <f t="shared" si="111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0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09"/>
        <v>26</v>
      </c>
      <c r="P1783" s="10">
        <f t="shared" si="110"/>
        <v>59.04</v>
      </c>
      <c r="Q1783" s="14">
        <f t="shared" si="108"/>
        <v>42388.575104166666</v>
      </c>
      <c r="R1783">
        <f t="shared" si="111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0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09"/>
        <v>15</v>
      </c>
      <c r="P1784" s="10">
        <f t="shared" si="110"/>
        <v>71.34</v>
      </c>
      <c r="Q1784" s="14">
        <f t="shared" si="108"/>
        <v>42115.949976851851</v>
      </c>
      <c r="R1784">
        <f t="shared" si="111"/>
        <v>2015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0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09"/>
        <v>24</v>
      </c>
      <c r="P1785" s="10">
        <f t="shared" si="110"/>
        <v>51.23</v>
      </c>
      <c r="Q1785" s="14">
        <f t="shared" si="108"/>
        <v>42003.655555555553</v>
      </c>
      <c r="R1785">
        <f t="shared" si="111"/>
        <v>2014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0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09"/>
        <v>40</v>
      </c>
      <c r="P1786" s="10">
        <f t="shared" si="110"/>
        <v>60.24</v>
      </c>
      <c r="Q1786" s="14">
        <f t="shared" si="108"/>
        <v>41897.134895833333</v>
      </c>
      <c r="R1786">
        <f t="shared" si="111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0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09"/>
        <v>20</v>
      </c>
      <c r="P1787" s="10">
        <f t="shared" si="110"/>
        <v>44.94</v>
      </c>
      <c r="Q1787" s="14">
        <f t="shared" si="108"/>
        <v>41958.550659722227</v>
      </c>
      <c r="R1787">
        <f t="shared" si="111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0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09"/>
        <v>48</v>
      </c>
      <c r="P1788" s="10">
        <f t="shared" si="110"/>
        <v>31.21</v>
      </c>
      <c r="Q1788" s="14">
        <f t="shared" si="108"/>
        <v>42068.65552083333</v>
      </c>
      <c r="R1788">
        <f t="shared" si="111"/>
        <v>2015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0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09"/>
        <v>15</v>
      </c>
      <c r="P1789" s="10">
        <f t="shared" si="110"/>
        <v>63.88</v>
      </c>
      <c r="Q1789" s="14">
        <f t="shared" si="108"/>
        <v>41913.94840277778</v>
      </c>
      <c r="R1789">
        <f t="shared" si="111"/>
        <v>2014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09"/>
        <v>1</v>
      </c>
      <c r="P1790" s="10">
        <f t="shared" si="110"/>
        <v>19</v>
      </c>
      <c r="Q1790" s="14">
        <f t="shared" si="108"/>
        <v>41956.250034722223</v>
      </c>
      <c r="R1790">
        <f t="shared" si="111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0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09"/>
        <v>1</v>
      </c>
      <c r="P1791" s="10">
        <f t="shared" si="110"/>
        <v>10</v>
      </c>
      <c r="Q1791" s="14">
        <f t="shared" si="108"/>
        <v>42010.674513888895</v>
      </c>
      <c r="R1791">
        <f t="shared" si="111"/>
        <v>2015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0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09"/>
        <v>5</v>
      </c>
      <c r="P1792" s="10">
        <f t="shared" si="110"/>
        <v>109.07</v>
      </c>
      <c r="Q1792" s="14">
        <f t="shared" si="108"/>
        <v>41973.740335648152</v>
      </c>
      <c r="R1792">
        <f t="shared" si="111"/>
        <v>2014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0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09"/>
        <v>4</v>
      </c>
      <c r="P1793" s="10">
        <f t="shared" si="110"/>
        <v>26.75</v>
      </c>
      <c r="Q1793" s="14">
        <f t="shared" si="108"/>
        <v>42189.031041666662</v>
      </c>
      <c r="R1793">
        <f t="shared" si="111"/>
        <v>2015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0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09"/>
        <v>61</v>
      </c>
      <c r="P1794" s="10">
        <f t="shared" si="110"/>
        <v>109.94</v>
      </c>
      <c r="Q1794" s="14">
        <f t="shared" ref="Q1794:Q1857" si="112">(((J1795/60)/60)/24)+DATE(1970,1,1)</f>
        <v>41940.89166666667</v>
      </c>
      <c r="R1794">
        <f t="shared" si="111"/>
        <v>2014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0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113">ROUND(E1795/D1795*100,0)</f>
        <v>1</v>
      </c>
      <c r="P1795" s="10">
        <f t="shared" ref="P1795:P1858" si="114">ROUND(E1795/L1795,2)</f>
        <v>20</v>
      </c>
      <c r="Q1795" s="14">
        <f t="shared" si="112"/>
        <v>42011.551180555558</v>
      </c>
      <c r="R1795">
        <f t="shared" ref="R1795:R1858" si="115">YEAR(Q1795)</f>
        <v>2015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0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13"/>
        <v>11</v>
      </c>
      <c r="P1796" s="10">
        <f t="shared" si="114"/>
        <v>55.39</v>
      </c>
      <c r="Q1796" s="14">
        <f t="shared" si="112"/>
        <v>42628.288668981477</v>
      </c>
      <c r="R1796">
        <f t="shared" si="115"/>
        <v>2016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0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13"/>
        <v>39</v>
      </c>
      <c r="P1797" s="10">
        <f t="shared" si="114"/>
        <v>133.9</v>
      </c>
      <c r="Q1797" s="14">
        <f t="shared" si="112"/>
        <v>42515.439421296294</v>
      </c>
      <c r="R1797">
        <f t="shared" si="115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0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13"/>
        <v>22</v>
      </c>
      <c r="P1798" s="10">
        <f t="shared" si="114"/>
        <v>48.72</v>
      </c>
      <c r="Q1798" s="14">
        <f t="shared" si="112"/>
        <v>42689.56931712963</v>
      </c>
      <c r="R1798">
        <f t="shared" si="115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0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13"/>
        <v>68</v>
      </c>
      <c r="P1799" s="10">
        <f t="shared" si="114"/>
        <v>48.25</v>
      </c>
      <c r="Q1799" s="14">
        <f t="shared" si="112"/>
        <v>42344.32677083333</v>
      </c>
      <c r="R1799">
        <f t="shared" si="115"/>
        <v>2015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13"/>
        <v>14</v>
      </c>
      <c r="P1800" s="10">
        <f t="shared" si="114"/>
        <v>58.97</v>
      </c>
      <c r="Q1800" s="14">
        <f t="shared" si="112"/>
        <v>41934.842685185184</v>
      </c>
      <c r="R1800">
        <f t="shared" si="115"/>
        <v>2014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0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13"/>
        <v>2</v>
      </c>
      <c r="P1801" s="10">
        <f t="shared" si="114"/>
        <v>11.64</v>
      </c>
      <c r="Q1801" s="14">
        <f t="shared" si="112"/>
        <v>42623.606134259258</v>
      </c>
      <c r="R1801">
        <f t="shared" si="115"/>
        <v>2016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0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13"/>
        <v>20</v>
      </c>
      <c r="P1802" s="10">
        <f t="shared" si="114"/>
        <v>83.72</v>
      </c>
      <c r="Q1802" s="14">
        <f t="shared" si="112"/>
        <v>42321.660509259258</v>
      </c>
      <c r="R1802">
        <f t="shared" si="115"/>
        <v>2015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0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13"/>
        <v>14</v>
      </c>
      <c r="P1803" s="10">
        <f t="shared" si="114"/>
        <v>63.65</v>
      </c>
      <c r="Q1803" s="14">
        <f t="shared" si="112"/>
        <v>42159.47256944445</v>
      </c>
      <c r="R1803">
        <f t="shared" si="115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0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13"/>
        <v>48</v>
      </c>
      <c r="P1804" s="10">
        <f t="shared" si="114"/>
        <v>94.28</v>
      </c>
      <c r="Q1804" s="14">
        <f t="shared" si="112"/>
        <v>42018.071550925932</v>
      </c>
      <c r="R1804">
        <f t="shared" si="115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0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13"/>
        <v>31</v>
      </c>
      <c r="P1805" s="10">
        <f t="shared" si="114"/>
        <v>71.87</v>
      </c>
      <c r="Q1805" s="14">
        <f t="shared" si="112"/>
        <v>42282.678287037037</v>
      </c>
      <c r="R1805">
        <f t="shared" si="115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0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13"/>
        <v>35</v>
      </c>
      <c r="P1806" s="10">
        <f t="shared" si="114"/>
        <v>104.85</v>
      </c>
      <c r="Q1806" s="14">
        <f t="shared" si="112"/>
        <v>42247.803912037038</v>
      </c>
      <c r="R1806">
        <f t="shared" si="115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0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13"/>
        <v>36</v>
      </c>
      <c r="P1807" s="10">
        <f t="shared" si="114"/>
        <v>67.14</v>
      </c>
      <c r="Q1807" s="14">
        <f t="shared" si="112"/>
        <v>41877.638298611113</v>
      </c>
      <c r="R1807">
        <f t="shared" si="115"/>
        <v>2014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0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13"/>
        <v>3</v>
      </c>
      <c r="P1808" s="10">
        <f t="shared" si="114"/>
        <v>73.88</v>
      </c>
      <c r="Q1808" s="14">
        <f t="shared" si="112"/>
        <v>41880.068437499998</v>
      </c>
      <c r="R1808">
        <f t="shared" si="115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0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13"/>
        <v>11</v>
      </c>
      <c r="P1809" s="10">
        <f t="shared" si="114"/>
        <v>69.13</v>
      </c>
      <c r="Q1809" s="14">
        <f t="shared" si="112"/>
        <v>42742.680902777778</v>
      </c>
      <c r="R1809">
        <f t="shared" si="115"/>
        <v>2017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13"/>
        <v>41</v>
      </c>
      <c r="P1810" s="10">
        <f t="shared" si="114"/>
        <v>120.77</v>
      </c>
      <c r="Q1810" s="14">
        <f t="shared" si="112"/>
        <v>42029.907858796301</v>
      </c>
      <c r="R1810">
        <f t="shared" si="115"/>
        <v>2015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0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13"/>
        <v>11</v>
      </c>
      <c r="P1811" s="10">
        <f t="shared" si="114"/>
        <v>42.22</v>
      </c>
      <c r="Q1811" s="14">
        <f t="shared" si="112"/>
        <v>41860.91002314815</v>
      </c>
      <c r="R1811">
        <f t="shared" si="115"/>
        <v>2014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0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13"/>
        <v>3</v>
      </c>
      <c r="P1812" s="10">
        <f t="shared" si="114"/>
        <v>7.5</v>
      </c>
      <c r="Q1812" s="14">
        <f t="shared" si="112"/>
        <v>41876.433680555558</v>
      </c>
      <c r="R1812">
        <f t="shared" si="115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0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13"/>
        <v>0</v>
      </c>
      <c r="P1813" s="10">
        <f t="shared" si="114"/>
        <v>1.54</v>
      </c>
      <c r="Q1813" s="14">
        <f t="shared" si="112"/>
        <v>42524.318703703699</v>
      </c>
      <c r="R1813">
        <f t="shared" si="115"/>
        <v>2016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0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13"/>
        <v>13</v>
      </c>
      <c r="P1814" s="10">
        <f t="shared" si="114"/>
        <v>37.61</v>
      </c>
      <c r="Q1814" s="14">
        <f t="shared" si="112"/>
        <v>41829.889027777775</v>
      </c>
      <c r="R1814">
        <f t="shared" si="115"/>
        <v>2014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0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13"/>
        <v>0</v>
      </c>
      <c r="P1815" s="10" t="e">
        <f t="shared" si="114"/>
        <v>#DIV/0!</v>
      </c>
      <c r="Q1815" s="14">
        <f t="shared" si="112"/>
        <v>42033.314074074078</v>
      </c>
      <c r="R1815">
        <f t="shared" si="115"/>
        <v>2015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0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13"/>
        <v>49</v>
      </c>
      <c r="P1816" s="10">
        <f t="shared" si="114"/>
        <v>42.16</v>
      </c>
      <c r="Q1816" s="14">
        <f t="shared" si="112"/>
        <v>42172.906678240746</v>
      </c>
      <c r="R1816">
        <f t="shared" si="115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0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13"/>
        <v>0</v>
      </c>
      <c r="P1817" s="10" t="e">
        <f t="shared" si="114"/>
        <v>#DIV/0!</v>
      </c>
      <c r="Q1817" s="14">
        <f t="shared" si="112"/>
        <v>42548.876192129625</v>
      </c>
      <c r="R1817">
        <f t="shared" si="115"/>
        <v>2016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0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13"/>
        <v>2</v>
      </c>
      <c r="P1818" s="10">
        <f t="shared" si="114"/>
        <v>84.83</v>
      </c>
      <c r="Q1818" s="14">
        <f t="shared" si="112"/>
        <v>42705.662118055552</v>
      </c>
      <c r="R1818">
        <f t="shared" si="115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0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13"/>
        <v>52</v>
      </c>
      <c r="P1819" s="10">
        <f t="shared" si="114"/>
        <v>94.19</v>
      </c>
      <c r="Q1819" s="14">
        <f t="shared" si="112"/>
        <v>42067.234375</v>
      </c>
      <c r="R1819">
        <f t="shared" si="115"/>
        <v>2015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13"/>
        <v>0</v>
      </c>
      <c r="P1820" s="10" t="e">
        <f t="shared" si="114"/>
        <v>#DIV/0!</v>
      </c>
      <c r="Q1820" s="14">
        <f t="shared" si="112"/>
        <v>41820.752268518518</v>
      </c>
      <c r="R1820">
        <f t="shared" si="115"/>
        <v>2014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0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13"/>
        <v>2</v>
      </c>
      <c r="P1821" s="10">
        <f t="shared" si="114"/>
        <v>6.25</v>
      </c>
      <c r="Q1821" s="14">
        <f t="shared" si="112"/>
        <v>42065.084375000006</v>
      </c>
      <c r="R1821">
        <f t="shared" si="115"/>
        <v>2015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0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13"/>
        <v>7</v>
      </c>
      <c r="P1822" s="10">
        <f t="shared" si="114"/>
        <v>213.38</v>
      </c>
      <c r="Q1822" s="14">
        <f t="shared" si="112"/>
        <v>40926.319062499999</v>
      </c>
      <c r="R1822">
        <f t="shared" si="115"/>
        <v>2012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0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13"/>
        <v>135</v>
      </c>
      <c r="P1823" s="10">
        <f t="shared" si="114"/>
        <v>59.16</v>
      </c>
      <c r="Q1823" s="14">
        <f t="shared" si="112"/>
        <v>41634.797013888885</v>
      </c>
      <c r="R1823">
        <f t="shared" si="115"/>
        <v>2013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0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13"/>
        <v>100</v>
      </c>
      <c r="P1824" s="10">
        <f t="shared" si="114"/>
        <v>27.27</v>
      </c>
      <c r="Q1824" s="14">
        <f t="shared" si="112"/>
        <v>41176.684907407405</v>
      </c>
      <c r="R1824">
        <f t="shared" si="115"/>
        <v>2012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0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13"/>
        <v>116</v>
      </c>
      <c r="P1825" s="10">
        <f t="shared" si="114"/>
        <v>24.58</v>
      </c>
      <c r="Q1825" s="14">
        <f t="shared" si="112"/>
        <v>41626.916284722225</v>
      </c>
      <c r="R1825">
        <f t="shared" si="115"/>
        <v>2013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0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13"/>
        <v>100</v>
      </c>
      <c r="P1826" s="10">
        <f t="shared" si="114"/>
        <v>75.05</v>
      </c>
      <c r="Q1826" s="14">
        <f t="shared" si="112"/>
        <v>41443.83452546296</v>
      </c>
      <c r="R1826">
        <f t="shared" si="115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0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13"/>
        <v>105</v>
      </c>
      <c r="P1827" s="10">
        <f t="shared" si="114"/>
        <v>42.02</v>
      </c>
      <c r="Q1827" s="14">
        <f t="shared" si="112"/>
        <v>41657.923807870371</v>
      </c>
      <c r="R1827">
        <f t="shared" si="115"/>
        <v>2014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0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13"/>
        <v>101</v>
      </c>
      <c r="P1828" s="10">
        <f t="shared" si="114"/>
        <v>53.16</v>
      </c>
      <c r="Q1828" s="14">
        <f t="shared" si="112"/>
        <v>40555.325937499998</v>
      </c>
      <c r="R1828">
        <f t="shared" si="115"/>
        <v>2011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0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13"/>
        <v>101</v>
      </c>
      <c r="P1829" s="10">
        <f t="shared" si="114"/>
        <v>83.89</v>
      </c>
      <c r="Q1829" s="14">
        <f t="shared" si="112"/>
        <v>41736.899652777778</v>
      </c>
      <c r="R1829">
        <f t="shared" si="115"/>
        <v>2014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13"/>
        <v>100</v>
      </c>
      <c r="P1830" s="10">
        <f t="shared" si="114"/>
        <v>417.33</v>
      </c>
      <c r="Q1830" s="14">
        <f t="shared" si="112"/>
        <v>40516.087627314817</v>
      </c>
      <c r="R1830">
        <f t="shared" si="115"/>
        <v>2010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0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13"/>
        <v>167</v>
      </c>
      <c r="P1831" s="10">
        <f t="shared" si="114"/>
        <v>75.77</v>
      </c>
      <c r="Q1831" s="14">
        <f t="shared" si="112"/>
        <v>41664.684108796297</v>
      </c>
      <c r="R1831">
        <f t="shared" si="115"/>
        <v>2014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0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13"/>
        <v>102</v>
      </c>
      <c r="P1832" s="10">
        <f t="shared" si="114"/>
        <v>67.39</v>
      </c>
      <c r="Q1832" s="14">
        <f t="shared" si="112"/>
        <v>41026.996099537035</v>
      </c>
      <c r="R1832">
        <f t="shared" si="115"/>
        <v>2012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0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13"/>
        <v>103</v>
      </c>
      <c r="P1833" s="10">
        <f t="shared" si="114"/>
        <v>73.569999999999993</v>
      </c>
      <c r="Q1833" s="14">
        <f t="shared" si="112"/>
        <v>40576.539664351854</v>
      </c>
      <c r="R1833">
        <f t="shared" si="115"/>
        <v>2011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0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13"/>
        <v>143</v>
      </c>
      <c r="P1834" s="10">
        <f t="shared" si="114"/>
        <v>25</v>
      </c>
      <c r="Q1834" s="14">
        <f t="shared" si="112"/>
        <v>41303.044016203705</v>
      </c>
      <c r="R1834">
        <f t="shared" si="115"/>
        <v>2013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0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13"/>
        <v>263</v>
      </c>
      <c r="P1835" s="10">
        <f t="shared" si="114"/>
        <v>42</v>
      </c>
      <c r="Q1835" s="14">
        <f t="shared" si="112"/>
        <v>41988.964062500003</v>
      </c>
      <c r="R1835">
        <f t="shared" si="115"/>
        <v>2014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0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13"/>
        <v>118</v>
      </c>
      <c r="P1836" s="10">
        <f t="shared" si="114"/>
        <v>131.16999999999999</v>
      </c>
      <c r="Q1836" s="14">
        <f t="shared" si="112"/>
        <v>42430.702210648145</v>
      </c>
      <c r="R1836">
        <f t="shared" si="115"/>
        <v>2016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0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13"/>
        <v>104</v>
      </c>
      <c r="P1837" s="10">
        <f t="shared" si="114"/>
        <v>47.27</v>
      </c>
      <c r="Q1837" s="14">
        <f t="shared" si="112"/>
        <v>41305.809363425928</v>
      </c>
      <c r="R1837">
        <f t="shared" si="115"/>
        <v>2013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0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13"/>
        <v>200</v>
      </c>
      <c r="P1838" s="10">
        <f t="shared" si="114"/>
        <v>182.13</v>
      </c>
      <c r="Q1838" s="14">
        <f t="shared" si="112"/>
        <v>40926.047858796301</v>
      </c>
      <c r="R1838">
        <f t="shared" si="115"/>
        <v>2012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0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13"/>
        <v>307</v>
      </c>
      <c r="P1839" s="10">
        <f t="shared" si="114"/>
        <v>61.37</v>
      </c>
      <c r="Q1839" s="14">
        <f t="shared" si="112"/>
        <v>40788.786539351851</v>
      </c>
      <c r="R1839">
        <f t="shared" si="115"/>
        <v>2011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13"/>
        <v>100</v>
      </c>
      <c r="P1840" s="10">
        <f t="shared" si="114"/>
        <v>35.770000000000003</v>
      </c>
      <c r="Q1840" s="14">
        <f t="shared" si="112"/>
        <v>42614.722013888888</v>
      </c>
      <c r="R1840">
        <f t="shared" si="115"/>
        <v>2016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0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13"/>
        <v>205</v>
      </c>
      <c r="P1841" s="10">
        <f t="shared" si="114"/>
        <v>45.62</v>
      </c>
      <c r="Q1841" s="14">
        <f t="shared" si="112"/>
        <v>41382.096180555556</v>
      </c>
      <c r="R1841">
        <f t="shared" si="115"/>
        <v>2013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0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13"/>
        <v>109</v>
      </c>
      <c r="P1842" s="10">
        <f t="shared" si="114"/>
        <v>75.38</v>
      </c>
      <c r="Q1842" s="14">
        <f t="shared" si="112"/>
        <v>41745.84542824074</v>
      </c>
      <c r="R1842">
        <f t="shared" si="115"/>
        <v>2014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0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13"/>
        <v>102</v>
      </c>
      <c r="P1843" s="10">
        <f t="shared" si="114"/>
        <v>50.88</v>
      </c>
      <c r="Q1843" s="14">
        <f t="shared" si="112"/>
        <v>42031.631724537037</v>
      </c>
      <c r="R1843">
        <f t="shared" si="115"/>
        <v>2015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0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13"/>
        <v>125</v>
      </c>
      <c r="P1844" s="10">
        <f t="shared" si="114"/>
        <v>119.29</v>
      </c>
      <c r="Q1844" s="14">
        <f t="shared" si="112"/>
        <v>40564.994837962964</v>
      </c>
      <c r="R1844">
        <f t="shared" si="115"/>
        <v>2011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0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13"/>
        <v>124</v>
      </c>
      <c r="P1845" s="10">
        <f t="shared" si="114"/>
        <v>92.54</v>
      </c>
      <c r="Q1845" s="14">
        <f t="shared" si="112"/>
        <v>40666.973541666666</v>
      </c>
      <c r="R1845">
        <f t="shared" si="115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0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13"/>
        <v>101</v>
      </c>
      <c r="P1846" s="10">
        <f t="shared" si="114"/>
        <v>76.05</v>
      </c>
      <c r="Q1846" s="14">
        <f t="shared" si="112"/>
        <v>42523.333310185189</v>
      </c>
      <c r="R1846">
        <f t="shared" si="115"/>
        <v>2016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0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13"/>
        <v>100</v>
      </c>
      <c r="P1847" s="10">
        <f t="shared" si="114"/>
        <v>52.63</v>
      </c>
      <c r="Q1847" s="14">
        <f t="shared" si="112"/>
        <v>41228.650196759263</v>
      </c>
      <c r="R1847">
        <f t="shared" si="115"/>
        <v>2012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0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13"/>
        <v>138</v>
      </c>
      <c r="P1848" s="10">
        <f t="shared" si="114"/>
        <v>98.99</v>
      </c>
      <c r="Q1848" s="14">
        <f t="shared" si="112"/>
        <v>42094.236481481479</v>
      </c>
      <c r="R1848">
        <f t="shared" si="115"/>
        <v>2015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0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13"/>
        <v>121</v>
      </c>
      <c r="P1849" s="10">
        <f t="shared" si="114"/>
        <v>79.53</v>
      </c>
      <c r="Q1849" s="14">
        <f t="shared" si="112"/>
        <v>40691.788055555553</v>
      </c>
      <c r="R1849">
        <f t="shared" si="115"/>
        <v>2011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13"/>
        <v>107</v>
      </c>
      <c r="P1850" s="10">
        <f t="shared" si="114"/>
        <v>134.21</v>
      </c>
      <c r="Q1850" s="14">
        <f t="shared" si="112"/>
        <v>41169.845590277779</v>
      </c>
      <c r="R1850">
        <f t="shared" si="115"/>
        <v>2012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0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13"/>
        <v>100</v>
      </c>
      <c r="P1851" s="10">
        <f t="shared" si="114"/>
        <v>37.630000000000003</v>
      </c>
      <c r="Q1851" s="14">
        <f t="shared" si="112"/>
        <v>41800.959490740745</v>
      </c>
      <c r="R1851">
        <f t="shared" si="115"/>
        <v>2014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0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13"/>
        <v>102</v>
      </c>
      <c r="P1852" s="10">
        <f t="shared" si="114"/>
        <v>51.04</v>
      </c>
      <c r="Q1852" s="14">
        <f t="shared" si="112"/>
        <v>41827.906689814816</v>
      </c>
      <c r="R1852">
        <f t="shared" si="115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0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13"/>
        <v>100</v>
      </c>
      <c r="P1853" s="10">
        <f t="shared" si="114"/>
        <v>50.04</v>
      </c>
      <c r="Q1853" s="14">
        <f t="shared" si="112"/>
        <v>42081.77143518519</v>
      </c>
      <c r="R1853">
        <f t="shared" si="115"/>
        <v>2015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0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13"/>
        <v>117</v>
      </c>
      <c r="P1854" s="10">
        <f t="shared" si="114"/>
        <v>133.93</v>
      </c>
      <c r="Q1854" s="14">
        <f t="shared" si="112"/>
        <v>41177.060381944444</v>
      </c>
      <c r="R1854">
        <f t="shared" si="115"/>
        <v>2012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0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13"/>
        <v>102</v>
      </c>
      <c r="P1855" s="10">
        <f t="shared" si="114"/>
        <v>58.21</v>
      </c>
      <c r="Q1855" s="14">
        <f t="shared" si="112"/>
        <v>41388.021261574075</v>
      </c>
      <c r="R1855">
        <f t="shared" si="115"/>
        <v>2013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0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13"/>
        <v>102</v>
      </c>
      <c r="P1856" s="10">
        <f t="shared" si="114"/>
        <v>88.04</v>
      </c>
      <c r="Q1856" s="14">
        <f t="shared" si="112"/>
        <v>41600.538657407407</v>
      </c>
      <c r="R1856">
        <f t="shared" si="115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0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13"/>
        <v>154</v>
      </c>
      <c r="P1857" s="10">
        <f t="shared" si="114"/>
        <v>70.58</v>
      </c>
      <c r="Q1857" s="14">
        <f t="shared" si="112"/>
        <v>41817.854999999996</v>
      </c>
      <c r="R1857">
        <f t="shared" si="115"/>
        <v>2014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0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13"/>
        <v>101</v>
      </c>
      <c r="P1858" s="10">
        <f t="shared" si="114"/>
        <v>53.29</v>
      </c>
      <c r="Q1858" s="14">
        <f t="shared" ref="Q1858:Q1921" si="116">(((J1859/60)/60)/24)+DATE(1970,1,1)</f>
        <v>41864.76866898148</v>
      </c>
      <c r="R1858">
        <f t="shared" si="115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0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117">ROUND(E1859/D1859*100,0)</f>
        <v>100</v>
      </c>
      <c r="P1859" s="10">
        <f t="shared" ref="P1859:P1922" si="118">ROUND(E1859/L1859,2)</f>
        <v>136.36000000000001</v>
      </c>
      <c r="Q1859" s="14">
        <f t="shared" si="116"/>
        <v>40833.200474537036</v>
      </c>
      <c r="R1859">
        <f t="shared" ref="R1859:R1922" si="119">YEAR(Q1859)</f>
        <v>2011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17"/>
        <v>109</v>
      </c>
      <c r="P1860" s="10">
        <f t="shared" si="118"/>
        <v>40.549999999999997</v>
      </c>
      <c r="Q1860" s="14">
        <f t="shared" si="116"/>
        <v>40778.770011574074</v>
      </c>
      <c r="R1860">
        <f t="shared" si="11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0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17"/>
        <v>132</v>
      </c>
      <c r="P1861" s="10">
        <f t="shared" si="118"/>
        <v>70.63</v>
      </c>
      <c r="Q1861" s="14">
        <f t="shared" si="116"/>
        <v>41655.709305555552</v>
      </c>
      <c r="R1861">
        <f t="shared" si="119"/>
        <v>2014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0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17"/>
        <v>133</v>
      </c>
      <c r="P1862" s="10">
        <f t="shared" si="118"/>
        <v>52.68</v>
      </c>
      <c r="Q1862" s="14">
        <f t="shared" si="116"/>
        <v>42000.300243055557</v>
      </c>
      <c r="R1862">
        <f t="shared" si="11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0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17"/>
        <v>0</v>
      </c>
      <c r="P1863" s="10" t="e">
        <f t="shared" si="118"/>
        <v>#DIV/0!</v>
      </c>
      <c r="Q1863" s="14">
        <f t="shared" si="116"/>
        <v>42755.492754629624</v>
      </c>
      <c r="R1863">
        <f t="shared" si="119"/>
        <v>2017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0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17"/>
        <v>8</v>
      </c>
      <c r="P1864" s="10">
        <f t="shared" si="118"/>
        <v>90.94</v>
      </c>
      <c r="Q1864" s="14">
        <f t="shared" si="116"/>
        <v>41772.797280092593</v>
      </c>
      <c r="R1864">
        <f t="shared" si="119"/>
        <v>2014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0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17"/>
        <v>0</v>
      </c>
      <c r="P1865" s="10">
        <f t="shared" si="118"/>
        <v>5</v>
      </c>
      <c r="Q1865" s="14">
        <f t="shared" si="116"/>
        <v>41733.716435185182</v>
      </c>
      <c r="R1865">
        <f t="shared" si="11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0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17"/>
        <v>43</v>
      </c>
      <c r="P1866" s="10">
        <f t="shared" si="118"/>
        <v>58.08</v>
      </c>
      <c r="Q1866" s="14">
        <f t="shared" si="116"/>
        <v>42645.367442129631</v>
      </c>
      <c r="R1866">
        <f t="shared" si="119"/>
        <v>2016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0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17"/>
        <v>0</v>
      </c>
      <c r="P1867" s="10">
        <f t="shared" si="118"/>
        <v>2</v>
      </c>
      <c r="Q1867" s="14">
        <f t="shared" si="116"/>
        <v>42742.246493055558</v>
      </c>
      <c r="R1867">
        <f t="shared" si="119"/>
        <v>2017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0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17"/>
        <v>1</v>
      </c>
      <c r="P1868" s="10">
        <f t="shared" si="118"/>
        <v>62.5</v>
      </c>
      <c r="Q1868" s="14">
        <f t="shared" si="116"/>
        <v>42649.924907407403</v>
      </c>
      <c r="R1868">
        <f t="shared" si="119"/>
        <v>2016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0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17"/>
        <v>0</v>
      </c>
      <c r="P1869" s="10">
        <f t="shared" si="118"/>
        <v>10</v>
      </c>
      <c r="Q1869" s="14">
        <f t="shared" si="116"/>
        <v>42328.779224537036</v>
      </c>
      <c r="R1869">
        <f t="shared" si="119"/>
        <v>2015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17"/>
        <v>5</v>
      </c>
      <c r="P1870" s="10">
        <f t="shared" si="118"/>
        <v>71.59</v>
      </c>
      <c r="Q1870" s="14">
        <f t="shared" si="116"/>
        <v>42709.002881944441</v>
      </c>
      <c r="R1870">
        <f t="shared" si="119"/>
        <v>2016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0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17"/>
        <v>0</v>
      </c>
      <c r="P1871" s="10" t="e">
        <f t="shared" si="118"/>
        <v>#DIV/0!</v>
      </c>
      <c r="Q1871" s="14">
        <f t="shared" si="116"/>
        <v>42371.355729166666</v>
      </c>
      <c r="R1871">
        <f t="shared" si="11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0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17"/>
        <v>10</v>
      </c>
      <c r="P1872" s="10">
        <f t="shared" si="118"/>
        <v>32.82</v>
      </c>
      <c r="Q1872" s="14">
        <f t="shared" si="116"/>
        <v>41923.783576388887</v>
      </c>
      <c r="R1872">
        <f t="shared" si="119"/>
        <v>2014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0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17"/>
        <v>72</v>
      </c>
      <c r="P1873" s="10">
        <f t="shared" si="118"/>
        <v>49.12</v>
      </c>
      <c r="Q1873" s="14">
        <f t="shared" si="116"/>
        <v>42155.129652777774</v>
      </c>
      <c r="R1873">
        <f t="shared" si="119"/>
        <v>2015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0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17"/>
        <v>1</v>
      </c>
      <c r="P1874" s="10">
        <f t="shared" si="118"/>
        <v>16.309999999999999</v>
      </c>
      <c r="Q1874" s="14">
        <f t="shared" si="116"/>
        <v>42164.615856481483</v>
      </c>
      <c r="R1874">
        <f t="shared" si="11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0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17"/>
        <v>0</v>
      </c>
      <c r="P1875" s="10">
        <f t="shared" si="118"/>
        <v>18</v>
      </c>
      <c r="Q1875" s="14">
        <f t="shared" si="116"/>
        <v>42529.969131944439</v>
      </c>
      <c r="R1875">
        <f t="shared" si="119"/>
        <v>2016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0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17"/>
        <v>0</v>
      </c>
      <c r="P1876" s="10">
        <f t="shared" si="118"/>
        <v>13</v>
      </c>
      <c r="Q1876" s="14">
        <f t="shared" si="116"/>
        <v>42528.899398148147</v>
      </c>
      <c r="R1876">
        <f t="shared" si="11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0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17"/>
        <v>1</v>
      </c>
      <c r="P1877" s="10">
        <f t="shared" si="118"/>
        <v>17</v>
      </c>
      <c r="Q1877" s="14">
        <f t="shared" si="116"/>
        <v>41776.284780092588</v>
      </c>
      <c r="R1877">
        <f t="shared" si="119"/>
        <v>2014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0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17"/>
        <v>0</v>
      </c>
      <c r="P1878" s="10" t="e">
        <f t="shared" si="118"/>
        <v>#DIV/0!</v>
      </c>
      <c r="Q1878" s="14">
        <f t="shared" si="116"/>
        <v>42035.029224537036</v>
      </c>
      <c r="R1878">
        <f t="shared" si="119"/>
        <v>2015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0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17"/>
        <v>0</v>
      </c>
      <c r="P1879" s="10" t="e">
        <f t="shared" si="118"/>
        <v>#DIV/0!</v>
      </c>
      <c r="Q1879" s="14">
        <f t="shared" si="116"/>
        <v>41773.008738425924</v>
      </c>
      <c r="R1879">
        <f t="shared" si="119"/>
        <v>2014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17"/>
        <v>0</v>
      </c>
      <c r="P1880" s="10" t="e">
        <f t="shared" si="118"/>
        <v>#DIV/0!</v>
      </c>
      <c r="Q1880" s="14">
        <f t="shared" si="116"/>
        <v>42413.649641203709</v>
      </c>
      <c r="R1880">
        <f t="shared" si="119"/>
        <v>2016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0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17"/>
        <v>0</v>
      </c>
      <c r="P1881" s="10">
        <f t="shared" si="118"/>
        <v>3</v>
      </c>
      <c r="Q1881" s="14">
        <f t="shared" si="116"/>
        <v>42430.566898148143</v>
      </c>
      <c r="R1881">
        <f t="shared" si="11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0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17"/>
        <v>20</v>
      </c>
      <c r="P1882" s="10">
        <f t="shared" si="118"/>
        <v>41.83</v>
      </c>
      <c r="Q1882" s="14">
        <f t="shared" si="116"/>
        <v>42043.152650462958</v>
      </c>
      <c r="R1882">
        <f t="shared" si="119"/>
        <v>2015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0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17"/>
        <v>173</v>
      </c>
      <c r="P1883" s="10">
        <f t="shared" si="118"/>
        <v>49.34</v>
      </c>
      <c r="Q1883" s="14">
        <f t="shared" si="116"/>
        <v>41067.949212962965</v>
      </c>
      <c r="R1883">
        <f t="shared" si="119"/>
        <v>2012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0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17"/>
        <v>101</v>
      </c>
      <c r="P1884" s="10">
        <f t="shared" si="118"/>
        <v>41.73</v>
      </c>
      <c r="Q1884" s="14">
        <f t="shared" si="116"/>
        <v>40977.948009259257</v>
      </c>
      <c r="R1884">
        <f t="shared" si="11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0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17"/>
        <v>105</v>
      </c>
      <c r="P1885" s="10">
        <f t="shared" si="118"/>
        <v>32.72</v>
      </c>
      <c r="Q1885" s="14">
        <f t="shared" si="116"/>
        <v>41205.198321759257</v>
      </c>
      <c r="R1885">
        <f t="shared" si="11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0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17"/>
        <v>135</v>
      </c>
      <c r="P1886" s="10">
        <f t="shared" si="118"/>
        <v>51.96</v>
      </c>
      <c r="Q1886" s="14">
        <f t="shared" si="116"/>
        <v>41099.093865740739</v>
      </c>
      <c r="R1886">
        <f t="shared" si="11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0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17"/>
        <v>116</v>
      </c>
      <c r="P1887" s="10">
        <f t="shared" si="118"/>
        <v>50.69</v>
      </c>
      <c r="Q1887" s="14">
        <f t="shared" si="116"/>
        <v>41925.906689814816</v>
      </c>
      <c r="R1887">
        <f t="shared" si="119"/>
        <v>2014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0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17"/>
        <v>102</v>
      </c>
      <c r="P1888" s="10">
        <f t="shared" si="118"/>
        <v>42.24</v>
      </c>
      <c r="Q1888" s="14">
        <f t="shared" si="116"/>
        <v>42323.800138888888</v>
      </c>
      <c r="R1888">
        <f t="shared" si="119"/>
        <v>2015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0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17"/>
        <v>111</v>
      </c>
      <c r="P1889" s="10">
        <f t="shared" si="118"/>
        <v>416.88</v>
      </c>
      <c r="Q1889" s="14">
        <f t="shared" si="116"/>
        <v>40299.239953703705</v>
      </c>
      <c r="R1889">
        <f t="shared" si="119"/>
        <v>2010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17"/>
        <v>166</v>
      </c>
      <c r="P1890" s="10">
        <f t="shared" si="118"/>
        <v>46.65</v>
      </c>
      <c r="Q1890" s="14">
        <f t="shared" si="116"/>
        <v>41299.793356481481</v>
      </c>
      <c r="R1890">
        <f t="shared" si="119"/>
        <v>2013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0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17"/>
        <v>107</v>
      </c>
      <c r="P1891" s="10">
        <f t="shared" si="118"/>
        <v>48.45</v>
      </c>
      <c r="Q1891" s="14">
        <f t="shared" si="116"/>
        <v>41228.786203703705</v>
      </c>
      <c r="R1891">
        <f t="shared" si="119"/>
        <v>2012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0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17"/>
        <v>145</v>
      </c>
      <c r="P1892" s="10">
        <f t="shared" si="118"/>
        <v>70.53</v>
      </c>
      <c r="Q1892" s="14">
        <f t="shared" si="116"/>
        <v>40335.798078703701</v>
      </c>
      <c r="R1892">
        <f t="shared" si="119"/>
        <v>2010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0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17"/>
        <v>106</v>
      </c>
      <c r="P1893" s="10">
        <f t="shared" si="118"/>
        <v>87.96</v>
      </c>
      <c r="Q1893" s="14">
        <f t="shared" si="116"/>
        <v>40671.637511574074</v>
      </c>
      <c r="R1893">
        <f t="shared" si="119"/>
        <v>2011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0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17"/>
        <v>137</v>
      </c>
      <c r="P1894" s="10">
        <f t="shared" si="118"/>
        <v>26.27</v>
      </c>
      <c r="Q1894" s="14">
        <f t="shared" si="116"/>
        <v>40632.94195601852</v>
      </c>
      <c r="R1894">
        <f t="shared" si="11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0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17"/>
        <v>104</v>
      </c>
      <c r="P1895" s="10">
        <f t="shared" si="118"/>
        <v>57.78</v>
      </c>
      <c r="Q1895" s="14">
        <f t="shared" si="116"/>
        <v>40920.904895833337</v>
      </c>
      <c r="R1895">
        <f t="shared" si="119"/>
        <v>2012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0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17"/>
        <v>115</v>
      </c>
      <c r="P1896" s="10">
        <f t="shared" si="118"/>
        <v>57.25</v>
      </c>
      <c r="Q1896" s="14">
        <f t="shared" si="116"/>
        <v>42267.746782407412</v>
      </c>
      <c r="R1896">
        <f t="shared" si="119"/>
        <v>2015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0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17"/>
        <v>102</v>
      </c>
      <c r="P1897" s="10">
        <f t="shared" si="118"/>
        <v>196.34</v>
      </c>
      <c r="Q1897" s="14">
        <f t="shared" si="116"/>
        <v>40981.710243055553</v>
      </c>
      <c r="R1897">
        <f t="shared" si="119"/>
        <v>2012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0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17"/>
        <v>124</v>
      </c>
      <c r="P1898" s="10">
        <f t="shared" si="118"/>
        <v>43</v>
      </c>
      <c r="Q1898" s="14">
        <f t="shared" si="116"/>
        <v>41680.583402777782</v>
      </c>
      <c r="R1898">
        <f t="shared" si="119"/>
        <v>2014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0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17"/>
        <v>102</v>
      </c>
      <c r="P1899" s="10">
        <f t="shared" si="118"/>
        <v>35.549999999999997</v>
      </c>
      <c r="Q1899" s="14">
        <f t="shared" si="116"/>
        <v>42366.192974537036</v>
      </c>
      <c r="R1899">
        <f t="shared" si="119"/>
        <v>2015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17"/>
        <v>145</v>
      </c>
      <c r="P1900" s="10">
        <f t="shared" si="118"/>
        <v>68.81</v>
      </c>
      <c r="Q1900" s="14">
        <f t="shared" si="116"/>
        <v>42058.941736111112</v>
      </c>
      <c r="R1900">
        <f t="shared" si="11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0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17"/>
        <v>133</v>
      </c>
      <c r="P1901" s="10">
        <f t="shared" si="118"/>
        <v>28.57</v>
      </c>
      <c r="Q1901" s="14">
        <f t="shared" si="116"/>
        <v>41160.871886574074</v>
      </c>
      <c r="R1901">
        <f t="shared" si="119"/>
        <v>2012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0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17"/>
        <v>109</v>
      </c>
      <c r="P1902" s="10">
        <f t="shared" si="118"/>
        <v>50.63</v>
      </c>
      <c r="Q1902" s="14">
        <f t="shared" si="116"/>
        <v>42116.54315972222</v>
      </c>
      <c r="R1902">
        <f t="shared" si="119"/>
        <v>2015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0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17"/>
        <v>3</v>
      </c>
      <c r="P1903" s="10">
        <f t="shared" si="118"/>
        <v>106.8</v>
      </c>
      <c r="Q1903" s="14">
        <f t="shared" si="116"/>
        <v>42037.789895833332</v>
      </c>
      <c r="R1903">
        <f t="shared" si="11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0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17"/>
        <v>1</v>
      </c>
      <c r="P1904" s="10">
        <f t="shared" si="118"/>
        <v>4</v>
      </c>
      <c r="Q1904" s="14">
        <f t="shared" si="116"/>
        <v>42702.770729166667</v>
      </c>
      <c r="R1904">
        <f t="shared" si="119"/>
        <v>2016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0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17"/>
        <v>47</v>
      </c>
      <c r="P1905" s="10">
        <f t="shared" si="118"/>
        <v>34.1</v>
      </c>
      <c r="Q1905" s="14">
        <f t="shared" si="116"/>
        <v>42326.685428240744</v>
      </c>
      <c r="R1905">
        <f t="shared" si="119"/>
        <v>2015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0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17"/>
        <v>0</v>
      </c>
      <c r="P1906" s="10">
        <f t="shared" si="118"/>
        <v>25</v>
      </c>
      <c r="Q1906" s="14">
        <f t="shared" si="116"/>
        <v>41859.925856481481</v>
      </c>
      <c r="R1906">
        <f t="shared" si="119"/>
        <v>2014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0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17"/>
        <v>0</v>
      </c>
      <c r="P1907" s="10">
        <f t="shared" si="118"/>
        <v>10.5</v>
      </c>
      <c r="Q1907" s="14">
        <f t="shared" si="116"/>
        <v>42514.671099537038</v>
      </c>
      <c r="R1907">
        <f t="shared" si="119"/>
        <v>2016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0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17"/>
        <v>43</v>
      </c>
      <c r="P1908" s="10">
        <f t="shared" si="118"/>
        <v>215.96</v>
      </c>
      <c r="Q1908" s="14">
        <f t="shared" si="116"/>
        <v>41767.587094907409</v>
      </c>
      <c r="R1908">
        <f t="shared" si="119"/>
        <v>2014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0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17"/>
        <v>0</v>
      </c>
      <c r="P1909" s="10">
        <f t="shared" si="118"/>
        <v>21.25</v>
      </c>
      <c r="Q1909" s="14">
        <f t="shared" si="116"/>
        <v>42703.917824074073</v>
      </c>
      <c r="R1909">
        <f t="shared" si="119"/>
        <v>2016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17"/>
        <v>2</v>
      </c>
      <c r="P1910" s="10">
        <f t="shared" si="118"/>
        <v>108.25</v>
      </c>
      <c r="Q1910" s="14">
        <f t="shared" si="116"/>
        <v>41905.429155092592</v>
      </c>
      <c r="R1910">
        <f t="shared" si="119"/>
        <v>2014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0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17"/>
        <v>14</v>
      </c>
      <c r="P1911" s="10">
        <f t="shared" si="118"/>
        <v>129.97</v>
      </c>
      <c r="Q1911" s="14">
        <f t="shared" si="116"/>
        <v>42264.963159722218</v>
      </c>
      <c r="R1911">
        <f t="shared" si="119"/>
        <v>2015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0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17"/>
        <v>39</v>
      </c>
      <c r="P1912" s="10">
        <f t="shared" si="118"/>
        <v>117.49</v>
      </c>
      <c r="Q1912" s="14">
        <f t="shared" si="116"/>
        <v>41830.033958333333</v>
      </c>
      <c r="R1912">
        <f t="shared" si="119"/>
        <v>2014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0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17"/>
        <v>0</v>
      </c>
      <c r="P1913" s="10">
        <f t="shared" si="118"/>
        <v>10</v>
      </c>
      <c r="Q1913" s="14">
        <f t="shared" si="116"/>
        <v>42129.226388888885</v>
      </c>
      <c r="R1913">
        <f t="shared" si="119"/>
        <v>2015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0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17"/>
        <v>59</v>
      </c>
      <c r="P1914" s="10">
        <f t="shared" si="118"/>
        <v>70.599999999999994</v>
      </c>
      <c r="Q1914" s="14">
        <f t="shared" si="116"/>
        <v>41890.511319444442</v>
      </c>
      <c r="R1914">
        <f t="shared" si="119"/>
        <v>2014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0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17"/>
        <v>1</v>
      </c>
      <c r="P1915" s="10">
        <f t="shared" si="118"/>
        <v>24.5</v>
      </c>
      <c r="Q1915" s="14">
        <f t="shared" si="116"/>
        <v>41929.174456018518</v>
      </c>
      <c r="R1915">
        <f t="shared" si="11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0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17"/>
        <v>9</v>
      </c>
      <c r="P1916" s="10">
        <f t="shared" si="118"/>
        <v>30</v>
      </c>
      <c r="Q1916" s="14">
        <f t="shared" si="116"/>
        <v>41864.04886574074</v>
      </c>
      <c r="R1916">
        <f t="shared" si="11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0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17"/>
        <v>2</v>
      </c>
      <c r="P1917" s="10">
        <f t="shared" si="118"/>
        <v>2</v>
      </c>
      <c r="Q1917" s="14">
        <f t="shared" si="116"/>
        <v>42656.717303240745</v>
      </c>
      <c r="R1917">
        <f t="shared" si="119"/>
        <v>2016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0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17"/>
        <v>1</v>
      </c>
      <c r="P1918" s="10">
        <f t="shared" si="118"/>
        <v>17</v>
      </c>
      <c r="Q1918" s="14">
        <f t="shared" si="116"/>
        <v>42746.270057870366</v>
      </c>
      <c r="R1918">
        <f t="shared" si="119"/>
        <v>2017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0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17"/>
        <v>53</v>
      </c>
      <c r="P1919" s="10">
        <f t="shared" si="118"/>
        <v>2928.93</v>
      </c>
      <c r="Q1919" s="14">
        <f t="shared" si="116"/>
        <v>41828.789942129632</v>
      </c>
      <c r="R1919">
        <f t="shared" si="119"/>
        <v>2014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17"/>
        <v>1</v>
      </c>
      <c r="P1920" s="10">
        <f t="shared" si="118"/>
        <v>28.89</v>
      </c>
      <c r="Q1920" s="14">
        <f t="shared" si="116"/>
        <v>42113.875567129624</v>
      </c>
      <c r="R1920">
        <f t="shared" si="119"/>
        <v>2015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0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17"/>
        <v>47</v>
      </c>
      <c r="P1921" s="10">
        <f t="shared" si="118"/>
        <v>29.63</v>
      </c>
      <c r="Q1921" s="14">
        <f t="shared" si="116"/>
        <v>42270.875706018516</v>
      </c>
      <c r="R1921">
        <f t="shared" si="11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0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117"/>
        <v>43</v>
      </c>
      <c r="P1922" s="10">
        <f t="shared" si="118"/>
        <v>40.98</v>
      </c>
      <c r="Q1922" s="14">
        <f t="shared" ref="Q1922:Q1985" si="120">(((J1923/60)/60)/24)+DATE(1970,1,1)</f>
        <v>41074.221562500003</v>
      </c>
      <c r="R1922">
        <f t="shared" si="119"/>
        <v>2012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0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121">ROUND(E1923/D1923*100,0)</f>
        <v>137</v>
      </c>
      <c r="P1923" s="10">
        <f t="shared" ref="P1923:P1986" si="122">ROUND(E1923/L1923,2)</f>
        <v>54</v>
      </c>
      <c r="Q1923" s="14">
        <f t="shared" si="120"/>
        <v>41590.255868055552</v>
      </c>
      <c r="R1923">
        <f t="shared" ref="R1923:R1986" si="123">YEAR(Q1923)</f>
        <v>2013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0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21"/>
        <v>116</v>
      </c>
      <c r="P1924" s="10">
        <f t="shared" si="122"/>
        <v>36.11</v>
      </c>
      <c r="Q1924" s="14">
        <f t="shared" si="120"/>
        <v>40772.848749999997</v>
      </c>
      <c r="R1924">
        <f t="shared" si="123"/>
        <v>2011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0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21"/>
        <v>241</v>
      </c>
      <c r="P1925" s="10">
        <f t="shared" si="122"/>
        <v>23.15</v>
      </c>
      <c r="Q1925" s="14">
        <f t="shared" si="120"/>
        <v>41626.761053240742</v>
      </c>
      <c r="R1925">
        <f t="shared" si="123"/>
        <v>2013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0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21"/>
        <v>114</v>
      </c>
      <c r="P1926" s="10">
        <f t="shared" si="122"/>
        <v>104</v>
      </c>
      <c r="Q1926" s="14">
        <f t="shared" si="120"/>
        <v>41535.90148148148</v>
      </c>
      <c r="R1926">
        <f t="shared" si="123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0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21"/>
        <v>110</v>
      </c>
      <c r="P1927" s="10">
        <f t="shared" si="122"/>
        <v>31.83</v>
      </c>
      <c r="Q1927" s="14">
        <f t="shared" si="120"/>
        <v>40456.954351851848</v>
      </c>
      <c r="R1927">
        <f t="shared" si="123"/>
        <v>2010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0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21"/>
        <v>195</v>
      </c>
      <c r="P1928" s="10">
        <f t="shared" si="122"/>
        <v>27.39</v>
      </c>
      <c r="Q1928" s="14">
        <f t="shared" si="120"/>
        <v>40960.861562500002</v>
      </c>
      <c r="R1928">
        <f t="shared" si="123"/>
        <v>2012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0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21"/>
        <v>103</v>
      </c>
      <c r="P1929" s="10">
        <f t="shared" si="122"/>
        <v>56.36</v>
      </c>
      <c r="Q1929" s="14">
        <f t="shared" si="120"/>
        <v>41371.648078703707</v>
      </c>
      <c r="R1929">
        <f t="shared" si="123"/>
        <v>2013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21"/>
        <v>103</v>
      </c>
      <c r="P1930" s="10">
        <f t="shared" si="122"/>
        <v>77.349999999999994</v>
      </c>
      <c r="Q1930" s="14">
        <f t="shared" si="120"/>
        <v>40687.021597222221</v>
      </c>
      <c r="R1930">
        <f t="shared" si="123"/>
        <v>2011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0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21"/>
        <v>100</v>
      </c>
      <c r="P1931" s="10">
        <f t="shared" si="122"/>
        <v>42.8</v>
      </c>
      <c r="Q1931" s="14">
        <f t="shared" si="120"/>
        <v>41402.558819444443</v>
      </c>
      <c r="R1931">
        <f t="shared" si="123"/>
        <v>2013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0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21"/>
        <v>127</v>
      </c>
      <c r="P1932" s="10">
        <f t="shared" si="122"/>
        <v>48.85</v>
      </c>
      <c r="Q1932" s="14">
        <f t="shared" si="120"/>
        <v>41037.892465277779</v>
      </c>
      <c r="R1932">
        <f t="shared" si="123"/>
        <v>2012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0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21"/>
        <v>121</v>
      </c>
      <c r="P1933" s="10">
        <f t="shared" si="122"/>
        <v>48.24</v>
      </c>
      <c r="Q1933" s="14">
        <f t="shared" si="120"/>
        <v>40911.809872685182</v>
      </c>
      <c r="R1933">
        <f t="shared" si="123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0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21"/>
        <v>107</v>
      </c>
      <c r="P1934" s="10">
        <f t="shared" si="122"/>
        <v>70.209999999999994</v>
      </c>
      <c r="Q1934" s="14">
        <f t="shared" si="120"/>
        <v>41879.130868055552</v>
      </c>
      <c r="R1934">
        <f t="shared" si="123"/>
        <v>2014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0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21"/>
        <v>172</v>
      </c>
      <c r="P1935" s="10">
        <f t="shared" si="122"/>
        <v>94.05</v>
      </c>
      <c r="Q1935" s="14">
        <f t="shared" si="120"/>
        <v>40865.867141203707</v>
      </c>
      <c r="R1935">
        <f t="shared" si="123"/>
        <v>2011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0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21"/>
        <v>124</v>
      </c>
      <c r="P1936" s="10">
        <f t="shared" si="122"/>
        <v>80.27</v>
      </c>
      <c r="Q1936" s="14">
        <f t="shared" si="120"/>
        <v>41773.932534722226</v>
      </c>
      <c r="R1936">
        <f t="shared" si="123"/>
        <v>2014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0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21"/>
        <v>108</v>
      </c>
      <c r="P1937" s="10">
        <f t="shared" si="122"/>
        <v>54.2</v>
      </c>
      <c r="Q1937" s="14">
        <f t="shared" si="120"/>
        <v>40852.889699074076</v>
      </c>
      <c r="R1937">
        <f t="shared" si="123"/>
        <v>2011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0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21"/>
        <v>117</v>
      </c>
      <c r="P1938" s="10">
        <f t="shared" si="122"/>
        <v>60.27</v>
      </c>
      <c r="Q1938" s="14">
        <f t="shared" si="120"/>
        <v>41059.118993055556</v>
      </c>
      <c r="R1938">
        <f t="shared" si="123"/>
        <v>2012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0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21"/>
        <v>187</v>
      </c>
      <c r="P1939" s="10">
        <f t="shared" si="122"/>
        <v>38.74</v>
      </c>
      <c r="Q1939" s="14">
        <f t="shared" si="120"/>
        <v>41426.259618055556</v>
      </c>
      <c r="R1939">
        <f t="shared" si="123"/>
        <v>2013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21"/>
        <v>116</v>
      </c>
      <c r="P1940" s="10">
        <f t="shared" si="122"/>
        <v>152.54</v>
      </c>
      <c r="Q1940" s="14">
        <f t="shared" si="120"/>
        <v>41313.985046296293</v>
      </c>
      <c r="R1940">
        <f t="shared" si="123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0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21"/>
        <v>111</v>
      </c>
      <c r="P1941" s="10">
        <f t="shared" si="122"/>
        <v>115.31</v>
      </c>
      <c r="Q1941" s="14">
        <f t="shared" si="120"/>
        <v>40670.507326388892</v>
      </c>
      <c r="R1941">
        <f t="shared" si="123"/>
        <v>2011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0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21"/>
        <v>171</v>
      </c>
      <c r="P1942" s="10">
        <f t="shared" si="122"/>
        <v>35.840000000000003</v>
      </c>
      <c r="Q1942" s="14">
        <f t="shared" si="120"/>
        <v>41744.290868055556</v>
      </c>
      <c r="R1942">
        <f t="shared" si="123"/>
        <v>2014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0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21"/>
        <v>126</v>
      </c>
      <c r="P1943" s="10">
        <f t="shared" si="122"/>
        <v>64.569999999999993</v>
      </c>
      <c r="Q1943" s="14">
        <f t="shared" si="120"/>
        <v>40638.828009259261</v>
      </c>
      <c r="R1943">
        <f t="shared" si="123"/>
        <v>2011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0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21"/>
        <v>138</v>
      </c>
      <c r="P1944" s="10">
        <f t="shared" si="122"/>
        <v>87.44</v>
      </c>
      <c r="Q1944" s="14">
        <f t="shared" si="120"/>
        <v>42548.269861111112</v>
      </c>
      <c r="R1944">
        <f t="shared" si="123"/>
        <v>2016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0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21"/>
        <v>1705</v>
      </c>
      <c r="P1945" s="10">
        <f t="shared" si="122"/>
        <v>68.819999999999993</v>
      </c>
      <c r="Q1945" s="14">
        <f t="shared" si="120"/>
        <v>41730.584374999999</v>
      </c>
      <c r="R1945">
        <f t="shared" si="123"/>
        <v>2014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0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21"/>
        <v>788</v>
      </c>
      <c r="P1946" s="10">
        <f t="shared" si="122"/>
        <v>176.2</v>
      </c>
      <c r="Q1946" s="14">
        <f t="shared" si="120"/>
        <v>42157.251828703709</v>
      </c>
      <c r="R1946">
        <f t="shared" si="123"/>
        <v>2015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0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21"/>
        <v>348</v>
      </c>
      <c r="P1947" s="10">
        <f t="shared" si="122"/>
        <v>511.79</v>
      </c>
      <c r="Q1947" s="14">
        <f t="shared" si="120"/>
        <v>41689.150011574071</v>
      </c>
      <c r="R1947">
        <f t="shared" si="123"/>
        <v>2014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0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21"/>
        <v>150</v>
      </c>
      <c r="P1948" s="10">
        <f t="shared" si="122"/>
        <v>160.44</v>
      </c>
      <c r="Q1948" s="14">
        <f t="shared" si="120"/>
        <v>40102.918055555558</v>
      </c>
      <c r="R1948">
        <f t="shared" si="123"/>
        <v>2009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0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21"/>
        <v>101</v>
      </c>
      <c r="P1949" s="10">
        <f t="shared" si="122"/>
        <v>35</v>
      </c>
      <c r="Q1949" s="14">
        <f t="shared" si="120"/>
        <v>42473.604270833333</v>
      </c>
      <c r="R1949">
        <f t="shared" si="123"/>
        <v>2016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21"/>
        <v>800</v>
      </c>
      <c r="P1950" s="10">
        <f t="shared" si="122"/>
        <v>188.51</v>
      </c>
      <c r="Q1950" s="14">
        <f t="shared" si="120"/>
        <v>41800.423043981478</v>
      </c>
      <c r="R1950">
        <f t="shared" si="123"/>
        <v>2014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0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21"/>
        <v>106</v>
      </c>
      <c r="P1951" s="10">
        <f t="shared" si="122"/>
        <v>56.2</v>
      </c>
      <c r="Q1951" s="14">
        <f t="shared" si="120"/>
        <v>40624.181400462963</v>
      </c>
      <c r="R1951">
        <f t="shared" si="123"/>
        <v>2011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0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21"/>
        <v>201</v>
      </c>
      <c r="P1952" s="10">
        <f t="shared" si="122"/>
        <v>51.31</v>
      </c>
      <c r="Q1952" s="14">
        <f t="shared" si="120"/>
        <v>42651.420567129629</v>
      </c>
      <c r="R1952">
        <f t="shared" si="123"/>
        <v>2016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0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21"/>
        <v>212</v>
      </c>
      <c r="P1953" s="10">
        <f t="shared" si="122"/>
        <v>127.36</v>
      </c>
      <c r="Q1953" s="14">
        <f t="shared" si="120"/>
        <v>41526.60665509259</v>
      </c>
      <c r="R1953">
        <f t="shared" si="123"/>
        <v>2013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0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21"/>
        <v>198</v>
      </c>
      <c r="P1954" s="10">
        <f t="shared" si="122"/>
        <v>101.86</v>
      </c>
      <c r="Q1954" s="14">
        <f t="shared" si="120"/>
        <v>40941.199826388889</v>
      </c>
      <c r="R1954">
        <f t="shared" si="123"/>
        <v>2012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0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21"/>
        <v>226</v>
      </c>
      <c r="P1955" s="10">
        <f t="shared" si="122"/>
        <v>230.56</v>
      </c>
      <c r="Q1955" s="14">
        <f t="shared" si="120"/>
        <v>42394.580740740741</v>
      </c>
      <c r="R1955">
        <f t="shared" si="123"/>
        <v>2016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0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21"/>
        <v>699</v>
      </c>
      <c r="P1956" s="10">
        <f t="shared" si="122"/>
        <v>842.11</v>
      </c>
      <c r="Q1956" s="14">
        <f t="shared" si="120"/>
        <v>41020.271770833337</v>
      </c>
      <c r="R1956">
        <f t="shared" si="123"/>
        <v>2012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0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21"/>
        <v>399</v>
      </c>
      <c r="P1957" s="10">
        <f t="shared" si="122"/>
        <v>577.28</v>
      </c>
      <c r="Q1957" s="14">
        <f t="shared" si="120"/>
        <v>42067.923668981486</v>
      </c>
      <c r="R1957">
        <f t="shared" si="123"/>
        <v>2015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0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21"/>
        <v>294</v>
      </c>
      <c r="P1958" s="10">
        <f t="shared" si="122"/>
        <v>483.34</v>
      </c>
      <c r="Q1958" s="14">
        <f t="shared" si="120"/>
        <v>41179.098530092589</v>
      </c>
      <c r="R1958">
        <f t="shared" si="123"/>
        <v>2012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0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21"/>
        <v>168</v>
      </c>
      <c r="P1959" s="10">
        <f t="shared" si="122"/>
        <v>76.14</v>
      </c>
      <c r="Q1959" s="14">
        <f t="shared" si="120"/>
        <v>41326.987974537034</v>
      </c>
      <c r="R1959">
        <f t="shared" si="123"/>
        <v>2013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21"/>
        <v>1436</v>
      </c>
      <c r="P1960" s="10">
        <f t="shared" si="122"/>
        <v>74.11</v>
      </c>
      <c r="Q1960" s="14">
        <f t="shared" si="120"/>
        <v>41871.845601851855</v>
      </c>
      <c r="R1960">
        <f t="shared" si="123"/>
        <v>2014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0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21"/>
        <v>157</v>
      </c>
      <c r="P1961" s="10">
        <f t="shared" si="122"/>
        <v>36.97</v>
      </c>
      <c r="Q1961" s="14">
        <f t="shared" si="120"/>
        <v>41964.362743055557</v>
      </c>
      <c r="R1961">
        <f t="shared" si="123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0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21"/>
        <v>118</v>
      </c>
      <c r="P1962" s="10">
        <f t="shared" si="122"/>
        <v>2500.9699999999998</v>
      </c>
      <c r="Q1962" s="14">
        <f t="shared" si="120"/>
        <v>41148.194641203707</v>
      </c>
      <c r="R1962">
        <f t="shared" si="123"/>
        <v>2012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0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21"/>
        <v>1105</v>
      </c>
      <c r="P1963" s="10">
        <f t="shared" si="122"/>
        <v>67.69</v>
      </c>
      <c r="Q1963" s="14">
        <f t="shared" si="120"/>
        <v>41742.780509259261</v>
      </c>
      <c r="R1963">
        <f t="shared" si="123"/>
        <v>2014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0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21"/>
        <v>193</v>
      </c>
      <c r="P1964" s="10">
        <f t="shared" si="122"/>
        <v>63.05</v>
      </c>
      <c r="Q1964" s="14">
        <f t="shared" si="120"/>
        <v>41863.429791666669</v>
      </c>
      <c r="R1964">
        <f t="shared" si="123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0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21"/>
        <v>127</v>
      </c>
      <c r="P1965" s="10">
        <f t="shared" si="122"/>
        <v>117.6</v>
      </c>
      <c r="Q1965" s="14">
        <f t="shared" si="120"/>
        <v>42452.272824074069</v>
      </c>
      <c r="R1965">
        <f t="shared" si="123"/>
        <v>2016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0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21"/>
        <v>260</v>
      </c>
      <c r="P1966" s="10">
        <f t="shared" si="122"/>
        <v>180.75</v>
      </c>
      <c r="Q1966" s="14">
        <f t="shared" si="120"/>
        <v>40898.089236111111</v>
      </c>
      <c r="R1966">
        <f t="shared" si="123"/>
        <v>2011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0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21"/>
        <v>262</v>
      </c>
      <c r="P1967" s="10">
        <f t="shared" si="122"/>
        <v>127.32</v>
      </c>
      <c r="Q1967" s="14">
        <f t="shared" si="120"/>
        <v>41835.540486111109</v>
      </c>
      <c r="R1967">
        <f t="shared" si="123"/>
        <v>2014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0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21"/>
        <v>207</v>
      </c>
      <c r="P1968" s="10">
        <f t="shared" si="122"/>
        <v>136.63999999999999</v>
      </c>
      <c r="Q1968" s="14">
        <f t="shared" si="120"/>
        <v>41730.663530092592</v>
      </c>
      <c r="R1968">
        <f t="shared" si="123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0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21"/>
        <v>370</v>
      </c>
      <c r="P1969" s="10">
        <f t="shared" si="122"/>
        <v>182.78</v>
      </c>
      <c r="Q1969" s="14">
        <f t="shared" si="120"/>
        <v>42676.586979166663</v>
      </c>
      <c r="R1969">
        <f t="shared" si="123"/>
        <v>2016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21"/>
        <v>285</v>
      </c>
      <c r="P1970" s="10">
        <f t="shared" si="122"/>
        <v>279.38</v>
      </c>
      <c r="Q1970" s="14">
        <f t="shared" si="120"/>
        <v>42557.792453703703</v>
      </c>
      <c r="R1970">
        <f t="shared" si="123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0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21"/>
        <v>579</v>
      </c>
      <c r="P1971" s="10">
        <f t="shared" si="122"/>
        <v>61.38</v>
      </c>
      <c r="Q1971" s="14">
        <f t="shared" si="120"/>
        <v>41324.193298611113</v>
      </c>
      <c r="R1971">
        <f t="shared" si="123"/>
        <v>2013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0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21"/>
        <v>1132</v>
      </c>
      <c r="P1972" s="10">
        <f t="shared" si="122"/>
        <v>80.73</v>
      </c>
      <c r="Q1972" s="14">
        <f t="shared" si="120"/>
        <v>41561.500706018516</v>
      </c>
      <c r="R1972">
        <f t="shared" si="123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0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21"/>
        <v>263</v>
      </c>
      <c r="P1973" s="10">
        <f t="shared" si="122"/>
        <v>272.36</v>
      </c>
      <c r="Q1973" s="14">
        <f t="shared" si="120"/>
        <v>41201.012083333335</v>
      </c>
      <c r="R1973">
        <f t="shared" si="123"/>
        <v>2012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0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21"/>
        <v>674</v>
      </c>
      <c r="P1974" s="10">
        <f t="shared" si="122"/>
        <v>70.849999999999994</v>
      </c>
      <c r="Q1974" s="14">
        <f t="shared" si="120"/>
        <v>42549.722962962958</v>
      </c>
      <c r="R1974">
        <f t="shared" si="123"/>
        <v>2016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0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21"/>
        <v>257</v>
      </c>
      <c r="P1975" s="10">
        <f t="shared" si="122"/>
        <v>247.94</v>
      </c>
      <c r="Q1975" s="14">
        <f t="shared" si="120"/>
        <v>41445.334131944444</v>
      </c>
      <c r="R1975">
        <f t="shared" si="123"/>
        <v>2013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0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21"/>
        <v>375</v>
      </c>
      <c r="P1976" s="10">
        <f t="shared" si="122"/>
        <v>186.81</v>
      </c>
      <c r="Q1976" s="14">
        <f t="shared" si="120"/>
        <v>41313.755219907405</v>
      </c>
      <c r="R1976">
        <f t="shared" si="123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0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21"/>
        <v>209</v>
      </c>
      <c r="P1977" s="10">
        <f t="shared" si="122"/>
        <v>131.99</v>
      </c>
      <c r="Q1977" s="14">
        <f t="shared" si="120"/>
        <v>41438.899594907409</v>
      </c>
      <c r="R1977">
        <f t="shared" si="123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0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21"/>
        <v>347</v>
      </c>
      <c r="P1978" s="10">
        <f t="shared" si="122"/>
        <v>29.31</v>
      </c>
      <c r="Q1978" s="14">
        <f t="shared" si="120"/>
        <v>42311.216898148152</v>
      </c>
      <c r="R1978">
        <f t="shared" si="123"/>
        <v>2015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0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21"/>
        <v>402</v>
      </c>
      <c r="P1979" s="10">
        <f t="shared" si="122"/>
        <v>245.02</v>
      </c>
      <c r="Q1979" s="14">
        <f t="shared" si="120"/>
        <v>41039.225601851853</v>
      </c>
      <c r="R1979">
        <f t="shared" si="123"/>
        <v>2012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21"/>
        <v>1027</v>
      </c>
      <c r="P1980" s="10">
        <f t="shared" si="122"/>
        <v>1323.25</v>
      </c>
      <c r="Q1980" s="14">
        <f t="shared" si="120"/>
        <v>42290.460023148145</v>
      </c>
      <c r="R1980">
        <f t="shared" si="123"/>
        <v>2015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0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21"/>
        <v>115</v>
      </c>
      <c r="P1981" s="10">
        <f t="shared" si="122"/>
        <v>282.66000000000003</v>
      </c>
      <c r="Q1981" s="14">
        <f t="shared" si="120"/>
        <v>42423.542384259257</v>
      </c>
      <c r="R1981">
        <f t="shared" si="123"/>
        <v>2016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0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21"/>
        <v>355</v>
      </c>
      <c r="P1982" s="10">
        <f t="shared" si="122"/>
        <v>91.21</v>
      </c>
      <c r="Q1982" s="14">
        <f t="shared" si="120"/>
        <v>41799.725289351853</v>
      </c>
      <c r="R1982">
        <f t="shared" si="123"/>
        <v>2014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0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21"/>
        <v>5</v>
      </c>
      <c r="P1983" s="10">
        <f t="shared" si="122"/>
        <v>31.75</v>
      </c>
      <c r="Q1983" s="14">
        <f t="shared" si="120"/>
        <v>42678.586655092593</v>
      </c>
      <c r="R1983">
        <f t="shared" si="123"/>
        <v>2016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0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21"/>
        <v>0</v>
      </c>
      <c r="P1984" s="10" t="e">
        <f t="shared" si="122"/>
        <v>#DIV/0!</v>
      </c>
      <c r="Q1984" s="14">
        <f t="shared" si="120"/>
        <v>42593.011782407411</v>
      </c>
      <c r="R1984">
        <f t="shared" si="123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0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21"/>
        <v>4</v>
      </c>
      <c r="P1985" s="10">
        <f t="shared" si="122"/>
        <v>88.69</v>
      </c>
      <c r="Q1985" s="14">
        <f t="shared" si="120"/>
        <v>41913.790289351848</v>
      </c>
      <c r="R1985">
        <f t="shared" si="123"/>
        <v>2014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0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121"/>
        <v>21</v>
      </c>
      <c r="P1986" s="10">
        <f t="shared" si="122"/>
        <v>453.14</v>
      </c>
      <c r="Q1986" s="14">
        <f t="shared" ref="Q1986:Q2049" si="124">(((J1987/60)/60)/24)+DATE(1970,1,1)</f>
        <v>42555.698738425926</v>
      </c>
      <c r="R1986">
        <f t="shared" si="123"/>
        <v>2016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0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125">ROUND(E1987/D1987*100,0)</f>
        <v>3</v>
      </c>
      <c r="P1987" s="10">
        <f t="shared" ref="P1987:P2050" si="126">ROUND(E1987/L1987,2)</f>
        <v>12.75</v>
      </c>
      <c r="Q1987" s="14">
        <f t="shared" si="124"/>
        <v>42413.433831018512</v>
      </c>
      <c r="R1987">
        <f t="shared" ref="R1987:R2050" si="127">YEAR(Q1987)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0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25"/>
        <v>0</v>
      </c>
      <c r="P1988" s="10">
        <f t="shared" si="126"/>
        <v>1</v>
      </c>
      <c r="Q1988" s="14">
        <f t="shared" si="124"/>
        <v>42034.639768518522</v>
      </c>
      <c r="R1988">
        <f t="shared" si="127"/>
        <v>2015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0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25"/>
        <v>42</v>
      </c>
      <c r="P1989" s="10">
        <f t="shared" si="126"/>
        <v>83.43</v>
      </c>
      <c r="Q1989" s="14">
        <f t="shared" si="124"/>
        <v>42206.763217592597</v>
      </c>
      <c r="R1989">
        <f t="shared" si="127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25"/>
        <v>0</v>
      </c>
      <c r="P1990" s="10">
        <f t="shared" si="126"/>
        <v>25</v>
      </c>
      <c r="Q1990" s="14">
        <f t="shared" si="124"/>
        <v>42685.680648148147</v>
      </c>
      <c r="R1990">
        <f t="shared" si="127"/>
        <v>2016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0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25"/>
        <v>1</v>
      </c>
      <c r="P1991" s="10">
        <f t="shared" si="126"/>
        <v>50</v>
      </c>
      <c r="Q1991" s="14">
        <f t="shared" si="124"/>
        <v>42398.195972222224</v>
      </c>
      <c r="R1991">
        <f t="shared" si="127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0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25"/>
        <v>17</v>
      </c>
      <c r="P1992" s="10">
        <f t="shared" si="126"/>
        <v>101.8</v>
      </c>
      <c r="Q1992" s="14">
        <f t="shared" si="124"/>
        <v>42167.89335648148</v>
      </c>
      <c r="R1992">
        <f t="shared" si="127"/>
        <v>2015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0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25"/>
        <v>7</v>
      </c>
      <c r="P1993" s="10">
        <f t="shared" si="126"/>
        <v>46.67</v>
      </c>
      <c r="Q1993" s="14">
        <f t="shared" si="124"/>
        <v>42023.143414351856</v>
      </c>
      <c r="R1993">
        <f t="shared" si="127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0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25"/>
        <v>0</v>
      </c>
      <c r="P1994" s="10">
        <f t="shared" si="126"/>
        <v>1</v>
      </c>
      <c r="Q1994" s="14">
        <f t="shared" si="124"/>
        <v>42329.58839120371</v>
      </c>
      <c r="R1994">
        <f t="shared" si="127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0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25"/>
        <v>0</v>
      </c>
      <c r="P1995" s="10" t="e">
        <f t="shared" si="126"/>
        <v>#DIV/0!</v>
      </c>
      <c r="Q1995" s="14">
        <f t="shared" si="124"/>
        <v>42651.006273148145</v>
      </c>
      <c r="R1995">
        <f t="shared" si="127"/>
        <v>2016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0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25"/>
        <v>0</v>
      </c>
      <c r="P1996" s="10" t="e">
        <f t="shared" si="126"/>
        <v>#DIV/0!</v>
      </c>
      <c r="Q1996" s="14">
        <f t="shared" si="124"/>
        <v>42181.902037037042</v>
      </c>
      <c r="R1996">
        <f t="shared" si="127"/>
        <v>2015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0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25"/>
        <v>8</v>
      </c>
      <c r="P1997" s="10">
        <f t="shared" si="126"/>
        <v>26</v>
      </c>
      <c r="Q1997" s="14">
        <f t="shared" si="124"/>
        <v>41800.819571759261</v>
      </c>
      <c r="R1997">
        <f t="shared" si="127"/>
        <v>2014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0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25"/>
        <v>0</v>
      </c>
      <c r="P1998" s="10" t="e">
        <f t="shared" si="126"/>
        <v>#DIV/0!</v>
      </c>
      <c r="Q1998" s="14">
        <f t="shared" si="124"/>
        <v>41847.930694444447</v>
      </c>
      <c r="R1998">
        <f t="shared" si="127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0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25"/>
        <v>0</v>
      </c>
      <c r="P1999" s="10" t="e">
        <f t="shared" si="126"/>
        <v>#DIV/0!</v>
      </c>
      <c r="Q1999" s="14">
        <f t="shared" si="124"/>
        <v>41807.118495370371</v>
      </c>
      <c r="R1999">
        <f t="shared" si="127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25"/>
        <v>26</v>
      </c>
      <c r="P2000" s="10">
        <f t="shared" si="126"/>
        <v>218.33</v>
      </c>
      <c r="Q2000" s="14">
        <f t="shared" si="124"/>
        <v>41926.482731481483</v>
      </c>
      <c r="R2000">
        <f t="shared" si="127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0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25"/>
        <v>1</v>
      </c>
      <c r="P2001" s="10">
        <f t="shared" si="126"/>
        <v>33.71</v>
      </c>
      <c r="Q2001" s="14">
        <f t="shared" si="124"/>
        <v>42345.951539351852</v>
      </c>
      <c r="R2001">
        <f t="shared" si="127"/>
        <v>2015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0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25"/>
        <v>13</v>
      </c>
      <c r="P2002" s="10">
        <f t="shared" si="126"/>
        <v>25</v>
      </c>
      <c r="Q2002" s="14">
        <f t="shared" si="124"/>
        <v>42136.209675925929</v>
      </c>
      <c r="R2002">
        <f t="shared" si="127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0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25"/>
        <v>382</v>
      </c>
      <c r="P2003" s="10">
        <f t="shared" si="126"/>
        <v>128.38999999999999</v>
      </c>
      <c r="Q2003" s="14">
        <f t="shared" si="124"/>
        <v>42728.71230324074</v>
      </c>
      <c r="R2003">
        <f t="shared" si="127"/>
        <v>2016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0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25"/>
        <v>217</v>
      </c>
      <c r="P2004" s="10">
        <f t="shared" si="126"/>
        <v>78.83</v>
      </c>
      <c r="Q2004" s="14">
        <f t="shared" si="124"/>
        <v>40347.125601851854</v>
      </c>
      <c r="R2004">
        <f t="shared" si="127"/>
        <v>2010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0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25"/>
        <v>312</v>
      </c>
      <c r="P2005" s="10">
        <f t="shared" si="126"/>
        <v>91.76</v>
      </c>
      <c r="Q2005" s="14">
        <f t="shared" si="124"/>
        <v>41800.604895833334</v>
      </c>
      <c r="R2005">
        <f t="shared" si="127"/>
        <v>2014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0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25"/>
        <v>234</v>
      </c>
      <c r="P2006" s="10">
        <f t="shared" si="126"/>
        <v>331.1</v>
      </c>
      <c r="Q2006" s="14">
        <f t="shared" si="124"/>
        <v>41535.812708333331</v>
      </c>
      <c r="R2006">
        <f t="shared" si="127"/>
        <v>2013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0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25"/>
        <v>124</v>
      </c>
      <c r="P2007" s="10">
        <f t="shared" si="126"/>
        <v>194.26</v>
      </c>
      <c r="Q2007" s="14">
        <f t="shared" si="124"/>
        <v>41941.500520833331</v>
      </c>
      <c r="R2007">
        <f t="shared" si="127"/>
        <v>2014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0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25"/>
        <v>248</v>
      </c>
      <c r="P2008" s="10">
        <f t="shared" si="126"/>
        <v>408.98</v>
      </c>
      <c r="Q2008" s="14">
        <f t="shared" si="124"/>
        <v>40347.837800925925</v>
      </c>
      <c r="R2008">
        <f t="shared" si="127"/>
        <v>2010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0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25"/>
        <v>116</v>
      </c>
      <c r="P2009" s="10">
        <f t="shared" si="126"/>
        <v>84.46</v>
      </c>
      <c r="Q2009" s="14">
        <f t="shared" si="124"/>
        <v>40761.604421296295</v>
      </c>
      <c r="R2009">
        <f t="shared" si="127"/>
        <v>2011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25"/>
        <v>117</v>
      </c>
      <c r="P2010" s="10">
        <f t="shared" si="126"/>
        <v>44.85</v>
      </c>
      <c r="Q2010" s="14">
        <f t="shared" si="124"/>
        <v>42661.323414351849</v>
      </c>
      <c r="R2010">
        <f t="shared" si="127"/>
        <v>2016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0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25"/>
        <v>305</v>
      </c>
      <c r="P2011" s="10">
        <f t="shared" si="126"/>
        <v>383.36</v>
      </c>
      <c r="Q2011" s="14">
        <f t="shared" si="124"/>
        <v>42570.996423611112</v>
      </c>
      <c r="R2011">
        <f t="shared" si="127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0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25"/>
        <v>320</v>
      </c>
      <c r="P2012" s="10">
        <f t="shared" si="126"/>
        <v>55.28</v>
      </c>
      <c r="Q2012" s="14">
        <f t="shared" si="124"/>
        <v>42347.358483796299</v>
      </c>
      <c r="R2012">
        <f t="shared" si="127"/>
        <v>2015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0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25"/>
        <v>820</v>
      </c>
      <c r="P2013" s="10">
        <f t="shared" si="126"/>
        <v>422.02</v>
      </c>
      <c r="Q2013" s="14">
        <f t="shared" si="124"/>
        <v>42010.822233796294</v>
      </c>
      <c r="R2013">
        <f t="shared" si="127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0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25"/>
        <v>235</v>
      </c>
      <c r="P2014" s="10">
        <f t="shared" si="126"/>
        <v>64.180000000000007</v>
      </c>
      <c r="Q2014" s="14">
        <f t="shared" si="124"/>
        <v>42499.960810185185</v>
      </c>
      <c r="R2014">
        <f t="shared" si="127"/>
        <v>2016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0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25"/>
        <v>495</v>
      </c>
      <c r="P2015" s="10">
        <f t="shared" si="126"/>
        <v>173.58</v>
      </c>
      <c r="Q2015" s="14">
        <f t="shared" si="124"/>
        <v>41324.214571759258</v>
      </c>
      <c r="R2015">
        <f t="shared" si="127"/>
        <v>2013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0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25"/>
        <v>7814</v>
      </c>
      <c r="P2016" s="10">
        <f t="shared" si="126"/>
        <v>88.6</v>
      </c>
      <c r="Q2016" s="14">
        <f t="shared" si="124"/>
        <v>40765.876886574071</v>
      </c>
      <c r="R2016">
        <f t="shared" si="127"/>
        <v>2011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0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25"/>
        <v>113</v>
      </c>
      <c r="P2017" s="10">
        <f t="shared" si="126"/>
        <v>50.22</v>
      </c>
      <c r="Q2017" s="14">
        <f t="shared" si="124"/>
        <v>41312.88077546296</v>
      </c>
      <c r="R2017">
        <f t="shared" si="127"/>
        <v>2013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0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25"/>
        <v>922</v>
      </c>
      <c r="P2018" s="10">
        <f t="shared" si="126"/>
        <v>192.39</v>
      </c>
      <c r="Q2018" s="14">
        <f t="shared" si="124"/>
        <v>40961.057349537034</v>
      </c>
      <c r="R2018">
        <f t="shared" si="127"/>
        <v>2012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0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25"/>
        <v>125</v>
      </c>
      <c r="P2019" s="10">
        <f t="shared" si="126"/>
        <v>73.42</v>
      </c>
      <c r="Q2019" s="14">
        <f t="shared" si="124"/>
        <v>42199.365844907406</v>
      </c>
      <c r="R2019">
        <f t="shared" si="127"/>
        <v>2015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25"/>
        <v>102</v>
      </c>
      <c r="P2020" s="10">
        <f t="shared" si="126"/>
        <v>147.68</v>
      </c>
      <c r="Q2020" s="14">
        <f t="shared" si="124"/>
        <v>42605.70857638889</v>
      </c>
      <c r="R2020">
        <f t="shared" si="127"/>
        <v>2016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0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25"/>
        <v>485</v>
      </c>
      <c r="P2021" s="10">
        <f t="shared" si="126"/>
        <v>108.97</v>
      </c>
      <c r="Q2021" s="14">
        <f t="shared" si="124"/>
        <v>41737.097499999996</v>
      </c>
      <c r="R2021">
        <f t="shared" si="127"/>
        <v>2014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0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25"/>
        <v>192</v>
      </c>
      <c r="P2022" s="10">
        <f t="shared" si="126"/>
        <v>23.65</v>
      </c>
      <c r="Q2022" s="14">
        <f t="shared" si="124"/>
        <v>41861.070567129631</v>
      </c>
      <c r="R2022">
        <f t="shared" si="127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0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25"/>
        <v>281</v>
      </c>
      <c r="P2023" s="10">
        <f t="shared" si="126"/>
        <v>147.94999999999999</v>
      </c>
      <c r="Q2023" s="14">
        <f t="shared" si="124"/>
        <v>42502.569120370375</v>
      </c>
      <c r="R2023">
        <f t="shared" si="127"/>
        <v>2016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0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25"/>
        <v>125</v>
      </c>
      <c r="P2024" s="10">
        <f t="shared" si="126"/>
        <v>385.04</v>
      </c>
      <c r="Q2024" s="14">
        <f t="shared" si="124"/>
        <v>42136.420752314814</v>
      </c>
      <c r="R2024">
        <f t="shared" si="127"/>
        <v>2015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0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25"/>
        <v>161</v>
      </c>
      <c r="P2025" s="10">
        <f t="shared" si="126"/>
        <v>457.39</v>
      </c>
      <c r="Q2025" s="14">
        <f t="shared" si="124"/>
        <v>41099.966944444444</v>
      </c>
      <c r="R2025">
        <f t="shared" si="127"/>
        <v>2012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0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25"/>
        <v>585</v>
      </c>
      <c r="P2026" s="10">
        <f t="shared" si="126"/>
        <v>222.99</v>
      </c>
      <c r="Q2026" s="14">
        <f t="shared" si="124"/>
        <v>42136.184560185182</v>
      </c>
      <c r="R2026">
        <f t="shared" si="127"/>
        <v>2015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0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25"/>
        <v>201</v>
      </c>
      <c r="P2027" s="10">
        <f t="shared" si="126"/>
        <v>220.74</v>
      </c>
      <c r="Q2027" s="14">
        <f t="shared" si="124"/>
        <v>41704.735937500001</v>
      </c>
      <c r="R2027">
        <f t="shared" si="127"/>
        <v>2014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0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25"/>
        <v>133</v>
      </c>
      <c r="P2028" s="10">
        <f t="shared" si="126"/>
        <v>73.5</v>
      </c>
      <c r="Q2028" s="14">
        <f t="shared" si="124"/>
        <v>42048.813877314817</v>
      </c>
      <c r="R2028">
        <f t="shared" si="127"/>
        <v>2015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0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25"/>
        <v>120</v>
      </c>
      <c r="P2029" s="10">
        <f t="shared" si="126"/>
        <v>223.1</v>
      </c>
      <c r="Q2029" s="14">
        <f t="shared" si="124"/>
        <v>40215.919050925928</v>
      </c>
      <c r="R2029">
        <f t="shared" si="127"/>
        <v>2010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25"/>
        <v>126</v>
      </c>
      <c r="P2030" s="10">
        <f t="shared" si="126"/>
        <v>47.91</v>
      </c>
      <c r="Q2030" s="14">
        <f t="shared" si="124"/>
        <v>41848.021770833337</v>
      </c>
      <c r="R2030">
        <f t="shared" si="127"/>
        <v>2014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0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25"/>
        <v>361</v>
      </c>
      <c r="P2031" s="10">
        <f t="shared" si="126"/>
        <v>96.06</v>
      </c>
      <c r="Q2031" s="14">
        <f t="shared" si="124"/>
        <v>41212.996481481481</v>
      </c>
      <c r="R2031">
        <f t="shared" si="127"/>
        <v>2012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0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25"/>
        <v>226</v>
      </c>
      <c r="P2032" s="10">
        <f t="shared" si="126"/>
        <v>118.61</v>
      </c>
      <c r="Q2032" s="14">
        <f t="shared" si="124"/>
        <v>41975.329317129625</v>
      </c>
      <c r="R2032">
        <f t="shared" si="127"/>
        <v>2014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0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25"/>
        <v>120</v>
      </c>
      <c r="P2033" s="10">
        <f t="shared" si="126"/>
        <v>118.45</v>
      </c>
      <c r="Q2033" s="14">
        <f t="shared" si="124"/>
        <v>42689.565671296295</v>
      </c>
      <c r="R2033">
        <f t="shared" si="127"/>
        <v>2016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0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25"/>
        <v>304</v>
      </c>
      <c r="P2034" s="10">
        <f t="shared" si="126"/>
        <v>143.21</v>
      </c>
      <c r="Q2034" s="14">
        <f t="shared" si="124"/>
        <v>41725.082384259258</v>
      </c>
      <c r="R2034">
        <f t="shared" si="127"/>
        <v>2014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0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25"/>
        <v>179</v>
      </c>
      <c r="P2035" s="10">
        <f t="shared" si="126"/>
        <v>282.72000000000003</v>
      </c>
      <c r="Q2035" s="14">
        <f t="shared" si="124"/>
        <v>42076.130011574074</v>
      </c>
      <c r="R2035">
        <f t="shared" si="127"/>
        <v>2015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0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25"/>
        <v>387</v>
      </c>
      <c r="P2036" s="10">
        <f t="shared" si="126"/>
        <v>593.94000000000005</v>
      </c>
      <c r="Q2036" s="14">
        <f t="shared" si="124"/>
        <v>42311.625081018516</v>
      </c>
      <c r="R2036">
        <f t="shared" si="127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0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25"/>
        <v>211</v>
      </c>
      <c r="P2037" s="10">
        <f t="shared" si="126"/>
        <v>262.16000000000003</v>
      </c>
      <c r="Q2037" s="14">
        <f t="shared" si="124"/>
        <v>41738.864803240744</v>
      </c>
      <c r="R2037">
        <f t="shared" si="127"/>
        <v>2014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0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25"/>
        <v>132</v>
      </c>
      <c r="P2038" s="10">
        <f t="shared" si="126"/>
        <v>46.58</v>
      </c>
      <c r="Q2038" s="14">
        <f t="shared" si="124"/>
        <v>41578.210104166668</v>
      </c>
      <c r="R2038">
        <f t="shared" si="127"/>
        <v>2013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0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25"/>
        <v>300</v>
      </c>
      <c r="P2039" s="10">
        <f t="shared" si="126"/>
        <v>70.040000000000006</v>
      </c>
      <c r="Q2039" s="14">
        <f t="shared" si="124"/>
        <v>41424.27107638889</v>
      </c>
      <c r="R2039">
        <f t="shared" si="127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25"/>
        <v>421</v>
      </c>
      <c r="P2040" s="10">
        <f t="shared" si="126"/>
        <v>164.91</v>
      </c>
      <c r="Q2040" s="14">
        <f t="shared" si="124"/>
        <v>42675.438946759255</v>
      </c>
      <c r="R2040">
        <f t="shared" si="127"/>
        <v>2016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0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25"/>
        <v>136</v>
      </c>
      <c r="P2041" s="10">
        <f t="shared" si="126"/>
        <v>449.26</v>
      </c>
      <c r="Q2041" s="14">
        <f t="shared" si="124"/>
        <v>41578.927118055559</v>
      </c>
      <c r="R2041">
        <f t="shared" si="127"/>
        <v>2013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0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25"/>
        <v>248</v>
      </c>
      <c r="P2042" s="10">
        <f t="shared" si="126"/>
        <v>27.47</v>
      </c>
      <c r="Q2042" s="14">
        <f t="shared" si="124"/>
        <v>42654.525775462964</v>
      </c>
      <c r="R2042">
        <f t="shared" si="127"/>
        <v>2016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0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25"/>
        <v>182</v>
      </c>
      <c r="P2043" s="10">
        <f t="shared" si="126"/>
        <v>143.97999999999999</v>
      </c>
      <c r="Q2043" s="14">
        <f t="shared" si="124"/>
        <v>42331.708032407405</v>
      </c>
      <c r="R2043">
        <f t="shared" si="127"/>
        <v>2015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0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25"/>
        <v>124</v>
      </c>
      <c r="P2044" s="10">
        <f t="shared" si="126"/>
        <v>88.24</v>
      </c>
      <c r="Q2044" s="14">
        <f t="shared" si="124"/>
        <v>42661.176817129628</v>
      </c>
      <c r="R2044">
        <f t="shared" si="127"/>
        <v>2016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0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25"/>
        <v>506</v>
      </c>
      <c r="P2045" s="10">
        <f t="shared" si="126"/>
        <v>36.33</v>
      </c>
      <c r="Q2045" s="14">
        <f t="shared" si="124"/>
        <v>42138.684189814812</v>
      </c>
      <c r="R2045">
        <f t="shared" si="127"/>
        <v>2015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0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25"/>
        <v>108</v>
      </c>
      <c r="P2046" s="10">
        <f t="shared" si="126"/>
        <v>90.18</v>
      </c>
      <c r="Q2046" s="14">
        <f t="shared" si="124"/>
        <v>41069.088506944441</v>
      </c>
      <c r="R2046">
        <f t="shared" si="127"/>
        <v>2012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0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25"/>
        <v>819</v>
      </c>
      <c r="P2047" s="10">
        <f t="shared" si="126"/>
        <v>152.62</v>
      </c>
      <c r="Q2047" s="14">
        <f t="shared" si="124"/>
        <v>41387.171805555554</v>
      </c>
      <c r="R2047">
        <f t="shared" si="127"/>
        <v>2013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0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25"/>
        <v>121</v>
      </c>
      <c r="P2048" s="10">
        <f t="shared" si="126"/>
        <v>55.81</v>
      </c>
      <c r="Q2048" s="14">
        <f t="shared" si="124"/>
        <v>42081.903587962966</v>
      </c>
      <c r="R2048">
        <f t="shared" si="127"/>
        <v>2015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0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25"/>
        <v>103</v>
      </c>
      <c r="P2049" s="10">
        <f t="shared" si="126"/>
        <v>227.85</v>
      </c>
      <c r="Q2049" s="14">
        <f t="shared" si="124"/>
        <v>41387.651516203703</v>
      </c>
      <c r="R2049">
        <f t="shared" si="127"/>
        <v>2013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125"/>
        <v>148</v>
      </c>
      <c r="P2050" s="10">
        <f t="shared" si="126"/>
        <v>91.83</v>
      </c>
      <c r="Q2050" s="14">
        <f t="shared" ref="Q2050:Q2113" si="128">(((J2051/60)/60)/24)+DATE(1970,1,1)</f>
        <v>41575.527349537035</v>
      </c>
      <c r="R2050">
        <f t="shared" si="127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0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129">ROUND(E2051/D2051*100,0)</f>
        <v>120</v>
      </c>
      <c r="P2051" s="10">
        <f t="shared" ref="P2051:P2114" si="130">ROUND(E2051/L2051,2)</f>
        <v>80.989999999999995</v>
      </c>
      <c r="Q2051" s="14">
        <f t="shared" si="128"/>
        <v>42115.071504629625</v>
      </c>
      <c r="R2051">
        <f t="shared" ref="R2051:R2114" si="131">YEAR(Q2051)</f>
        <v>2015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0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29"/>
        <v>473</v>
      </c>
      <c r="P2052" s="10">
        <f t="shared" si="130"/>
        <v>278.39</v>
      </c>
      <c r="Q2052" s="14">
        <f t="shared" si="128"/>
        <v>41604.022418981483</v>
      </c>
      <c r="R2052">
        <f t="shared" si="131"/>
        <v>2013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0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29"/>
        <v>130</v>
      </c>
      <c r="P2053" s="10">
        <f t="shared" si="130"/>
        <v>43.1</v>
      </c>
      <c r="Q2053" s="14">
        <f t="shared" si="128"/>
        <v>42375.08394675926</v>
      </c>
      <c r="R2053">
        <f t="shared" si="131"/>
        <v>2016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0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29"/>
        <v>353</v>
      </c>
      <c r="P2054" s="10">
        <f t="shared" si="130"/>
        <v>326.29000000000002</v>
      </c>
      <c r="Q2054" s="14">
        <f t="shared" si="128"/>
        <v>42303.617488425924</v>
      </c>
      <c r="R2054">
        <f t="shared" si="131"/>
        <v>2015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0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29"/>
        <v>101</v>
      </c>
      <c r="P2055" s="10">
        <f t="shared" si="130"/>
        <v>41.74</v>
      </c>
      <c r="Q2055" s="14">
        <f t="shared" si="128"/>
        <v>41731.520949074074</v>
      </c>
      <c r="R2055">
        <f t="shared" si="131"/>
        <v>2014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0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29"/>
        <v>114</v>
      </c>
      <c r="P2056" s="10">
        <f t="shared" si="130"/>
        <v>64.02</v>
      </c>
      <c r="Q2056" s="14">
        <f t="shared" si="128"/>
        <v>41946.674108796295</v>
      </c>
      <c r="R2056">
        <f t="shared" si="131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0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29"/>
        <v>167</v>
      </c>
      <c r="P2057" s="10">
        <f t="shared" si="130"/>
        <v>99.46</v>
      </c>
      <c r="Q2057" s="14">
        <f t="shared" si="128"/>
        <v>41351.76090277778</v>
      </c>
      <c r="R2057">
        <f t="shared" si="131"/>
        <v>2013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0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29"/>
        <v>153</v>
      </c>
      <c r="P2058" s="10">
        <f t="shared" si="130"/>
        <v>138.49</v>
      </c>
      <c r="Q2058" s="14">
        <f t="shared" si="128"/>
        <v>42396.494583333333</v>
      </c>
      <c r="R2058">
        <f t="shared" si="131"/>
        <v>2016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0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29"/>
        <v>202</v>
      </c>
      <c r="P2059" s="10">
        <f t="shared" si="130"/>
        <v>45.55</v>
      </c>
      <c r="Q2059" s="14">
        <f t="shared" si="128"/>
        <v>42026.370717592596</v>
      </c>
      <c r="R2059">
        <f t="shared" si="131"/>
        <v>2015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29"/>
        <v>168</v>
      </c>
      <c r="P2060" s="10">
        <f t="shared" si="130"/>
        <v>10.51</v>
      </c>
      <c r="Q2060" s="14">
        <f t="shared" si="128"/>
        <v>42361.602476851855</v>
      </c>
      <c r="R2060">
        <f t="shared" si="131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0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29"/>
        <v>143</v>
      </c>
      <c r="P2061" s="10">
        <f t="shared" si="130"/>
        <v>114.77</v>
      </c>
      <c r="Q2061" s="14">
        <f t="shared" si="128"/>
        <v>41783.642939814818</v>
      </c>
      <c r="R2061">
        <f t="shared" si="131"/>
        <v>2014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0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29"/>
        <v>196</v>
      </c>
      <c r="P2062" s="10">
        <f t="shared" si="130"/>
        <v>36</v>
      </c>
      <c r="Q2062" s="14">
        <f t="shared" si="128"/>
        <v>42705.764513888891</v>
      </c>
      <c r="R2062">
        <f t="shared" si="131"/>
        <v>2016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0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29"/>
        <v>108</v>
      </c>
      <c r="P2063" s="10">
        <f t="shared" si="130"/>
        <v>154.16999999999999</v>
      </c>
      <c r="Q2063" s="14">
        <f t="shared" si="128"/>
        <v>42423.3830787037</v>
      </c>
      <c r="R2063">
        <f t="shared" si="131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0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29"/>
        <v>115</v>
      </c>
      <c r="P2064" s="10">
        <f t="shared" si="130"/>
        <v>566.39</v>
      </c>
      <c r="Q2064" s="14">
        <f t="shared" si="128"/>
        <v>42472.73265046296</v>
      </c>
      <c r="R2064">
        <f t="shared" si="131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0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29"/>
        <v>148</v>
      </c>
      <c r="P2065" s="10">
        <f t="shared" si="130"/>
        <v>120.86</v>
      </c>
      <c r="Q2065" s="14">
        <f t="shared" si="128"/>
        <v>41389.364849537036</v>
      </c>
      <c r="R2065">
        <f t="shared" si="131"/>
        <v>2013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0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29"/>
        <v>191</v>
      </c>
      <c r="P2066" s="10">
        <f t="shared" si="130"/>
        <v>86.16</v>
      </c>
      <c r="Q2066" s="14">
        <f t="shared" si="128"/>
        <v>41603.333668981482</v>
      </c>
      <c r="R2066">
        <f t="shared" si="131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0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29"/>
        <v>199</v>
      </c>
      <c r="P2067" s="10">
        <f t="shared" si="130"/>
        <v>51.21</v>
      </c>
      <c r="Q2067" s="14">
        <f t="shared" si="128"/>
        <v>41844.771793981483</v>
      </c>
      <c r="R2067">
        <f t="shared" si="131"/>
        <v>2014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0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29"/>
        <v>219</v>
      </c>
      <c r="P2068" s="10">
        <f t="shared" si="130"/>
        <v>67.260000000000005</v>
      </c>
      <c r="Q2068" s="14">
        <f t="shared" si="128"/>
        <v>42115.853888888887</v>
      </c>
      <c r="R2068">
        <f t="shared" si="131"/>
        <v>2015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0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29"/>
        <v>127</v>
      </c>
      <c r="P2069" s="10">
        <f t="shared" si="130"/>
        <v>62.8</v>
      </c>
      <c r="Q2069" s="14">
        <f t="shared" si="128"/>
        <v>42633.841608796298</v>
      </c>
      <c r="R2069">
        <f t="shared" si="131"/>
        <v>2016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29"/>
        <v>105</v>
      </c>
      <c r="P2070" s="10">
        <f t="shared" si="130"/>
        <v>346.13</v>
      </c>
      <c r="Q2070" s="14">
        <f t="shared" si="128"/>
        <v>42340.972118055557</v>
      </c>
      <c r="R2070">
        <f t="shared" si="131"/>
        <v>2015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0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29"/>
        <v>128</v>
      </c>
      <c r="P2071" s="10">
        <f t="shared" si="130"/>
        <v>244.12</v>
      </c>
      <c r="Q2071" s="14">
        <f t="shared" si="128"/>
        <v>42519.6565162037</v>
      </c>
      <c r="R2071">
        <f t="shared" si="131"/>
        <v>2016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0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29"/>
        <v>317</v>
      </c>
      <c r="P2072" s="10">
        <f t="shared" si="130"/>
        <v>259.25</v>
      </c>
      <c r="Q2072" s="14">
        <f t="shared" si="128"/>
        <v>42600.278749999998</v>
      </c>
      <c r="R2072">
        <f t="shared" si="131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0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29"/>
        <v>281</v>
      </c>
      <c r="P2073" s="10">
        <f t="shared" si="130"/>
        <v>201.96</v>
      </c>
      <c r="Q2073" s="14">
        <f t="shared" si="128"/>
        <v>42467.581388888888</v>
      </c>
      <c r="R2073">
        <f t="shared" si="131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0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29"/>
        <v>111</v>
      </c>
      <c r="P2074" s="10">
        <f t="shared" si="130"/>
        <v>226.21</v>
      </c>
      <c r="Q2074" s="14">
        <f t="shared" si="128"/>
        <v>42087.668032407411</v>
      </c>
      <c r="R2074">
        <f t="shared" si="131"/>
        <v>2015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0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29"/>
        <v>153</v>
      </c>
      <c r="P2075" s="10">
        <f t="shared" si="130"/>
        <v>324.69</v>
      </c>
      <c r="Q2075" s="14">
        <f t="shared" si="128"/>
        <v>42466.826180555552</v>
      </c>
      <c r="R2075">
        <f t="shared" si="131"/>
        <v>2016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0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29"/>
        <v>103</v>
      </c>
      <c r="P2076" s="10">
        <f t="shared" si="130"/>
        <v>205</v>
      </c>
      <c r="Q2076" s="14">
        <f t="shared" si="128"/>
        <v>41450.681574074071</v>
      </c>
      <c r="R2076">
        <f t="shared" si="131"/>
        <v>2013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0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29"/>
        <v>1678</v>
      </c>
      <c r="P2077" s="10">
        <f t="shared" si="130"/>
        <v>20.47</v>
      </c>
      <c r="Q2077" s="14">
        <f t="shared" si="128"/>
        <v>41803.880659722221</v>
      </c>
      <c r="R2077">
        <f t="shared" si="131"/>
        <v>2014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0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29"/>
        <v>543</v>
      </c>
      <c r="P2078" s="10">
        <f t="shared" si="130"/>
        <v>116.35</v>
      </c>
      <c r="Q2078" s="14">
        <f t="shared" si="128"/>
        <v>42103.042546296296</v>
      </c>
      <c r="R2078">
        <f t="shared" si="131"/>
        <v>2015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0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29"/>
        <v>116</v>
      </c>
      <c r="P2079" s="10">
        <f t="shared" si="130"/>
        <v>307.2</v>
      </c>
      <c r="Q2079" s="14">
        <f t="shared" si="128"/>
        <v>42692.771493055552</v>
      </c>
      <c r="R2079">
        <f t="shared" si="131"/>
        <v>2016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29"/>
        <v>131</v>
      </c>
      <c r="P2080" s="10">
        <f t="shared" si="130"/>
        <v>546.69000000000005</v>
      </c>
      <c r="Q2080" s="14">
        <f t="shared" si="128"/>
        <v>42150.71056712963</v>
      </c>
      <c r="R2080">
        <f t="shared" si="131"/>
        <v>2015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0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29"/>
        <v>288</v>
      </c>
      <c r="P2081" s="10">
        <f t="shared" si="130"/>
        <v>47.47</v>
      </c>
      <c r="Q2081" s="14">
        <f t="shared" si="128"/>
        <v>42289.957175925927</v>
      </c>
      <c r="R2081">
        <f t="shared" si="131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0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29"/>
        <v>508</v>
      </c>
      <c r="P2082" s="10">
        <f t="shared" si="130"/>
        <v>101.56</v>
      </c>
      <c r="Q2082" s="14">
        <f t="shared" si="128"/>
        <v>41004.156886574077</v>
      </c>
      <c r="R2082">
        <f t="shared" si="131"/>
        <v>2012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0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29"/>
        <v>115</v>
      </c>
      <c r="P2083" s="10">
        <f t="shared" si="130"/>
        <v>72.91</v>
      </c>
      <c r="Q2083" s="14">
        <f t="shared" si="128"/>
        <v>40811.120324074072</v>
      </c>
      <c r="R2083">
        <f t="shared" si="131"/>
        <v>2011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0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29"/>
        <v>111</v>
      </c>
      <c r="P2084" s="10">
        <f t="shared" si="130"/>
        <v>43.71</v>
      </c>
      <c r="Q2084" s="14">
        <f t="shared" si="128"/>
        <v>41034.72216435185</v>
      </c>
      <c r="R2084">
        <f t="shared" si="131"/>
        <v>2012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0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29"/>
        <v>113</v>
      </c>
      <c r="P2085" s="10">
        <f t="shared" si="130"/>
        <v>34</v>
      </c>
      <c r="Q2085" s="14">
        <f t="shared" si="128"/>
        <v>41731.833124999997</v>
      </c>
      <c r="R2085">
        <f t="shared" si="131"/>
        <v>2014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0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29"/>
        <v>108</v>
      </c>
      <c r="P2086" s="10">
        <f t="shared" si="130"/>
        <v>70.650000000000006</v>
      </c>
      <c r="Q2086" s="14">
        <f t="shared" si="128"/>
        <v>41075.835497685184</v>
      </c>
      <c r="R2086">
        <f t="shared" si="131"/>
        <v>2012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0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29"/>
        <v>124</v>
      </c>
      <c r="P2087" s="10">
        <f t="shared" si="130"/>
        <v>89.3</v>
      </c>
      <c r="Q2087" s="14">
        <f t="shared" si="128"/>
        <v>40860.67050925926</v>
      </c>
      <c r="R2087">
        <f t="shared" si="131"/>
        <v>2011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0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29"/>
        <v>101</v>
      </c>
      <c r="P2088" s="10">
        <f t="shared" si="130"/>
        <v>115.09</v>
      </c>
      <c r="Q2088" s="14">
        <f t="shared" si="128"/>
        <v>40764.204375000001</v>
      </c>
      <c r="R2088">
        <f t="shared" si="131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0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29"/>
        <v>104</v>
      </c>
      <c r="P2089" s="10">
        <f t="shared" si="130"/>
        <v>62.12</v>
      </c>
      <c r="Q2089" s="14">
        <f t="shared" si="128"/>
        <v>40395.714722222219</v>
      </c>
      <c r="R2089">
        <f t="shared" si="131"/>
        <v>2010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29"/>
        <v>116</v>
      </c>
      <c r="P2090" s="10">
        <f t="shared" si="130"/>
        <v>46.2</v>
      </c>
      <c r="Q2090" s="14">
        <f t="shared" si="128"/>
        <v>41453.076319444444</v>
      </c>
      <c r="R2090">
        <f t="shared" si="131"/>
        <v>2013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0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29"/>
        <v>120</v>
      </c>
      <c r="P2091" s="10">
        <f t="shared" si="130"/>
        <v>48.55</v>
      </c>
      <c r="Q2091" s="14">
        <f t="shared" si="128"/>
        <v>41299.381423611114</v>
      </c>
      <c r="R2091">
        <f t="shared" si="131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0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29"/>
        <v>115</v>
      </c>
      <c r="P2092" s="10">
        <f t="shared" si="130"/>
        <v>57.52</v>
      </c>
      <c r="Q2092" s="14">
        <f t="shared" si="128"/>
        <v>40555.322662037033</v>
      </c>
      <c r="R2092">
        <f t="shared" si="131"/>
        <v>2011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0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29"/>
        <v>120</v>
      </c>
      <c r="P2093" s="10">
        <f t="shared" si="130"/>
        <v>88.15</v>
      </c>
      <c r="Q2093" s="14">
        <f t="shared" si="128"/>
        <v>40763.707546296297</v>
      </c>
      <c r="R2093">
        <f t="shared" si="131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0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29"/>
        <v>101</v>
      </c>
      <c r="P2094" s="10">
        <f t="shared" si="130"/>
        <v>110.49</v>
      </c>
      <c r="Q2094" s="14">
        <f t="shared" si="128"/>
        <v>41205.854537037041</v>
      </c>
      <c r="R2094">
        <f t="shared" si="131"/>
        <v>2012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0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29"/>
        <v>102</v>
      </c>
      <c r="P2095" s="10">
        <f t="shared" si="130"/>
        <v>66.83</v>
      </c>
      <c r="Q2095" s="14">
        <f t="shared" si="128"/>
        <v>40939.02002314815</v>
      </c>
      <c r="R2095">
        <f t="shared" si="131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0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29"/>
        <v>121</v>
      </c>
      <c r="P2096" s="10">
        <f t="shared" si="130"/>
        <v>58.6</v>
      </c>
      <c r="Q2096" s="14">
        <f t="shared" si="128"/>
        <v>40758.733483796292</v>
      </c>
      <c r="R2096">
        <f t="shared" si="131"/>
        <v>2011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0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29"/>
        <v>100</v>
      </c>
      <c r="P2097" s="10">
        <f t="shared" si="130"/>
        <v>113.64</v>
      </c>
      <c r="Q2097" s="14">
        <f t="shared" si="128"/>
        <v>41192.758506944447</v>
      </c>
      <c r="R2097">
        <f t="shared" si="131"/>
        <v>2012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0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29"/>
        <v>102</v>
      </c>
      <c r="P2098" s="10">
        <f t="shared" si="130"/>
        <v>43.57</v>
      </c>
      <c r="Q2098" s="14">
        <f t="shared" si="128"/>
        <v>40818.58489583333</v>
      </c>
      <c r="R2098">
        <f t="shared" si="131"/>
        <v>2011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0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29"/>
        <v>100</v>
      </c>
      <c r="P2099" s="10">
        <f t="shared" si="130"/>
        <v>78.95</v>
      </c>
      <c r="Q2099" s="14">
        <f t="shared" si="128"/>
        <v>40946.11383101852</v>
      </c>
      <c r="R2099">
        <f t="shared" si="131"/>
        <v>2012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29"/>
        <v>100</v>
      </c>
      <c r="P2100" s="10">
        <f t="shared" si="130"/>
        <v>188.13</v>
      </c>
      <c r="Q2100" s="14">
        <f t="shared" si="128"/>
        <v>42173.746342592596</v>
      </c>
      <c r="R2100">
        <f t="shared" si="131"/>
        <v>2015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0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29"/>
        <v>132</v>
      </c>
      <c r="P2101" s="10">
        <f t="shared" si="130"/>
        <v>63.03</v>
      </c>
      <c r="Q2101" s="14">
        <f t="shared" si="128"/>
        <v>41074.834965277776</v>
      </c>
      <c r="R2101">
        <f t="shared" si="131"/>
        <v>2012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0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29"/>
        <v>137</v>
      </c>
      <c r="P2102" s="10">
        <f t="shared" si="130"/>
        <v>30.37</v>
      </c>
      <c r="Q2102" s="14">
        <f t="shared" si="128"/>
        <v>40892.149467592593</v>
      </c>
      <c r="R2102">
        <f t="shared" si="131"/>
        <v>2011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0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29"/>
        <v>113</v>
      </c>
      <c r="P2103" s="10">
        <f t="shared" si="130"/>
        <v>51.48</v>
      </c>
      <c r="Q2103" s="14">
        <f t="shared" si="128"/>
        <v>40638.868611111109</v>
      </c>
      <c r="R2103">
        <f t="shared" si="131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0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29"/>
        <v>136</v>
      </c>
      <c r="P2104" s="10">
        <f t="shared" si="130"/>
        <v>35.79</v>
      </c>
      <c r="Q2104" s="14">
        <f t="shared" si="128"/>
        <v>41192.754942129628</v>
      </c>
      <c r="R2104">
        <f t="shared" si="131"/>
        <v>2012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0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29"/>
        <v>146</v>
      </c>
      <c r="P2105" s="10">
        <f t="shared" si="130"/>
        <v>98.82</v>
      </c>
      <c r="Q2105" s="14">
        <f t="shared" si="128"/>
        <v>41394.074467592596</v>
      </c>
      <c r="R2105">
        <f t="shared" si="131"/>
        <v>2013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0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29"/>
        <v>130</v>
      </c>
      <c r="P2106" s="10">
        <f t="shared" si="130"/>
        <v>28</v>
      </c>
      <c r="Q2106" s="14">
        <f t="shared" si="128"/>
        <v>41951.788807870369</v>
      </c>
      <c r="R2106">
        <f t="shared" si="131"/>
        <v>2014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0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29"/>
        <v>254</v>
      </c>
      <c r="P2107" s="10">
        <f t="shared" si="130"/>
        <v>51.31</v>
      </c>
      <c r="Q2107" s="14">
        <f t="shared" si="128"/>
        <v>41270.21497685185</v>
      </c>
      <c r="R2107">
        <f t="shared" si="131"/>
        <v>2012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0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29"/>
        <v>107</v>
      </c>
      <c r="P2108" s="10">
        <f t="shared" si="130"/>
        <v>53.52</v>
      </c>
      <c r="Q2108" s="14">
        <f t="shared" si="128"/>
        <v>41934.71056712963</v>
      </c>
      <c r="R2108">
        <f t="shared" si="131"/>
        <v>2014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0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29"/>
        <v>108</v>
      </c>
      <c r="P2109" s="10">
        <f t="shared" si="130"/>
        <v>37.15</v>
      </c>
      <c r="Q2109" s="14">
        <f t="shared" si="128"/>
        <v>41135.175694444442</v>
      </c>
      <c r="R2109">
        <f t="shared" si="131"/>
        <v>2012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29"/>
        <v>107</v>
      </c>
      <c r="P2110" s="10">
        <f t="shared" si="130"/>
        <v>89.9</v>
      </c>
      <c r="Q2110" s="14">
        <f t="shared" si="128"/>
        <v>42160.708530092597</v>
      </c>
      <c r="R2110">
        <f t="shared" si="131"/>
        <v>2015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0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29"/>
        <v>107</v>
      </c>
      <c r="P2111" s="10">
        <f t="shared" si="130"/>
        <v>106.53</v>
      </c>
      <c r="Q2111" s="14">
        <f t="shared" si="128"/>
        <v>41759.670937499999</v>
      </c>
      <c r="R2111">
        <f t="shared" si="131"/>
        <v>2014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0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29"/>
        <v>100</v>
      </c>
      <c r="P2112" s="10">
        <f t="shared" si="130"/>
        <v>52.82</v>
      </c>
      <c r="Q2112" s="14">
        <f t="shared" si="128"/>
        <v>40703.197048611109</v>
      </c>
      <c r="R2112">
        <f t="shared" si="131"/>
        <v>2011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0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29"/>
        <v>107</v>
      </c>
      <c r="P2113" s="10">
        <f t="shared" si="130"/>
        <v>54.62</v>
      </c>
      <c r="Q2113" s="14">
        <f t="shared" si="128"/>
        <v>41365.928159722222</v>
      </c>
      <c r="R2113">
        <f t="shared" si="131"/>
        <v>2013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0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129"/>
        <v>100</v>
      </c>
      <c r="P2114" s="10">
        <f t="shared" si="130"/>
        <v>27.27</v>
      </c>
      <c r="Q2114" s="14">
        <f t="shared" ref="Q2114:Q2177" si="132">(((J2115/60)/60)/24)+DATE(1970,1,1)</f>
        <v>41870.86546296296</v>
      </c>
      <c r="R2114">
        <f t="shared" si="131"/>
        <v>2014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0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133">ROUND(E2115/D2115*100,0)</f>
        <v>105</v>
      </c>
      <c r="P2115" s="10">
        <f t="shared" ref="P2115:P2178" si="134">ROUND(E2115/L2115,2)</f>
        <v>68.599999999999994</v>
      </c>
      <c r="Q2115" s="14">
        <f t="shared" si="132"/>
        <v>40458.815625000003</v>
      </c>
      <c r="R2115">
        <f t="shared" ref="R2115:R2178" si="135">YEAR(Q2115)</f>
        <v>2010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0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33"/>
        <v>105</v>
      </c>
      <c r="P2116" s="10">
        <f t="shared" si="134"/>
        <v>35.61</v>
      </c>
      <c r="Q2116" s="14">
        <f t="shared" si="132"/>
        <v>40564.081030092595</v>
      </c>
      <c r="R2116">
        <f t="shared" si="135"/>
        <v>2011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0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33"/>
        <v>226</v>
      </c>
      <c r="P2117" s="10">
        <f t="shared" si="134"/>
        <v>94.03</v>
      </c>
      <c r="Q2117" s="14">
        <f t="shared" si="132"/>
        <v>41136.777812500004</v>
      </c>
      <c r="R2117">
        <f t="shared" si="135"/>
        <v>2012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0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33"/>
        <v>101</v>
      </c>
      <c r="P2118" s="10">
        <f t="shared" si="134"/>
        <v>526.46</v>
      </c>
      <c r="Q2118" s="14">
        <f t="shared" si="132"/>
        <v>42290.059594907405</v>
      </c>
      <c r="R2118">
        <f t="shared" si="135"/>
        <v>2015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0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33"/>
        <v>148</v>
      </c>
      <c r="P2119" s="10">
        <f t="shared" si="134"/>
        <v>50.66</v>
      </c>
      <c r="Q2119" s="14">
        <f t="shared" si="132"/>
        <v>40718.839537037034</v>
      </c>
      <c r="R2119">
        <f t="shared" si="135"/>
        <v>2011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33"/>
        <v>135</v>
      </c>
      <c r="P2120" s="10">
        <f t="shared" si="134"/>
        <v>79.180000000000007</v>
      </c>
      <c r="Q2120" s="14">
        <f t="shared" si="132"/>
        <v>41107.130150462966</v>
      </c>
      <c r="R2120">
        <f t="shared" si="135"/>
        <v>2012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0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33"/>
        <v>101</v>
      </c>
      <c r="P2121" s="10">
        <f t="shared" si="134"/>
        <v>91.59</v>
      </c>
      <c r="Q2121" s="14">
        <f t="shared" si="132"/>
        <v>41591.964537037034</v>
      </c>
      <c r="R2121">
        <f t="shared" si="135"/>
        <v>2013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0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33"/>
        <v>101</v>
      </c>
      <c r="P2122" s="10">
        <f t="shared" si="134"/>
        <v>116.96</v>
      </c>
      <c r="Q2122" s="14">
        <f t="shared" si="132"/>
        <v>42716.7424537037</v>
      </c>
      <c r="R2122">
        <f t="shared" si="135"/>
        <v>2016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0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33"/>
        <v>1</v>
      </c>
      <c r="P2123" s="10">
        <f t="shared" si="134"/>
        <v>28.4</v>
      </c>
      <c r="Q2123" s="14">
        <f t="shared" si="132"/>
        <v>42712.300567129627</v>
      </c>
      <c r="R2123">
        <f t="shared" si="135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0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33"/>
        <v>0</v>
      </c>
      <c r="P2124" s="10">
        <f t="shared" si="134"/>
        <v>103.33</v>
      </c>
      <c r="Q2124" s="14">
        <f t="shared" si="132"/>
        <v>40198.424849537041</v>
      </c>
      <c r="R2124">
        <f t="shared" si="135"/>
        <v>2010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0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33"/>
        <v>10</v>
      </c>
      <c r="P2125" s="10">
        <f t="shared" si="134"/>
        <v>10</v>
      </c>
      <c r="Q2125" s="14">
        <f t="shared" si="132"/>
        <v>40464.028182870366</v>
      </c>
      <c r="R2125">
        <f t="shared" si="135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0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33"/>
        <v>10</v>
      </c>
      <c r="P2126" s="10">
        <f t="shared" si="134"/>
        <v>23</v>
      </c>
      <c r="Q2126" s="14">
        <f t="shared" si="132"/>
        <v>42191.023530092592</v>
      </c>
      <c r="R2126">
        <f t="shared" si="135"/>
        <v>2015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0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33"/>
        <v>1</v>
      </c>
      <c r="P2127" s="10">
        <f t="shared" si="134"/>
        <v>31.56</v>
      </c>
      <c r="Q2127" s="14">
        <f t="shared" si="132"/>
        <v>41951.973229166666</v>
      </c>
      <c r="R2127">
        <f t="shared" si="135"/>
        <v>2014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0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33"/>
        <v>0</v>
      </c>
      <c r="P2128" s="10">
        <f t="shared" si="134"/>
        <v>5</v>
      </c>
      <c r="Q2128" s="14">
        <f t="shared" si="132"/>
        <v>42045.50535879629</v>
      </c>
      <c r="R2128">
        <f t="shared" si="135"/>
        <v>2015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0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33"/>
        <v>29</v>
      </c>
      <c r="P2129" s="10">
        <f t="shared" si="134"/>
        <v>34.22</v>
      </c>
      <c r="Q2129" s="14">
        <f t="shared" si="132"/>
        <v>41843.772789351853</v>
      </c>
      <c r="R2129">
        <f t="shared" si="135"/>
        <v>2014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33"/>
        <v>0</v>
      </c>
      <c r="P2130" s="10">
        <f t="shared" si="134"/>
        <v>25</v>
      </c>
      <c r="Q2130" s="14">
        <f t="shared" si="132"/>
        <v>42409.024305555555</v>
      </c>
      <c r="R2130">
        <f t="shared" si="135"/>
        <v>2016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0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33"/>
        <v>12</v>
      </c>
      <c r="P2131" s="10">
        <f t="shared" si="134"/>
        <v>19.670000000000002</v>
      </c>
      <c r="Q2131" s="14">
        <f t="shared" si="132"/>
        <v>41832.086377314816</v>
      </c>
      <c r="R2131">
        <f t="shared" si="135"/>
        <v>2014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0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33"/>
        <v>0</v>
      </c>
      <c r="P2132" s="10">
        <f t="shared" si="134"/>
        <v>21.25</v>
      </c>
      <c r="Q2132" s="14">
        <f t="shared" si="132"/>
        <v>42167.207071759258</v>
      </c>
      <c r="R2132">
        <f t="shared" si="135"/>
        <v>2015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0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33"/>
        <v>5</v>
      </c>
      <c r="P2133" s="10">
        <f t="shared" si="134"/>
        <v>8.33</v>
      </c>
      <c r="Q2133" s="14">
        <f t="shared" si="132"/>
        <v>41643.487175925926</v>
      </c>
      <c r="R2133">
        <f t="shared" si="135"/>
        <v>2014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0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33"/>
        <v>2</v>
      </c>
      <c r="P2134" s="10">
        <f t="shared" si="134"/>
        <v>21.34</v>
      </c>
      <c r="Q2134" s="14">
        <f t="shared" si="132"/>
        <v>40619.097210648149</v>
      </c>
      <c r="R2134">
        <f t="shared" si="135"/>
        <v>2011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0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33"/>
        <v>2</v>
      </c>
      <c r="P2135" s="10">
        <f t="shared" si="134"/>
        <v>5.33</v>
      </c>
      <c r="Q2135" s="14">
        <f t="shared" si="132"/>
        <v>41361.886469907404</v>
      </c>
      <c r="R2135">
        <f t="shared" si="135"/>
        <v>2013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0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33"/>
        <v>2</v>
      </c>
      <c r="P2136" s="10">
        <f t="shared" si="134"/>
        <v>34.67</v>
      </c>
      <c r="Q2136" s="14">
        <f t="shared" si="132"/>
        <v>41156.963344907403</v>
      </c>
      <c r="R2136">
        <f t="shared" si="135"/>
        <v>2012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0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33"/>
        <v>10</v>
      </c>
      <c r="P2137" s="10">
        <f t="shared" si="134"/>
        <v>21.73</v>
      </c>
      <c r="Q2137" s="14">
        <f t="shared" si="132"/>
        <v>41536.509097222224</v>
      </c>
      <c r="R2137">
        <f t="shared" si="135"/>
        <v>2013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0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33"/>
        <v>0</v>
      </c>
      <c r="P2138" s="10">
        <f t="shared" si="134"/>
        <v>11.92</v>
      </c>
      <c r="Q2138" s="14">
        <f t="shared" si="132"/>
        <v>41948.771168981482</v>
      </c>
      <c r="R2138">
        <f t="shared" si="135"/>
        <v>2014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0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33"/>
        <v>28</v>
      </c>
      <c r="P2139" s="10">
        <f t="shared" si="134"/>
        <v>26.6</v>
      </c>
      <c r="Q2139" s="14">
        <f t="shared" si="132"/>
        <v>41557.013182870374</v>
      </c>
      <c r="R2139">
        <f t="shared" si="135"/>
        <v>2013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33"/>
        <v>13</v>
      </c>
      <c r="P2140" s="10">
        <f t="shared" si="134"/>
        <v>10.67</v>
      </c>
      <c r="Q2140" s="14">
        <f t="shared" si="132"/>
        <v>42647.750092592592</v>
      </c>
      <c r="R2140">
        <f t="shared" si="135"/>
        <v>2016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0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33"/>
        <v>5</v>
      </c>
      <c r="P2141" s="10">
        <f t="shared" si="134"/>
        <v>29.04</v>
      </c>
      <c r="Q2141" s="14">
        <f t="shared" si="132"/>
        <v>41255.833611111113</v>
      </c>
      <c r="R2141">
        <f t="shared" si="135"/>
        <v>2012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0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33"/>
        <v>0</v>
      </c>
      <c r="P2142" s="10">
        <f t="shared" si="134"/>
        <v>50.91</v>
      </c>
      <c r="Q2142" s="14">
        <f t="shared" si="132"/>
        <v>41927.235636574071</v>
      </c>
      <c r="R2142">
        <f t="shared" si="135"/>
        <v>2014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0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33"/>
        <v>0</v>
      </c>
      <c r="P2143" s="10" t="e">
        <f t="shared" si="134"/>
        <v>#DIV/0!</v>
      </c>
      <c r="Q2143" s="14">
        <f t="shared" si="132"/>
        <v>42340.701504629629</v>
      </c>
      <c r="R2143">
        <f t="shared" si="135"/>
        <v>2015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0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33"/>
        <v>6</v>
      </c>
      <c r="P2144" s="10">
        <f t="shared" si="134"/>
        <v>50.08</v>
      </c>
      <c r="Q2144" s="14">
        <f t="shared" si="132"/>
        <v>40332.886712962965</v>
      </c>
      <c r="R2144">
        <f t="shared" si="135"/>
        <v>2010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0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33"/>
        <v>11</v>
      </c>
      <c r="P2145" s="10">
        <f t="shared" si="134"/>
        <v>45</v>
      </c>
      <c r="Q2145" s="14">
        <f t="shared" si="132"/>
        <v>41499.546759259261</v>
      </c>
      <c r="R2145">
        <f t="shared" si="135"/>
        <v>2013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0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33"/>
        <v>2</v>
      </c>
      <c r="P2146" s="10">
        <f t="shared" si="134"/>
        <v>25.29</v>
      </c>
      <c r="Q2146" s="14">
        <f t="shared" si="132"/>
        <v>41575.237430555557</v>
      </c>
      <c r="R2146">
        <f t="shared" si="135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0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33"/>
        <v>30</v>
      </c>
      <c r="P2147" s="10">
        <f t="shared" si="134"/>
        <v>51.29</v>
      </c>
      <c r="Q2147" s="14">
        <f t="shared" si="132"/>
        <v>42397.679513888885</v>
      </c>
      <c r="R2147">
        <f t="shared" si="135"/>
        <v>2016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0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33"/>
        <v>0</v>
      </c>
      <c r="P2148" s="10">
        <f t="shared" si="134"/>
        <v>1</v>
      </c>
      <c r="Q2148" s="14">
        <f t="shared" si="132"/>
        <v>41927.295694444445</v>
      </c>
      <c r="R2148">
        <f t="shared" si="135"/>
        <v>2014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0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33"/>
        <v>1</v>
      </c>
      <c r="P2149" s="10">
        <f t="shared" si="134"/>
        <v>49.38</v>
      </c>
      <c r="Q2149" s="14">
        <f t="shared" si="132"/>
        <v>42066.733587962968</v>
      </c>
      <c r="R2149">
        <f t="shared" si="135"/>
        <v>2015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33"/>
        <v>2</v>
      </c>
      <c r="P2150" s="10">
        <f t="shared" si="134"/>
        <v>1</v>
      </c>
      <c r="Q2150" s="14">
        <f t="shared" si="132"/>
        <v>40355.024953703702</v>
      </c>
      <c r="R2150">
        <f t="shared" si="135"/>
        <v>2010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0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33"/>
        <v>0</v>
      </c>
      <c r="P2151" s="10" t="e">
        <f t="shared" si="134"/>
        <v>#DIV/0!</v>
      </c>
      <c r="Q2151" s="14">
        <f t="shared" si="132"/>
        <v>42534.284710648149</v>
      </c>
      <c r="R2151">
        <f t="shared" si="135"/>
        <v>2016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0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33"/>
        <v>1</v>
      </c>
      <c r="P2152" s="10">
        <f t="shared" si="134"/>
        <v>101.25</v>
      </c>
      <c r="Q2152" s="14">
        <f t="shared" si="132"/>
        <v>42520.847384259265</v>
      </c>
      <c r="R2152">
        <f t="shared" si="135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0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33"/>
        <v>0</v>
      </c>
      <c r="P2153" s="10">
        <f t="shared" si="134"/>
        <v>19.670000000000002</v>
      </c>
      <c r="Q2153" s="14">
        <f t="shared" si="132"/>
        <v>41683.832280092596</v>
      </c>
      <c r="R2153">
        <f t="shared" si="135"/>
        <v>2014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0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33"/>
        <v>0</v>
      </c>
      <c r="P2154" s="10">
        <f t="shared" si="134"/>
        <v>12.5</v>
      </c>
      <c r="Q2154" s="14">
        <f t="shared" si="132"/>
        <v>41974.911087962959</v>
      </c>
      <c r="R2154">
        <f t="shared" si="135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0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33"/>
        <v>0</v>
      </c>
      <c r="P2155" s="10">
        <f t="shared" si="134"/>
        <v>8.5</v>
      </c>
      <c r="Q2155" s="14">
        <f t="shared" si="132"/>
        <v>41647.632256944446</v>
      </c>
      <c r="R2155">
        <f t="shared" si="135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0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33"/>
        <v>1</v>
      </c>
      <c r="P2156" s="10">
        <f t="shared" si="134"/>
        <v>1</v>
      </c>
      <c r="Q2156" s="14">
        <f t="shared" si="132"/>
        <v>42430.747511574074</v>
      </c>
      <c r="R2156">
        <f t="shared" si="135"/>
        <v>2016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0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33"/>
        <v>2</v>
      </c>
      <c r="P2157" s="10">
        <f t="shared" si="134"/>
        <v>23</v>
      </c>
      <c r="Q2157" s="14">
        <f t="shared" si="132"/>
        <v>41488.85423611111</v>
      </c>
      <c r="R2157">
        <f t="shared" si="135"/>
        <v>2013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0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33"/>
        <v>3</v>
      </c>
      <c r="P2158" s="10">
        <f t="shared" si="134"/>
        <v>17.989999999999998</v>
      </c>
      <c r="Q2158" s="14">
        <f t="shared" si="132"/>
        <v>42694.98128472222</v>
      </c>
      <c r="R2158">
        <f t="shared" si="135"/>
        <v>2016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0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33"/>
        <v>28</v>
      </c>
      <c r="P2159" s="10">
        <f t="shared" si="134"/>
        <v>370.95</v>
      </c>
      <c r="Q2159" s="14">
        <f t="shared" si="132"/>
        <v>41264.853865740741</v>
      </c>
      <c r="R2159">
        <f t="shared" si="135"/>
        <v>2012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33"/>
        <v>7</v>
      </c>
      <c r="P2160" s="10">
        <f t="shared" si="134"/>
        <v>63.57</v>
      </c>
      <c r="Q2160" s="14">
        <f t="shared" si="132"/>
        <v>40710.731180555551</v>
      </c>
      <c r="R2160">
        <f t="shared" si="135"/>
        <v>2011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0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33"/>
        <v>1</v>
      </c>
      <c r="P2161" s="10">
        <f t="shared" si="134"/>
        <v>13</v>
      </c>
      <c r="Q2161" s="14">
        <f t="shared" si="132"/>
        <v>41018.711863425924</v>
      </c>
      <c r="R2161">
        <f t="shared" si="135"/>
        <v>2012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0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33"/>
        <v>1</v>
      </c>
      <c r="P2162" s="10">
        <f t="shared" si="134"/>
        <v>5.31</v>
      </c>
      <c r="Q2162" s="14">
        <f t="shared" si="132"/>
        <v>42240.852534722217</v>
      </c>
      <c r="R2162">
        <f t="shared" si="135"/>
        <v>2015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0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33"/>
        <v>116</v>
      </c>
      <c r="P2163" s="10">
        <f t="shared" si="134"/>
        <v>35.619999999999997</v>
      </c>
      <c r="Q2163" s="14">
        <f t="shared" si="132"/>
        <v>41813.766099537039</v>
      </c>
      <c r="R2163">
        <f t="shared" si="135"/>
        <v>2014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0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33"/>
        <v>112</v>
      </c>
      <c r="P2164" s="10">
        <f t="shared" si="134"/>
        <v>87.1</v>
      </c>
      <c r="Q2164" s="14">
        <f t="shared" si="132"/>
        <v>42111.899537037039</v>
      </c>
      <c r="R2164">
        <f t="shared" si="135"/>
        <v>2015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0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33"/>
        <v>132</v>
      </c>
      <c r="P2165" s="10">
        <f t="shared" si="134"/>
        <v>75.11</v>
      </c>
      <c r="Q2165" s="14">
        <f t="shared" si="132"/>
        <v>42515.71775462963</v>
      </c>
      <c r="R2165">
        <f t="shared" si="135"/>
        <v>2016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0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33"/>
        <v>103</v>
      </c>
      <c r="P2166" s="10">
        <f t="shared" si="134"/>
        <v>68.010000000000005</v>
      </c>
      <c r="Q2166" s="14">
        <f t="shared" si="132"/>
        <v>42438.667071759264</v>
      </c>
      <c r="R2166">
        <f t="shared" si="135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0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33"/>
        <v>139</v>
      </c>
      <c r="P2167" s="10">
        <f t="shared" si="134"/>
        <v>29.62</v>
      </c>
      <c r="Q2167" s="14">
        <f t="shared" si="132"/>
        <v>41933.838171296295</v>
      </c>
      <c r="R2167">
        <f t="shared" si="135"/>
        <v>2014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0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33"/>
        <v>147</v>
      </c>
      <c r="P2168" s="10">
        <f t="shared" si="134"/>
        <v>91.63</v>
      </c>
      <c r="Q2168" s="14">
        <f t="shared" si="132"/>
        <v>41153.066400462965</v>
      </c>
      <c r="R2168">
        <f t="shared" si="135"/>
        <v>2012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0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33"/>
        <v>120</v>
      </c>
      <c r="P2169" s="10">
        <f t="shared" si="134"/>
        <v>22.5</v>
      </c>
      <c r="Q2169" s="14">
        <f t="shared" si="132"/>
        <v>42745.600243055553</v>
      </c>
      <c r="R2169">
        <f t="shared" si="135"/>
        <v>2017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33"/>
        <v>122</v>
      </c>
      <c r="P2170" s="10">
        <f t="shared" si="134"/>
        <v>64.37</v>
      </c>
      <c r="Q2170" s="14">
        <f t="shared" si="132"/>
        <v>42793.700821759259</v>
      </c>
      <c r="R2170">
        <f t="shared" si="135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0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33"/>
        <v>100</v>
      </c>
      <c r="P2171" s="10">
        <f t="shared" si="134"/>
        <v>21.86</v>
      </c>
      <c r="Q2171" s="14">
        <f t="shared" si="132"/>
        <v>42198.750254629631</v>
      </c>
      <c r="R2171">
        <f t="shared" si="135"/>
        <v>2015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0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33"/>
        <v>181</v>
      </c>
      <c r="P2172" s="10">
        <f t="shared" si="134"/>
        <v>33.32</v>
      </c>
      <c r="Q2172" s="14">
        <f t="shared" si="132"/>
        <v>42141.95711805555</v>
      </c>
      <c r="R2172">
        <f t="shared" si="135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0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33"/>
        <v>106</v>
      </c>
      <c r="P2173" s="10">
        <f t="shared" si="134"/>
        <v>90.28</v>
      </c>
      <c r="Q2173" s="14">
        <f t="shared" si="132"/>
        <v>42082.580092592587</v>
      </c>
      <c r="R2173">
        <f t="shared" si="135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0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33"/>
        <v>100</v>
      </c>
      <c r="P2174" s="10">
        <f t="shared" si="134"/>
        <v>76.92</v>
      </c>
      <c r="Q2174" s="14">
        <f t="shared" si="132"/>
        <v>41495.692627314813</v>
      </c>
      <c r="R2174">
        <f t="shared" si="135"/>
        <v>2013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0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33"/>
        <v>127</v>
      </c>
      <c r="P2175" s="10">
        <f t="shared" si="134"/>
        <v>59.23</v>
      </c>
      <c r="Q2175" s="14">
        <f t="shared" si="132"/>
        <v>42465.542905092589</v>
      </c>
      <c r="R2175">
        <f t="shared" si="135"/>
        <v>2016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0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33"/>
        <v>103</v>
      </c>
      <c r="P2176" s="10">
        <f t="shared" si="134"/>
        <v>65.38</v>
      </c>
      <c r="Q2176" s="14">
        <f t="shared" si="132"/>
        <v>42565.009097222224</v>
      </c>
      <c r="R2176">
        <f t="shared" si="135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0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33"/>
        <v>250</v>
      </c>
      <c r="P2177" s="10">
        <f t="shared" si="134"/>
        <v>67.31</v>
      </c>
      <c r="Q2177" s="14">
        <f t="shared" si="132"/>
        <v>42096.633206018523</v>
      </c>
      <c r="R2177">
        <f t="shared" si="135"/>
        <v>2015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0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133"/>
        <v>126</v>
      </c>
      <c r="P2178" s="10">
        <f t="shared" si="134"/>
        <v>88.75</v>
      </c>
      <c r="Q2178" s="14">
        <f t="shared" ref="Q2178:Q2241" si="136">(((J2179/60)/60)/24)+DATE(1970,1,1)</f>
        <v>42502.250775462962</v>
      </c>
      <c r="R2178">
        <f t="shared" si="135"/>
        <v>2016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0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37">ROUND(E2179/D2179*100,0)</f>
        <v>100</v>
      </c>
      <c r="P2179" s="10">
        <f t="shared" ref="P2179:P2242" si="138">ROUND(E2179/L2179,2)</f>
        <v>65.87</v>
      </c>
      <c r="Q2179" s="14">
        <f t="shared" si="136"/>
        <v>42723.63653935185</v>
      </c>
      <c r="R2179">
        <f t="shared" ref="R2179:R2242" si="139">YEAR(Q2179)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37"/>
        <v>139</v>
      </c>
      <c r="P2180" s="10">
        <f t="shared" si="138"/>
        <v>40.35</v>
      </c>
      <c r="Q2180" s="14">
        <f t="shared" si="136"/>
        <v>42075.171203703707</v>
      </c>
      <c r="R2180">
        <f t="shared" si="139"/>
        <v>2015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0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37"/>
        <v>161</v>
      </c>
      <c r="P2181" s="10">
        <f t="shared" si="138"/>
        <v>76.86</v>
      </c>
      <c r="Q2181" s="14">
        <f t="shared" si="136"/>
        <v>42279.669768518521</v>
      </c>
      <c r="R2181">
        <f t="shared" si="139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0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37"/>
        <v>107</v>
      </c>
      <c r="P2182" s="10">
        <f t="shared" si="138"/>
        <v>68.709999999999994</v>
      </c>
      <c r="Q2182" s="14">
        <f t="shared" si="136"/>
        <v>42773.005243055552</v>
      </c>
      <c r="R2182">
        <f t="shared" si="139"/>
        <v>2017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0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37"/>
        <v>153</v>
      </c>
      <c r="P2183" s="10">
        <f t="shared" si="138"/>
        <v>57.77</v>
      </c>
      <c r="Q2183" s="14">
        <f t="shared" si="136"/>
        <v>41879.900752314818</v>
      </c>
      <c r="R2183">
        <f t="shared" si="139"/>
        <v>2014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0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37"/>
        <v>524</v>
      </c>
      <c r="P2184" s="10">
        <f t="shared" si="138"/>
        <v>44.17</v>
      </c>
      <c r="Q2184" s="14">
        <f t="shared" si="136"/>
        <v>42745.365474537044</v>
      </c>
      <c r="R2184">
        <f t="shared" si="139"/>
        <v>2017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0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37"/>
        <v>489</v>
      </c>
      <c r="P2185" s="10">
        <f t="shared" si="138"/>
        <v>31.57</v>
      </c>
      <c r="Q2185" s="14">
        <f t="shared" si="136"/>
        <v>42380.690289351856</v>
      </c>
      <c r="R2185">
        <f t="shared" si="139"/>
        <v>2016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0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37"/>
        <v>285</v>
      </c>
      <c r="P2186" s="10">
        <f t="shared" si="138"/>
        <v>107.05</v>
      </c>
      <c r="Q2186" s="14">
        <f t="shared" si="136"/>
        <v>41319.349988425929</v>
      </c>
      <c r="R2186">
        <f t="shared" si="139"/>
        <v>2013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0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37"/>
        <v>1857</v>
      </c>
      <c r="P2187" s="10">
        <f t="shared" si="138"/>
        <v>149.03</v>
      </c>
      <c r="Q2187" s="14">
        <f t="shared" si="136"/>
        <v>42583.615081018521</v>
      </c>
      <c r="R2187">
        <f t="shared" si="139"/>
        <v>2016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0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37"/>
        <v>110</v>
      </c>
      <c r="P2188" s="10">
        <f t="shared" si="138"/>
        <v>55.96</v>
      </c>
      <c r="Q2188" s="14">
        <f t="shared" si="136"/>
        <v>42068.209097222221</v>
      </c>
      <c r="R2188">
        <f t="shared" si="139"/>
        <v>2015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0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37"/>
        <v>1015</v>
      </c>
      <c r="P2189" s="10">
        <f t="shared" si="138"/>
        <v>56.97</v>
      </c>
      <c r="Q2189" s="14">
        <f t="shared" si="136"/>
        <v>42633.586122685185</v>
      </c>
      <c r="R2189">
        <f t="shared" si="139"/>
        <v>2016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37"/>
        <v>412</v>
      </c>
      <c r="P2190" s="10">
        <f t="shared" si="138"/>
        <v>44.06</v>
      </c>
      <c r="Q2190" s="14">
        <f t="shared" si="136"/>
        <v>42467.788194444445</v>
      </c>
      <c r="R2190">
        <f t="shared" si="139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0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37"/>
        <v>503</v>
      </c>
      <c r="P2191" s="10">
        <f t="shared" si="138"/>
        <v>68.63</v>
      </c>
      <c r="Q2191" s="14">
        <f t="shared" si="136"/>
        <v>42417.625046296293</v>
      </c>
      <c r="R2191">
        <f t="shared" si="13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0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37"/>
        <v>185</v>
      </c>
      <c r="P2192" s="10">
        <f t="shared" si="138"/>
        <v>65.319999999999993</v>
      </c>
      <c r="Q2192" s="14">
        <f t="shared" si="136"/>
        <v>42768.833645833336</v>
      </c>
      <c r="R2192">
        <f t="shared" si="139"/>
        <v>2017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0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37"/>
        <v>120</v>
      </c>
      <c r="P2193" s="10">
        <f t="shared" si="138"/>
        <v>35.92</v>
      </c>
      <c r="Q2193" s="14">
        <f t="shared" si="136"/>
        <v>42691.8512037037</v>
      </c>
      <c r="R2193">
        <f t="shared" si="139"/>
        <v>2016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0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37"/>
        <v>1081</v>
      </c>
      <c r="P2194" s="10">
        <f t="shared" si="138"/>
        <v>40.07</v>
      </c>
      <c r="Q2194" s="14">
        <f t="shared" si="136"/>
        <v>42664.405925925923</v>
      </c>
      <c r="R2194">
        <f t="shared" si="139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0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37"/>
        <v>452</v>
      </c>
      <c r="P2195" s="10">
        <f t="shared" si="138"/>
        <v>75.650000000000006</v>
      </c>
      <c r="Q2195" s="14">
        <f t="shared" si="136"/>
        <v>42425.757986111115</v>
      </c>
      <c r="R2195">
        <f t="shared" si="13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0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37"/>
        <v>537</v>
      </c>
      <c r="P2196" s="10">
        <f t="shared" si="138"/>
        <v>61.2</v>
      </c>
      <c r="Q2196" s="14">
        <f t="shared" si="136"/>
        <v>42197.771990740745</v>
      </c>
      <c r="R2196">
        <f t="shared" si="139"/>
        <v>2015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0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37"/>
        <v>120</v>
      </c>
      <c r="P2197" s="10">
        <f t="shared" si="138"/>
        <v>48.13</v>
      </c>
      <c r="Q2197" s="14">
        <f t="shared" si="136"/>
        <v>42675.487291666665</v>
      </c>
      <c r="R2197">
        <f t="shared" si="139"/>
        <v>2016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0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37"/>
        <v>114</v>
      </c>
      <c r="P2198" s="10">
        <f t="shared" si="138"/>
        <v>68.11</v>
      </c>
      <c r="Q2198" s="14">
        <f t="shared" si="136"/>
        <v>42033.584016203706</v>
      </c>
      <c r="R2198">
        <f t="shared" si="139"/>
        <v>2015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0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37"/>
        <v>951</v>
      </c>
      <c r="P2199" s="10">
        <f t="shared" si="138"/>
        <v>65.89</v>
      </c>
      <c r="Q2199" s="14">
        <f t="shared" si="136"/>
        <v>42292.513888888891</v>
      </c>
      <c r="R2199">
        <f t="shared" si="139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37"/>
        <v>133</v>
      </c>
      <c r="P2200" s="10">
        <f t="shared" si="138"/>
        <v>81.650000000000006</v>
      </c>
      <c r="Q2200" s="14">
        <f t="shared" si="136"/>
        <v>42262.416643518518</v>
      </c>
      <c r="R2200">
        <f t="shared" si="13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0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37"/>
        <v>147</v>
      </c>
      <c r="P2201" s="10">
        <f t="shared" si="138"/>
        <v>52.7</v>
      </c>
      <c r="Q2201" s="14">
        <f t="shared" si="136"/>
        <v>42163.625787037032</v>
      </c>
      <c r="R2201">
        <f t="shared" si="13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0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37"/>
        <v>542</v>
      </c>
      <c r="P2202" s="10">
        <f t="shared" si="138"/>
        <v>41.23</v>
      </c>
      <c r="Q2202" s="14">
        <f t="shared" si="136"/>
        <v>41276.846817129634</v>
      </c>
      <c r="R2202">
        <f t="shared" si="139"/>
        <v>2013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0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37"/>
        <v>383</v>
      </c>
      <c r="P2203" s="10">
        <f t="shared" si="138"/>
        <v>15.04</v>
      </c>
      <c r="Q2203" s="14">
        <f t="shared" si="136"/>
        <v>41184.849166666667</v>
      </c>
      <c r="R2203">
        <f t="shared" si="139"/>
        <v>2012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0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37"/>
        <v>704</v>
      </c>
      <c r="P2204" s="10">
        <f t="shared" si="138"/>
        <v>39.07</v>
      </c>
      <c r="Q2204" s="14">
        <f t="shared" si="136"/>
        <v>42241.85974537037</v>
      </c>
      <c r="R2204">
        <f t="shared" si="139"/>
        <v>2015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0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37"/>
        <v>110</v>
      </c>
      <c r="P2205" s="10">
        <f t="shared" si="138"/>
        <v>43.82</v>
      </c>
      <c r="Q2205" s="14">
        <f t="shared" si="136"/>
        <v>41312.311562499999</v>
      </c>
      <c r="R2205">
        <f t="shared" si="139"/>
        <v>2013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0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37"/>
        <v>133</v>
      </c>
      <c r="P2206" s="10">
        <f t="shared" si="138"/>
        <v>27.3</v>
      </c>
      <c r="Q2206" s="14">
        <f t="shared" si="136"/>
        <v>41031.82163194444</v>
      </c>
      <c r="R2206">
        <f t="shared" si="139"/>
        <v>2012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0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37"/>
        <v>152</v>
      </c>
      <c r="P2207" s="10">
        <f t="shared" si="138"/>
        <v>42.22</v>
      </c>
      <c r="Q2207" s="14">
        <f t="shared" si="136"/>
        <v>40997.257222222222</v>
      </c>
      <c r="R2207">
        <f t="shared" si="139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0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37"/>
        <v>103</v>
      </c>
      <c r="P2208" s="10">
        <f t="shared" si="138"/>
        <v>33.24</v>
      </c>
      <c r="Q2208" s="14">
        <f t="shared" si="136"/>
        <v>41564.194131944445</v>
      </c>
      <c r="R2208">
        <f t="shared" si="139"/>
        <v>2013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0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37"/>
        <v>100</v>
      </c>
      <c r="P2209" s="10">
        <f t="shared" si="138"/>
        <v>285.70999999999998</v>
      </c>
      <c r="Q2209" s="14">
        <f t="shared" si="136"/>
        <v>40946.882245370369</v>
      </c>
      <c r="R2209">
        <f t="shared" si="139"/>
        <v>2012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37"/>
        <v>102</v>
      </c>
      <c r="P2210" s="10">
        <f t="shared" si="138"/>
        <v>42.33</v>
      </c>
      <c r="Q2210" s="14">
        <f t="shared" si="136"/>
        <v>41732.479675925926</v>
      </c>
      <c r="R2210">
        <f t="shared" si="139"/>
        <v>2014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0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37"/>
        <v>151</v>
      </c>
      <c r="P2211" s="10">
        <f t="shared" si="138"/>
        <v>50.27</v>
      </c>
      <c r="Q2211" s="14">
        <f t="shared" si="136"/>
        <v>40956.066087962965</v>
      </c>
      <c r="R2211">
        <f t="shared" si="139"/>
        <v>2012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0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37"/>
        <v>111</v>
      </c>
      <c r="P2212" s="10">
        <f t="shared" si="138"/>
        <v>61.9</v>
      </c>
      <c r="Q2212" s="14">
        <f t="shared" si="136"/>
        <v>41716.785011574073</v>
      </c>
      <c r="R2212">
        <f t="shared" si="139"/>
        <v>2014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0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37"/>
        <v>196</v>
      </c>
      <c r="P2213" s="10">
        <f t="shared" si="138"/>
        <v>40.75</v>
      </c>
      <c r="Q2213" s="14">
        <f t="shared" si="136"/>
        <v>41548.747418981482</v>
      </c>
      <c r="R2213">
        <f t="shared" si="139"/>
        <v>2013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0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37"/>
        <v>114</v>
      </c>
      <c r="P2214" s="10">
        <f t="shared" si="138"/>
        <v>55.8</v>
      </c>
      <c r="Q2214" s="14">
        <f t="shared" si="136"/>
        <v>42109.826145833329</v>
      </c>
      <c r="R2214">
        <f t="shared" si="139"/>
        <v>2015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0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37"/>
        <v>200</v>
      </c>
      <c r="P2215" s="10">
        <f t="shared" si="138"/>
        <v>10</v>
      </c>
      <c r="Q2215" s="14">
        <f t="shared" si="136"/>
        <v>41646.792222222226</v>
      </c>
      <c r="R2215">
        <f t="shared" si="139"/>
        <v>2014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0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37"/>
        <v>293</v>
      </c>
      <c r="P2216" s="10">
        <f t="shared" si="138"/>
        <v>73.13</v>
      </c>
      <c r="Q2216" s="14">
        <f t="shared" si="136"/>
        <v>40958.717268518521</v>
      </c>
      <c r="R2216">
        <f t="shared" si="139"/>
        <v>2012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0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37"/>
        <v>156</v>
      </c>
      <c r="P2217" s="10">
        <f t="shared" si="138"/>
        <v>26.06</v>
      </c>
      <c r="Q2217" s="14">
        <f t="shared" si="136"/>
        <v>42194.751678240747</v>
      </c>
      <c r="R2217">
        <f t="shared" si="139"/>
        <v>2015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0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37"/>
        <v>106</v>
      </c>
      <c r="P2218" s="10">
        <f t="shared" si="138"/>
        <v>22.64</v>
      </c>
      <c r="Q2218" s="14">
        <f t="shared" si="136"/>
        <v>42299.776770833334</v>
      </c>
      <c r="R2218">
        <f t="shared" si="139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0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37"/>
        <v>101</v>
      </c>
      <c r="P2219" s="10">
        <f t="shared" si="138"/>
        <v>47.22</v>
      </c>
      <c r="Q2219" s="14">
        <f t="shared" si="136"/>
        <v>41127.812303240738</v>
      </c>
      <c r="R2219">
        <f t="shared" si="139"/>
        <v>2012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37"/>
        <v>123</v>
      </c>
      <c r="P2220" s="10">
        <f t="shared" si="138"/>
        <v>32.32</v>
      </c>
      <c r="Q2220" s="14">
        <f t="shared" si="136"/>
        <v>42205.718888888892</v>
      </c>
      <c r="R2220">
        <f t="shared" si="139"/>
        <v>2015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0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37"/>
        <v>102</v>
      </c>
      <c r="P2221" s="10">
        <f t="shared" si="138"/>
        <v>53.42</v>
      </c>
      <c r="Q2221" s="14">
        <f t="shared" si="136"/>
        <v>41452.060601851852</v>
      </c>
      <c r="R2221">
        <f t="shared" si="139"/>
        <v>2013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0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37"/>
        <v>101</v>
      </c>
      <c r="P2222" s="10">
        <f t="shared" si="138"/>
        <v>51.3</v>
      </c>
      <c r="Q2222" s="14">
        <f t="shared" si="136"/>
        <v>42452.666770833333</v>
      </c>
      <c r="R2222">
        <f t="shared" si="139"/>
        <v>2016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0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37"/>
        <v>108</v>
      </c>
      <c r="P2223" s="10">
        <f t="shared" si="138"/>
        <v>37.200000000000003</v>
      </c>
      <c r="Q2223" s="14">
        <f t="shared" si="136"/>
        <v>40906.787581018521</v>
      </c>
      <c r="R2223">
        <f t="shared" si="139"/>
        <v>2011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0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37"/>
        <v>163</v>
      </c>
      <c r="P2224" s="10">
        <f t="shared" si="138"/>
        <v>27.1</v>
      </c>
      <c r="Q2224" s="14">
        <f t="shared" si="136"/>
        <v>42152.640833333338</v>
      </c>
      <c r="R2224">
        <f t="shared" si="139"/>
        <v>2015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0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37"/>
        <v>106</v>
      </c>
      <c r="P2225" s="10">
        <f t="shared" si="138"/>
        <v>206.31</v>
      </c>
      <c r="Q2225" s="14">
        <f t="shared" si="136"/>
        <v>42644.667534722219</v>
      </c>
      <c r="R2225">
        <f t="shared" si="139"/>
        <v>2016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0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37"/>
        <v>243</v>
      </c>
      <c r="P2226" s="10">
        <f t="shared" si="138"/>
        <v>82.15</v>
      </c>
      <c r="Q2226" s="14">
        <f t="shared" si="136"/>
        <v>41873.79184027778</v>
      </c>
      <c r="R2226">
        <f t="shared" si="139"/>
        <v>2014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0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37"/>
        <v>945</v>
      </c>
      <c r="P2227" s="10">
        <f t="shared" si="138"/>
        <v>164.8</v>
      </c>
      <c r="Q2227" s="14">
        <f t="shared" si="136"/>
        <v>42381.79886574074</v>
      </c>
      <c r="R2227">
        <f t="shared" si="139"/>
        <v>2016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0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37"/>
        <v>108</v>
      </c>
      <c r="P2228" s="10">
        <f t="shared" si="138"/>
        <v>60.82</v>
      </c>
      <c r="Q2228" s="14">
        <f t="shared" si="136"/>
        <v>41561.807349537034</v>
      </c>
      <c r="R2228">
        <f t="shared" si="139"/>
        <v>2013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0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37"/>
        <v>157</v>
      </c>
      <c r="P2229" s="10">
        <f t="shared" si="138"/>
        <v>67.97</v>
      </c>
      <c r="Q2229" s="14">
        <f t="shared" si="136"/>
        <v>42202.278194444443</v>
      </c>
      <c r="R2229">
        <f t="shared" si="139"/>
        <v>2015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37"/>
        <v>1174</v>
      </c>
      <c r="P2230" s="10">
        <f t="shared" si="138"/>
        <v>81.56</v>
      </c>
      <c r="Q2230" s="14">
        <f t="shared" si="136"/>
        <v>41484.664247685185</v>
      </c>
      <c r="R2230">
        <f t="shared" si="139"/>
        <v>2013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0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37"/>
        <v>171</v>
      </c>
      <c r="P2231" s="10">
        <f t="shared" si="138"/>
        <v>25.43</v>
      </c>
      <c r="Q2231" s="14">
        <f t="shared" si="136"/>
        <v>41724.881099537037</v>
      </c>
      <c r="R2231">
        <f t="shared" si="139"/>
        <v>2014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0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37"/>
        <v>126</v>
      </c>
      <c r="P2232" s="10">
        <f t="shared" si="138"/>
        <v>21.5</v>
      </c>
      <c r="Q2232" s="14">
        <f t="shared" si="136"/>
        <v>41423.910891203705</v>
      </c>
      <c r="R2232">
        <f t="shared" si="139"/>
        <v>2013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0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37"/>
        <v>1212</v>
      </c>
      <c r="P2233" s="10">
        <f t="shared" si="138"/>
        <v>27.23</v>
      </c>
      <c r="Q2233" s="14">
        <f t="shared" si="136"/>
        <v>41806.794074074074</v>
      </c>
      <c r="R2233">
        <f t="shared" si="139"/>
        <v>2014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0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37"/>
        <v>496</v>
      </c>
      <c r="P2234" s="10">
        <f t="shared" si="138"/>
        <v>25.09</v>
      </c>
      <c r="Q2234" s="14">
        <f t="shared" si="136"/>
        <v>42331.378923611104</v>
      </c>
      <c r="R2234">
        <f t="shared" si="139"/>
        <v>2015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0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37"/>
        <v>332</v>
      </c>
      <c r="P2235" s="10">
        <f t="shared" si="138"/>
        <v>21.23</v>
      </c>
      <c r="Q2235" s="14">
        <f t="shared" si="136"/>
        <v>42710.824618055558</v>
      </c>
      <c r="R2235">
        <f t="shared" si="139"/>
        <v>2016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0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37"/>
        <v>1165</v>
      </c>
      <c r="P2236" s="10">
        <f t="shared" si="138"/>
        <v>41.61</v>
      </c>
      <c r="Q2236" s="14">
        <f t="shared" si="136"/>
        <v>42062.022118055553</v>
      </c>
      <c r="R2236">
        <f t="shared" si="139"/>
        <v>2015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0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37"/>
        <v>153</v>
      </c>
      <c r="P2237" s="10">
        <f t="shared" si="138"/>
        <v>135.59</v>
      </c>
      <c r="Q2237" s="14">
        <f t="shared" si="136"/>
        <v>42371.617164351846</v>
      </c>
      <c r="R2237">
        <f t="shared" si="139"/>
        <v>2016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0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37"/>
        <v>537</v>
      </c>
      <c r="P2238" s="10">
        <f t="shared" si="138"/>
        <v>22.12</v>
      </c>
      <c r="Q2238" s="14">
        <f t="shared" si="136"/>
        <v>41915.003275462965</v>
      </c>
      <c r="R2238">
        <f t="shared" si="139"/>
        <v>2014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0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37"/>
        <v>353</v>
      </c>
      <c r="P2239" s="10">
        <f t="shared" si="138"/>
        <v>64.63</v>
      </c>
      <c r="Q2239" s="14">
        <f t="shared" si="136"/>
        <v>42774.621712962966</v>
      </c>
      <c r="R2239">
        <f t="shared" si="139"/>
        <v>2017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37"/>
        <v>137</v>
      </c>
      <c r="P2240" s="10">
        <f t="shared" si="138"/>
        <v>69.569999999999993</v>
      </c>
      <c r="Q2240" s="14">
        <f t="shared" si="136"/>
        <v>41572.958495370374</v>
      </c>
      <c r="R2240">
        <f t="shared" si="139"/>
        <v>2013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0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37"/>
        <v>128</v>
      </c>
      <c r="P2241" s="10">
        <f t="shared" si="138"/>
        <v>75.13</v>
      </c>
      <c r="Q2241" s="14">
        <f t="shared" si="136"/>
        <v>42452.825740740736</v>
      </c>
      <c r="R2241">
        <f t="shared" si="139"/>
        <v>2016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0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37"/>
        <v>271</v>
      </c>
      <c r="P2242" s="10">
        <f t="shared" si="138"/>
        <v>140.97999999999999</v>
      </c>
      <c r="Q2242" s="14">
        <f t="shared" ref="Q2242:Q2305" si="140">(((J2243/60)/60)/24)+DATE(1970,1,1)</f>
        <v>42766.827546296292</v>
      </c>
      <c r="R2242">
        <f t="shared" si="139"/>
        <v>2017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0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41">ROUND(E2243/D2243*100,0)</f>
        <v>806</v>
      </c>
      <c r="P2243" s="10">
        <f t="shared" ref="P2243:P2306" si="142">ROUND(E2243/L2243,2)</f>
        <v>49.47</v>
      </c>
      <c r="Q2243" s="14">
        <f t="shared" si="140"/>
        <v>41569.575613425928</v>
      </c>
      <c r="R2243">
        <f t="shared" ref="R2243:R2306" si="143">YEAR(Q2243)</f>
        <v>2013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0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41"/>
        <v>1360</v>
      </c>
      <c r="P2244" s="10">
        <f t="shared" si="142"/>
        <v>53.87</v>
      </c>
      <c r="Q2244" s="14">
        <f t="shared" si="140"/>
        <v>42800.751041666663</v>
      </c>
      <c r="R2244">
        <f t="shared" si="143"/>
        <v>2017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0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41"/>
        <v>930250</v>
      </c>
      <c r="P2245" s="10">
        <f t="shared" si="142"/>
        <v>4.57</v>
      </c>
      <c r="Q2245" s="14">
        <f t="shared" si="140"/>
        <v>42647.818819444445</v>
      </c>
      <c r="R2245">
        <f t="shared" si="143"/>
        <v>2016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0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41"/>
        <v>377</v>
      </c>
      <c r="P2246" s="10">
        <f t="shared" si="142"/>
        <v>65</v>
      </c>
      <c r="Q2246" s="14">
        <f t="shared" si="140"/>
        <v>41660.708530092597</v>
      </c>
      <c r="R2246">
        <f t="shared" si="143"/>
        <v>2014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0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41"/>
        <v>2647</v>
      </c>
      <c r="P2247" s="10">
        <f t="shared" si="142"/>
        <v>53.48</v>
      </c>
      <c r="Q2247" s="14">
        <f t="shared" si="140"/>
        <v>42221.79178240741</v>
      </c>
      <c r="R2247">
        <f t="shared" si="143"/>
        <v>2015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0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41"/>
        <v>100</v>
      </c>
      <c r="P2248" s="10">
        <f t="shared" si="142"/>
        <v>43.91</v>
      </c>
      <c r="Q2248" s="14">
        <f t="shared" si="140"/>
        <v>42200.666261574079</v>
      </c>
      <c r="R2248">
        <f t="shared" si="143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0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41"/>
        <v>104</v>
      </c>
      <c r="P2249" s="10">
        <f t="shared" si="142"/>
        <v>50.85</v>
      </c>
      <c r="Q2249" s="14">
        <f t="shared" si="140"/>
        <v>42688.875902777778</v>
      </c>
      <c r="R2249">
        <f t="shared" si="143"/>
        <v>2016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41"/>
        <v>107</v>
      </c>
      <c r="P2250" s="10">
        <f t="shared" si="142"/>
        <v>58.63</v>
      </c>
      <c r="Q2250" s="14">
        <f t="shared" si="140"/>
        <v>41336.703298611108</v>
      </c>
      <c r="R2250">
        <f t="shared" si="143"/>
        <v>2013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0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41"/>
        <v>169</v>
      </c>
      <c r="P2251" s="10">
        <f t="shared" si="142"/>
        <v>32.82</v>
      </c>
      <c r="Q2251" s="14">
        <f t="shared" si="140"/>
        <v>42677.005474537036</v>
      </c>
      <c r="R2251">
        <f t="shared" si="143"/>
        <v>2016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0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41"/>
        <v>975</v>
      </c>
      <c r="P2252" s="10">
        <f t="shared" si="142"/>
        <v>426.93</v>
      </c>
      <c r="Q2252" s="14">
        <f t="shared" si="140"/>
        <v>41846.34579861111</v>
      </c>
      <c r="R2252">
        <f t="shared" si="143"/>
        <v>2014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0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41"/>
        <v>134</v>
      </c>
      <c r="P2253" s="10">
        <f t="shared" si="142"/>
        <v>23.81</v>
      </c>
      <c r="Q2253" s="14">
        <f t="shared" si="140"/>
        <v>42573.327986111108</v>
      </c>
      <c r="R2253">
        <f t="shared" si="143"/>
        <v>2016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0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41"/>
        <v>272</v>
      </c>
      <c r="P2254" s="10">
        <f t="shared" si="142"/>
        <v>98.41</v>
      </c>
      <c r="Q2254" s="14">
        <f t="shared" si="140"/>
        <v>42296.631331018521</v>
      </c>
      <c r="R2254">
        <f t="shared" si="143"/>
        <v>2015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0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41"/>
        <v>113</v>
      </c>
      <c r="P2255" s="10">
        <f t="shared" si="142"/>
        <v>107.32</v>
      </c>
      <c r="Q2255" s="14">
        <f t="shared" si="140"/>
        <v>42752.647777777776</v>
      </c>
      <c r="R2255">
        <f t="shared" si="143"/>
        <v>2017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0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41"/>
        <v>460</v>
      </c>
      <c r="P2256" s="10">
        <f t="shared" si="142"/>
        <v>11.67</v>
      </c>
      <c r="Q2256" s="14">
        <f t="shared" si="140"/>
        <v>42467.951979166668</v>
      </c>
      <c r="R2256">
        <f t="shared" si="143"/>
        <v>2016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0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41"/>
        <v>287</v>
      </c>
      <c r="P2257" s="10">
        <f t="shared" si="142"/>
        <v>41.78</v>
      </c>
      <c r="Q2257" s="14">
        <f t="shared" si="140"/>
        <v>42682.451921296291</v>
      </c>
      <c r="R2257">
        <f t="shared" si="143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0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41"/>
        <v>223</v>
      </c>
      <c r="P2258" s="10">
        <f t="shared" si="142"/>
        <v>21.38</v>
      </c>
      <c r="Q2258" s="14">
        <f t="shared" si="140"/>
        <v>42505.936678240745</v>
      </c>
      <c r="R2258">
        <f t="shared" si="143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0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41"/>
        <v>636</v>
      </c>
      <c r="P2259" s="10">
        <f t="shared" si="142"/>
        <v>94.1</v>
      </c>
      <c r="Q2259" s="14">
        <f t="shared" si="140"/>
        <v>42136.75100694444</v>
      </c>
      <c r="R2259">
        <f t="shared" si="143"/>
        <v>2015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41"/>
        <v>147</v>
      </c>
      <c r="P2260" s="10">
        <f t="shared" si="142"/>
        <v>15.72</v>
      </c>
      <c r="Q2260" s="14">
        <f t="shared" si="140"/>
        <v>42702.804814814815</v>
      </c>
      <c r="R2260">
        <f t="shared" si="143"/>
        <v>2016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0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41"/>
        <v>1867</v>
      </c>
      <c r="P2261" s="10">
        <f t="shared" si="142"/>
        <v>90.64</v>
      </c>
      <c r="Q2261" s="14">
        <f t="shared" si="140"/>
        <v>41695.016782407409</v>
      </c>
      <c r="R2261">
        <f t="shared" si="143"/>
        <v>2014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0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41"/>
        <v>327</v>
      </c>
      <c r="P2262" s="10">
        <f t="shared" si="142"/>
        <v>97.3</v>
      </c>
      <c r="Q2262" s="14">
        <f t="shared" si="140"/>
        <v>42759.724768518514</v>
      </c>
      <c r="R2262">
        <f t="shared" si="143"/>
        <v>2017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0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41"/>
        <v>780</v>
      </c>
      <c r="P2263" s="10">
        <f t="shared" si="142"/>
        <v>37.119999999999997</v>
      </c>
      <c r="Q2263" s="14">
        <f t="shared" si="140"/>
        <v>41926.585162037038</v>
      </c>
      <c r="R2263">
        <f t="shared" si="143"/>
        <v>2014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0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41"/>
        <v>154</v>
      </c>
      <c r="P2264" s="10">
        <f t="shared" si="142"/>
        <v>28.1</v>
      </c>
      <c r="Q2264" s="14">
        <f t="shared" si="140"/>
        <v>42014.832326388889</v>
      </c>
      <c r="R2264">
        <f t="shared" si="143"/>
        <v>2015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0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41"/>
        <v>116</v>
      </c>
      <c r="P2265" s="10">
        <f t="shared" si="142"/>
        <v>144.43</v>
      </c>
      <c r="Q2265" s="14">
        <f t="shared" si="140"/>
        <v>42496.582337962958</v>
      </c>
      <c r="R2265">
        <f t="shared" si="143"/>
        <v>2016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0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41"/>
        <v>180</v>
      </c>
      <c r="P2266" s="10">
        <f t="shared" si="142"/>
        <v>24.27</v>
      </c>
      <c r="Q2266" s="14">
        <f t="shared" si="140"/>
        <v>42689.853090277778</v>
      </c>
      <c r="R2266">
        <f t="shared" si="143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0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41"/>
        <v>299</v>
      </c>
      <c r="P2267" s="10">
        <f t="shared" si="142"/>
        <v>35.119999999999997</v>
      </c>
      <c r="Q2267" s="14">
        <f t="shared" si="140"/>
        <v>42469.874907407408</v>
      </c>
      <c r="R2267">
        <f t="shared" si="143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0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41"/>
        <v>320</v>
      </c>
      <c r="P2268" s="10">
        <f t="shared" si="142"/>
        <v>24.76</v>
      </c>
      <c r="Q2268" s="14">
        <f t="shared" si="140"/>
        <v>41968.829826388886</v>
      </c>
      <c r="R2268">
        <f t="shared" si="143"/>
        <v>2014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0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41"/>
        <v>381</v>
      </c>
      <c r="P2269" s="10">
        <f t="shared" si="142"/>
        <v>188.38</v>
      </c>
      <c r="Q2269" s="14">
        <f t="shared" si="140"/>
        <v>42776.082349537035</v>
      </c>
      <c r="R2269">
        <f t="shared" si="143"/>
        <v>2017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41"/>
        <v>103</v>
      </c>
      <c r="P2270" s="10">
        <f t="shared" si="142"/>
        <v>148.08000000000001</v>
      </c>
      <c r="Q2270" s="14">
        <f t="shared" si="140"/>
        <v>42776.704432870371</v>
      </c>
      <c r="R2270">
        <f t="shared" si="143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0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41"/>
        <v>1802</v>
      </c>
      <c r="P2271" s="10">
        <f t="shared" si="142"/>
        <v>49.93</v>
      </c>
      <c r="Q2271" s="14">
        <f t="shared" si="140"/>
        <v>42725.869363425925</v>
      </c>
      <c r="R2271">
        <f t="shared" si="143"/>
        <v>2016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0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41"/>
        <v>720</v>
      </c>
      <c r="P2272" s="10">
        <f t="shared" si="142"/>
        <v>107.82</v>
      </c>
      <c r="Q2272" s="14">
        <f t="shared" si="140"/>
        <v>42684.000046296293</v>
      </c>
      <c r="R2272">
        <f t="shared" si="143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0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41"/>
        <v>283</v>
      </c>
      <c r="P2273" s="10">
        <f t="shared" si="142"/>
        <v>42.63</v>
      </c>
      <c r="Q2273" s="14">
        <f t="shared" si="140"/>
        <v>42315.699490740735</v>
      </c>
      <c r="R2273">
        <f t="shared" si="143"/>
        <v>2015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0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41"/>
        <v>1357</v>
      </c>
      <c r="P2274" s="10">
        <f t="shared" si="142"/>
        <v>14.37</v>
      </c>
      <c r="Q2274" s="14">
        <f t="shared" si="140"/>
        <v>42781.549097222218</v>
      </c>
      <c r="R2274">
        <f t="shared" si="143"/>
        <v>2017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0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41"/>
        <v>220</v>
      </c>
      <c r="P2275" s="10">
        <f t="shared" si="142"/>
        <v>37.479999999999997</v>
      </c>
      <c r="Q2275" s="14">
        <f t="shared" si="140"/>
        <v>41663.500659722224</v>
      </c>
      <c r="R2275">
        <f t="shared" si="143"/>
        <v>2014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0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41"/>
        <v>120</v>
      </c>
      <c r="P2276" s="10">
        <f t="shared" si="142"/>
        <v>30.2</v>
      </c>
      <c r="Q2276" s="14">
        <f t="shared" si="140"/>
        <v>41965.616655092599</v>
      </c>
      <c r="R2276">
        <f t="shared" si="143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0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41"/>
        <v>408</v>
      </c>
      <c r="P2277" s="10">
        <f t="shared" si="142"/>
        <v>33.549999999999997</v>
      </c>
      <c r="Q2277" s="14">
        <f t="shared" si="140"/>
        <v>41614.651493055557</v>
      </c>
      <c r="R2277">
        <f t="shared" si="143"/>
        <v>2013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0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41"/>
        <v>106</v>
      </c>
      <c r="P2278" s="10">
        <f t="shared" si="142"/>
        <v>64.75</v>
      </c>
      <c r="Q2278" s="14">
        <f t="shared" si="140"/>
        <v>40936.678506944445</v>
      </c>
      <c r="R2278">
        <f t="shared" si="143"/>
        <v>2012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0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41"/>
        <v>141</v>
      </c>
      <c r="P2279" s="10">
        <f t="shared" si="142"/>
        <v>57.93</v>
      </c>
      <c r="Q2279" s="14">
        <f t="shared" si="140"/>
        <v>42338.709108796291</v>
      </c>
      <c r="R2279">
        <f t="shared" si="143"/>
        <v>2015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41"/>
        <v>271</v>
      </c>
      <c r="P2280" s="10">
        <f t="shared" si="142"/>
        <v>53.08</v>
      </c>
      <c r="Q2280" s="14">
        <f t="shared" si="140"/>
        <v>42020.806701388887</v>
      </c>
      <c r="R2280">
        <f t="shared" si="143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0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41"/>
        <v>154</v>
      </c>
      <c r="P2281" s="10">
        <f t="shared" si="142"/>
        <v>48.06</v>
      </c>
      <c r="Q2281" s="14">
        <f t="shared" si="140"/>
        <v>42234.624895833331</v>
      </c>
      <c r="R2281">
        <f t="shared" si="143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0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41"/>
        <v>404</v>
      </c>
      <c r="P2282" s="10">
        <f t="shared" si="142"/>
        <v>82.4</v>
      </c>
      <c r="Q2282" s="14">
        <f t="shared" si="140"/>
        <v>40687.285844907405</v>
      </c>
      <c r="R2282">
        <f t="shared" si="143"/>
        <v>2011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0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41"/>
        <v>185</v>
      </c>
      <c r="P2283" s="10">
        <f t="shared" si="142"/>
        <v>50.45</v>
      </c>
      <c r="Q2283" s="14">
        <f t="shared" si="140"/>
        <v>42323.17460648148</v>
      </c>
      <c r="R2283">
        <f t="shared" si="143"/>
        <v>2015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0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41"/>
        <v>185</v>
      </c>
      <c r="P2284" s="10">
        <f t="shared" si="142"/>
        <v>115.83</v>
      </c>
      <c r="Q2284" s="14">
        <f t="shared" si="140"/>
        <v>40978.125046296293</v>
      </c>
      <c r="R2284">
        <f t="shared" si="143"/>
        <v>2012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0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41"/>
        <v>101</v>
      </c>
      <c r="P2285" s="10">
        <f t="shared" si="142"/>
        <v>63.03</v>
      </c>
      <c r="Q2285" s="14">
        <f t="shared" si="140"/>
        <v>40585.796817129631</v>
      </c>
      <c r="R2285">
        <f t="shared" si="143"/>
        <v>2011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0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41"/>
        <v>106</v>
      </c>
      <c r="P2286" s="10">
        <f t="shared" si="142"/>
        <v>108.02</v>
      </c>
      <c r="Q2286" s="14">
        <f t="shared" si="140"/>
        <v>41059.185682870368</v>
      </c>
      <c r="R2286">
        <f t="shared" si="143"/>
        <v>2012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0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41"/>
        <v>121</v>
      </c>
      <c r="P2287" s="10">
        <f t="shared" si="142"/>
        <v>46.09</v>
      </c>
      <c r="Q2287" s="14">
        <f t="shared" si="140"/>
        <v>41494.963587962964</v>
      </c>
      <c r="R2287">
        <f t="shared" si="143"/>
        <v>2013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0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41"/>
        <v>100</v>
      </c>
      <c r="P2288" s="10">
        <f t="shared" si="142"/>
        <v>107.21</v>
      </c>
      <c r="Q2288" s="14">
        <f t="shared" si="140"/>
        <v>41792.667361111111</v>
      </c>
      <c r="R2288">
        <f t="shared" si="143"/>
        <v>2014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0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41"/>
        <v>120</v>
      </c>
      <c r="P2289" s="10">
        <f t="shared" si="142"/>
        <v>50.93</v>
      </c>
      <c r="Q2289" s="14">
        <f t="shared" si="140"/>
        <v>41067.827418981484</v>
      </c>
      <c r="R2289">
        <f t="shared" si="143"/>
        <v>2012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41"/>
        <v>100</v>
      </c>
      <c r="P2290" s="10">
        <f t="shared" si="142"/>
        <v>40.04</v>
      </c>
      <c r="Q2290" s="14">
        <f t="shared" si="140"/>
        <v>41571.998379629629</v>
      </c>
      <c r="R2290">
        <f t="shared" si="143"/>
        <v>2013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0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41"/>
        <v>107</v>
      </c>
      <c r="P2291" s="10">
        <f t="shared" si="142"/>
        <v>64.44</v>
      </c>
      <c r="Q2291" s="14">
        <f t="shared" si="140"/>
        <v>40070.253819444442</v>
      </c>
      <c r="R2291">
        <f t="shared" si="143"/>
        <v>2009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0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41"/>
        <v>104</v>
      </c>
      <c r="P2292" s="10">
        <f t="shared" si="142"/>
        <v>53.83</v>
      </c>
      <c r="Q2292" s="14">
        <f t="shared" si="140"/>
        <v>40987.977060185185</v>
      </c>
      <c r="R2292">
        <f t="shared" si="143"/>
        <v>2012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0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41"/>
        <v>173</v>
      </c>
      <c r="P2293" s="10">
        <f t="shared" si="142"/>
        <v>100.47</v>
      </c>
      <c r="Q2293" s="14">
        <f t="shared" si="140"/>
        <v>40987.697638888887</v>
      </c>
      <c r="R2293">
        <f t="shared" si="143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0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41"/>
        <v>107</v>
      </c>
      <c r="P2294" s="10">
        <f t="shared" si="142"/>
        <v>46.63</v>
      </c>
      <c r="Q2294" s="14">
        <f t="shared" si="140"/>
        <v>41151.708321759259</v>
      </c>
      <c r="R2294">
        <f t="shared" si="143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0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41"/>
        <v>108</v>
      </c>
      <c r="P2295" s="10">
        <f t="shared" si="142"/>
        <v>34.07</v>
      </c>
      <c r="Q2295" s="14">
        <f t="shared" si="140"/>
        <v>41264.72314814815</v>
      </c>
      <c r="R2295">
        <f t="shared" si="143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0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41"/>
        <v>146</v>
      </c>
      <c r="P2296" s="10">
        <f t="shared" si="142"/>
        <v>65.209999999999994</v>
      </c>
      <c r="Q2296" s="14">
        <f t="shared" si="140"/>
        <v>41270.954351851848</v>
      </c>
      <c r="R2296">
        <f t="shared" si="143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0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41"/>
        <v>125</v>
      </c>
      <c r="P2297" s="10">
        <f t="shared" si="142"/>
        <v>44.21</v>
      </c>
      <c r="Q2297" s="14">
        <f t="shared" si="140"/>
        <v>40927.731782407405</v>
      </c>
      <c r="R2297">
        <f t="shared" si="143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0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41"/>
        <v>149</v>
      </c>
      <c r="P2298" s="10">
        <f t="shared" si="142"/>
        <v>71.97</v>
      </c>
      <c r="Q2298" s="14">
        <f t="shared" si="140"/>
        <v>40948.042233796295</v>
      </c>
      <c r="R2298">
        <f t="shared" si="143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0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41"/>
        <v>101</v>
      </c>
      <c r="P2299" s="10">
        <f t="shared" si="142"/>
        <v>52.95</v>
      </c>
      <c r="Q2299" s="14">
        <f t="shared" si="140"/>
        <v>41694.84065972222</v>
      </c>
      <c r="R2299">
        <f t="shared" si="143"/>
        <v>2014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41"/>
        <v>105</v>
      </c>
      <c r="P2300" s="10">
        <f t="shared" si="142"/>
        <v>109.45</v>
      </c>
      <c r="Q2300" s="14">
        <f t="shared" si="140"/>
        <v>40565.032511574071</v>
      </c>
      <c r="R2300">
        <f t="shared" si="143"/>
        <v>2011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0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41"/>
        <v>350</v>
      </c>
      <c r="P2301" s="10">
        <f t="shared" si="142"/>
        <v>75.040000000000006</v>
      </c>
      <c r="Q2301" s="14">
        <f t="shared" si="140"/>
        <v>41074.727037037039</v>
      </c>
      <c r="R2301">
        <f t="shared" si="143"/>
        <v>2012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0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41"/>
        <v>101</v>
      </c>
      <c r="P2302" s="10">
        <f t="shared" si="142"/>
        <v>115.71</v>
      </c>
      <c r="Q2302" s="14">
        <f t="shared" si="140"/>
        <v>41416.146944444445</v>
      </c>
      <c r="R2302">
        <f t="shared" si="143"/>
        <v>2013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0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41"/>
        <v>134</v>
      </c>
      <c r="P2303" s="10">
        <f t="shared" si="142"/>
        <v>31.66</v>
      </c>
      <c r="Q2303" s="14">
        <f t="shared" si="140"/>
        <v>41605.868449074071</v>
      </c>
      <c r="R2303">
        <f t="shared" si="143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0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41"/>
        <v>171</v>
      </c>
      <c r="P2304" s="10">
        <f t="shared" si="142"/>
        <v>46.18</v>
      </c>
      <c r="Q2304" s="14">
        <f t="shared" si="140"/>
        <v>40850.111064814817</v>
      </c>
      <c r="R2304">
        <f t="shared" si="143"/>
        <v>2011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0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41"/>
        <v>109</v>
      </c>
      <c r="P2305" s="10">
        <f t="shared" si="142"/>
        <v>68.48</v>
      </c>
      <c r="Q2305" s="14">
        <f t="shared" si="140"/>
        <v>40502.815868055557</v>
      </c>
      <c r="R2305">
        <f t="shared" si="143"/>
        <v>2010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0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41"/>
        <v>101</v>
      </c>
      <c r="P2306" s="10">
        <f t="shared" si="142"/>
        <v>53.47</v>
      </c>
      <c r="Q2306" s="14">
        <f t="shared" ref="Q2306:Q2369" si="144">(((J2307/60)/60)/24)+DATE(1970,1,1)</f>
        <v>41834.695277777777</v>
      </c>
      <c r="R2306">
        <f t="shared" si="143"/>
        <v>2014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0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45">ROUND(E2307/D2307*100,0)</f>
        <v>101</v>
      </c>
      <c r="P2307" s="10">
        <f t="shared" ref="P2307:P2370" si="146">ROUND(E2307/L2307,2)</f>
        <v>109.11</v>
      </c>
      <c r="Q2307" s="14">
        <f t="shared" si="144"/>
        <v>40948.16815972222</v>
      </c>
      <c r="R2307">
        <f t="shared" ref="R2307:R2370" si="147">YEAR(Q2307)</f>
        <v>2012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0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45"/>
        <v>107</v>
      </c>
      <c r="P2308" s="10">
        <f t="shared" si="146"/>
        <v>51.19</v>
      </c>
      <c r="Q2308" s="14">
        <f t="shared" si="144"/>
        <v>41004.802465277775</v>
      </c>
      <c r="R2308">
        <f t="shared" si="147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0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45"/>
        <v>107</v>
      </c>
      <c r="P2309" s="10">
        <f t="shared" si="146"/>
        <v>27.94</v>
      </c>
      <c r="Q2309" s="14">
        <f t="shared" si="144"/>
        <v>41851.962916666671</v>
      </c>
      <c r="R2309">
        <f t="shared" si="147"/>
        <v>2014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45"/>
        <v>101</v>
      </c>
      <c r="P2310" s="10">
        <f t="shared" si="146"/>
        <v>82.5</v>
      </c>
      <c r="Q2310" s="14">
        <f t="shared" si="144"/>
        <v>41307.987696759257</v>
      </c>
      <c r="R2310">
        <f t="shared" si="147"/>
        <v>2013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0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45"/>
        <v>107</v>
      </c>
      <c r="P2311" s="10">
        <f t="shared" si="146"/>
        <v>59.82</v>
      </c>
      <c r="Q2311" s="14">
        <f t="shared" si="144"/>
        <v>41324.79415509259</v>
      </c>
      <c r="R2311">
        <f t="shared" si="147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0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45"/>
        <v>429</v>
      </c>
      <c r="P2312" s="10">
        <f t="shared" si="146"/>
        <v>64.819999999999993</v>
      </c>
      <c r="Q2312" s="14">
        <f t="shared" si="144"/>
        <v>41736.004502314812</v>
      </c>
      <c r="R2312">
        <f t="shared" si="147"/>
        <v>2014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0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45"/>
        <v>104</v>
      </c>
      <c r="P2313" s="10">
        <f t="shared" si="146"/>
        <v>90.1</v>
      </c>
      <c r="Q2313" s="14">
        <f t="shared" si="144"/>
        <v>41716.632847222223</v>
      </c>
      <c r="R2313">
        <f t="shared" si="147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0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45"/>
        <v>108</v>
      </c>
      <c r="P2314" s="10">
        <f t="shared" si="146"/>
        <v>40.96</v>
      </c>
      <c r="Q2314" s="14">
        <f t="shared" si="144"/>
        <v>41002.958634259259</v>
      </c>
      <c r="R2314">
        <f t="shared" si="147"/>
        <v>2012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0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45"/>
        <v>176</v>
      </c>
      <c r="P2315" s="10">
        <f t="shared" si="146"/>
        <v>56</v>
      </c>
      <c r="Q2315" s="14">
        <f t="shared" si="144"/>
        <v>41037.551585648151</v>
      </c>
      <c r="R2315">
        <f t="shared" si="147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0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45"/>
        <v>157</v>
      </c>
      <c r="P2316" s="10">
        <f t="shared" si="146"/>
        <v>37.67</v>
      </c>
      <c r="Q2316" s="14">
        <f t="shared" si="144"/>
        <v>41004.72619212963</v>
      </c>
      <c r="R2316">
        <f t="shared" si="147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0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45"/>
        <v>103</v>
      </c>
      <c r="P2317" s="10">
        <f t="shared" si="146"/>
        <v>40.08</v>
      </c>
      <c r="Q2317" s="14">
        <f t="shared" si="144"/>
        <v>40079.725115740745</v>
      </c>
      <c r="R2317">
        <f t="shared" si="147"/>
        <v>2009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0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45"/>
        <v>104</v>
      </c>
      <c r="P2318" s="10">
        <f t="shared" si="146"/>
        <v>78.03</v>
      </c>
      <c r="Q2318" s="14">
        <f t="shared" si="144"/>
        <v>40192.542233796295</v>
      </c>
      <c r="R2318">
        <f t="shared" si="147"/>
        <v>2010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0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45"/>
        <v>104</v>
      </c>
      <c r="P2319" s="10">
        <f t="shared" si="146"/>
        <v>18.91</v>
      </c>
      <c r="Q2319" s="14">
        <f t="shared" si="144"/>
        <v>40050.643680555557</v>
      </c>
      <c r="R2319">
        <f t="shared" si="147"/>
        <v>2009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45"/>
        <v>121</v>
      </c>
      <c r="P2320" s="10">
        <f t="shared" si="146"/>
        <v>37.130000000000003</v>
      </c>
      <c r="Q2320" s="14">
        <f t="shared" si="144"/>
        <v>41593.082002314812</v>
      </c>
      <c r="R2320">
        <f t="shared" si="147"/>
        <v>2013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0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45"/>
        <v>108</v>
      </c>
      <c r="P2321" s="10">
        <f t="shared" si="146"/>
        <v>41.96</v>
      </c>
      <c r="Q2321" s="14">
        <f t="shared" si="144"/>
        <v>41696.817129629628</v>
      </c>
      <c r="R2321">
        <f t="shared" si="147"/>
        <v>2014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0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45"/>
        <v>109</v>
      </c>
      <c r="P2322" s="10">
        <f t="shared" si="146"/>
        <v>61.04</v>
      </c>
      <c r="Q2322" s="14">
        <f t="shared" si="144"/>
        <v>42799.260428240741</v>
      </c>
      <c r="R2322">
        <f t="shared" si="147"/>
        <v>2017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0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45"/>
        <v>39</v>
      </c>
      <c r="P2323" s="10">
        <f t="shared" si="146"/>
        <v>64.53</v>
      </c>
      <c r="Q2323" s="14">
        <f t="shared" si="144"/>
        <v>42804.895474537043</v>
      </c>
      <c r="R2323">
        <f t="shared" si="147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0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45"/>
        <v>3</v>
      </c>
      <c r="P2324" s="10">
        <f t="shared" si="146"/>
        <v>21.25</v>
      </c>
      <c r="Q2324" s="14">
        <f t="shared" si="144"/>
        <v>42807.755173611105</v>
      </c>
      <c r="R2324">
        <f t="shared" si="147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0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45"/>
        <v>48</v>
      </c>
      <c r="P2325" s="10">
        <f t="shared" si="146"/>
        <v>30</v>
      </c>
      <c r="Q2325" s="14">
        <f t="shared" si="144"/>
        <v>42790.885243055556</v>
      </c>
      <c r="R2325">
        <f t="shared" si="147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0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45"/>
        <v>21</v>
      </c>
      <c r="P2326" s="10">
        <f t="shared" si="146"/>
        <v>25.49</v>
      </c>
      <c r="Q2326" s="14">
        <f t="shared" si="144"/>
        <v>42794.022349537037</v>
      </c>
      <c r="R2326">
        <f t="shared" si="147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0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45"/>
        <v>8</v>
      </c>
      <c r="P2327" s="10">
        <f t="shared" si="146"/>
        <v>11.43</v>
      </c>
      <c r="Q2327" s="14">
        <f t="shared" si="144"/>
        <v>42804.034120370372</v>
      </c>
      <c r="R2327">
        <f t="shared" si="147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0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45"/>
        <v>1</v>
      </c>
      <c r="P2328" s="10">
        <f t="shared" si="146"/>
        <v>108</v>
      </c>
      <c r="Q2328" s="14">
        <f t="shared" si="144"/>
        <v>41842.917129629634</v>
      </c>
      <c r="R2328">
        <f t="shared" si="147"/>
        <v>2014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0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45"/>
        <v>526</v>
      </c>
      <c r="P2329" s="10">
        <f t="shared" si="146"/>
        <v>54.88</v>
      </c>
      <c r="Q2329" s="14">
        <f t="shared" si="144"/>
        <v>42139.781678240746</v>
      </c>
      <c r="R2329">
        <f t="shared" si="147"/>
        <v>2015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45"/>
        <v>254</v>
      </c>
      <c r="P2330" s="10">
        <f t="shared" si="146"/>
        <v>47.38</v>
      </c>
      <c r="Q2330" s="14">
        <f t="shared" si="144"/>
        <v>41807.624374999999</v>
      </c>
      <c r="R2330">
        <f t="shared" si="147"/>
        <v>2014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0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45"/>
        <v>106</v>
      </c>
      <c r="P2331" s="10">
        <f t="shared" si="146"/>
        <v>211.84</v>
      </c>
      <c r="Q2331" s="14">
        <f t="shared" si="144"/>
        <v>42332.89980324074</v>
      </c>
      <c r="R2331">
        <f t="shared" si="147"/>
        <v>2015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0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45"/>
        <v>102</v>
      </c>
      <c r="P2332" s="10">
        <f t="shared" si="146"/>
        <v>219.93</v>
      </c>
      <c r="Q2332" s="14">
        <f t="shared" si="144"/>
        <v>41839.005671296298</v>
      </c>
      <c r="R2332">
        <f t="shared" si="147"/>
        <v>2014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0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45"/>
        <v>144</v>
      </c>
      <c r="P2333" s="10">
        <f t="shared" si="146"/>
        <v>40.799999999999997</v>
      </c>
      <c r="Q2333" s="14">
        <f t="shared" si="144"/>
        <v>42011.628136574072</v>
      </c>
      <c r="R2333">
        <f t="shared" si="147"/>
        <v>2015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0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45"/>
        <v>106</v>
      </c>
      <c r="P2334" s="10">
        <f t="shared" si="146"/>
        <v>75.5</v>
      </c>
      <c r="Q2334" s="14">
        <f t="shared" si="144"/>
        <v>41767.650347222225</v>
      </c>
      <c r="R2334">
        <f t="shared" si="147"/>
        <v>2014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0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45"/>
        <v>212</v>
      </c>
      <c r="P2335" s="10">
        <f t="shared" si="146"/>
        <v>13.54</v>
      </c>
      <c r="Q2335" s="14">
        <f t="shared" si="144"/>
        <v>41918.670115740737</v>
      </c>
      <c r="R2335">
        <f t="shared" si="147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0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45"/>
        <v>102</v>
      </c>
      <c r="P2336" s="10">
        <f t="shared" si="146"/>
        <v>60.87</v>
      </c>
      <c r="Q2336" s="14">
        <f t="shared" si="144"/>
        <v>41771.572256944448</v>
      </c>
      <c r="R2336">
        <f t="shared" si="147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0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45"/>
        <v>102</v>
      </c>
      <c r="P2337" s="10">
        <f t="shared" si="146"/>
        <v>115.69</v>
      </c>
      <c r="Q2337" s="14">
        <f t="shared" si="144"/>
        <v>41666.924710648149</v>
      </c>
      <c r="R2337">
        <f t="shared" si="147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0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45"/>
        <v>521</v>
      </c>
      <c r="P2338" s="10">
        <f t="shared" si="146"/>
        <v>48.1</v>
      </c>
      <c r="Q2338" s="14">
        <f t="shared" si="144"/>
        <v>41786.640543981484</v>
      </c>
      <c r="R2338">
        <f t="shared" si="147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0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45"/>
        <v>111</v>
      </c>
      <c r="P2339" s="10">
        <f t="shared" si="146"/>
        <v>74.180000000000007</v>
      </c>
      <c r="Q2339" s="14">
        <f t="shared" si="144"/>
        <v>41789.896805555552</v>
      </c>
      <c r="R2339">
        <f t="shared" si="147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45"/>
        <v>101</v>
      </c>
      <c r="P2340" s="10">
        <f t="shared" si="146"/>
        <v>123.35</v>
      </c>
      <c r="Q2340" s="14">
        <f t="shared" si="144"/>
        <v>42692.79987268518</v>
      </c>
      <c r="R2340">
        <f t="shared" si="147"/>
        <v>2016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0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45"/>
        <v>294</v>
      </c>
      <c r="P2341" s="10">
        <f t="shared" si="146"/>
        <v>66.62</v>
      </c>
      <c r="Q2341" s="14">
        <f t="shared" si="144"/>
        <v>42643.642800925925</v>
      </c>
      <c r="R2341">
        <f t="shared" si="147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0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45"/>
        <v>106</v>
      </c>
      <c r="P2342" s="10">
        <f t="shared" si="146"/>
        <v>104.99</v>
      </c>
      <c r="Q2342" s="14">
        <f t="shared" si="144"/>
        <v>42167.813703703709</v>
      </c>
      <c r="R2342">
        <f t="shared" si="147"/>
        <v>2015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0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45"/>
        <v>0</v>
      </c>
      <c r="P2343" s="10" t="e">
        <f t="shared" si="146"/>
        <v>#DIV/0!</v>
      </c>
      <c r="Q2343" s="14">
        <f t="shared" si="144"/>
        <v>41897.702199074076</v>
      </c>
      <c r="R2343">
        <f t="shared" si="147"/>
        <v>2014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0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45"/>
        <v>0</v>
      </c>
      <c r="P2344" s="10" t="e">
        <f t="shared" si="146"/>
        <v>#DIV/0!</v>
      </c>
      <c r="Q2344" s="14">
        <f t="shared" si="144"/>
        <v>42327.825289351851</v>
      </c>
      <c r="R2344">
        <f t="shared" si="147"/>
        <v>2015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0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45"/>
        <v>3</v>
      </c>
      <c r="P2345" s="10">
        <f t="shared" si="146"/>
        <v>300</v>
      </c>
      <c r="Q2345" s="14">
        <f t="shared" si="144"/>
        <v>42515.727650462963</v>
      </c>
      <c r="R2345">
        <f t="shared" si="147"/>
        <v>2016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0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45"/>
        <v>0</v>
      </c>
      <c r="P2346" s="10">
        <f t="shared" si="146"/>
        <v>1</v>
      </c>
      <c r="Q2346" s="14">
        <f t="shared" si="144"/>
        <v>42060.001805555556</v>
      </c>
      <c r="R2346">
        <f t="shared" si="147"/>
        <v>2015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0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45"/>
        <v>0</v>
      </c>
      <c r="P2347" s="10" t="e">
        <f t="shared" si="146"/>
        <v>#DIV/0!</v>
      </c>
      <c r="Q2347" s="14">
        <f t="shared" si="144"/>
        <v>42615.79896990741</v>
      </c>
      <c r="R2347">
        <f t="shared" si="147"/>
        <v>2016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0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45"/>
        <v>0</v>
      </c>
      <c r="P2348" s="10">
        <f t="shared" si="146"/>
        <v>13</v>
      </c>
      <c r="Q2348" s="14">
        <f t="shared" si="144"/>
        <v>42577.607361111113</v>
      </c>
      <c r="R2348">
        <f t="shared" si="147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0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45"/>
        <v>2</v>
      </c>
      <c r="P2349" s="10">
        <f t="shared" si="146"/>
        <v>15</v>
      </c>
      <c r="Q2349" s="14">
        <f t="shared" si="144"/>
        <v>42360.932152777779</v>
      </c>
      <c r="R2349">
        <f t="shared" si="147"/>
        <v>2015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45"/>
        <v>0</v>
      </c>
      <c r="P2350" s="10">
        <f t="shared" si="146"/>
        <v>54</v>
      </c>
      <c r="Q2350" s="14">
        <f t="shared" si="144"/>
        <v>42198.775787037041</v>
      </c>
      <c r="R2350">
        <f t="shared" si="147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0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45"/>
        <v>0</v>
      </c>
      <c r="P2351" s="10" t="e">
        <f t="shared" si="146"/>
        <v>#DIV/0!</v>
      </c>
      <c r="Q2351" s="14">
        <f t="shared" si="144"/>
        <v>42708.842245370368</v>
      </c>
      <c r="R2351">
        <f t="shared" si="147"/>
        <v>2016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0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45"/>
        <v>0</v>
      </c>
      <c r="P2352" s="10" t="e">
        <f t="shared" si="146"/>
        <v>#DIV/0!</v>
      </c>
      <c r="Q2352" s="14">
        <f t="shared" si="144"/>
        <v>42094.101145833338</v>
      </c>
      <c r="R2352">
        <f t="shared" si="147"/>
        <v>2015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0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45"/>
        <v>1</v>
      </c>
      <c r="P2353" s="10">
        <f t="shared" si="146"/>
        <v>15.43</v>
      </c>
      <c r="Q2353" s="14">
        <f t="shared" si="144"/>
        <v>42101.633703703701</v>
      </c>
      <c r="R2353">
        <f t="shared" si="147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0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45"/>
        <v>0</v>
      </c>
      <c r="P2354" s="10" t="e">
        <f t="shared" si="146"/>
        <v>#DIV/0!</v>
      </c>
      <c r="Q2354" s="14">
        <f t="shared" si="144"/>
        <v>42103.676180555558</v>
      </c>
      <c r="R2354">
        <f t="shared" si="147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0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45"/>
        <v>0</v>
      </c>
      <c r="P2355" s="10" t="e">
        <f t="shared" si="146"/>
        <v>#DIV/0!</v>
      </c>
      <c r="Q2355" s="14">
        <f t="shared" si="144"/>
        <v>41954.722916666666</v>
      </c>
      <c r="R2355">
        <f t="shared" si="147"/>
        <v>2014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0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45"/>
        <v>0</v>
      </c>
      <c r="P2356" s="10">
        <f t="shared" si="146"/>
        <v>25</v>
      </c>
      <c r="Q2356" s="14">
        <f t="shared" si="144"/>
        <v>42096.918240740735</v>
      </c>
      <c r="R2356">
        <f t="shared" si="147"/>
        <v>2015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0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45"/>
        <v>1</v>
      </c>
      <c r="P2357" s="10">
        <f t="shared" si="146"/>
        <v>27.5</v>
      </c>
      <c r="Q2357" s="14">
        <f t="shared" si="144"/>
        <v>42130.78361111111</v>
      </c>
      <c r="R2357">
        <f t="shared" si="147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0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45"/>
        <v>0</v>
      </c>
      <c r="P2358" s="10" t="e">
        <f t="shared" si="146"/>
        <v>#DIV/0!</v>
      </c>
      <c r="Q2358" s="14">
        <f t="shared" si="144"/>
        <v>42264.620115740734</v>
      </c>
      <c r="R2358">
        <f t="shared" si="147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0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45"/>
        <v>0</v>
      </c>
      <c r="P2359" s="10" t="e">
        <f t="shared" si="146"/>
        <v>#DIV/0!</v>
      </c>
      <c r="Q2359" s="14">
        <f t="shared" si="144"/>
        <v>41978.930972222224</v>
      </c>
      <c r="R2359">
        <f t="shared" si="147"/>
        <v>2014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45"/>
        <v>0</v>
      </c>
      <c r="P2360" s="10" t="e">
        <f t="shared" si="146"/>
        <v>#DIV/0!</v>
      </c>
      <c r="Q2360" s="14">
        <f t="shared" si="144"/>
        <v>42159.649583333332</v>
      </c>
      <c r="R2360">
        <f t="shared" si="147"/>
        <v>2015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0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45"/>
        <v>15</v>
      </c>
      <c r="P2361" s="10">
        <f t="shared" si="146"/>
        <v>367</v>
      </c>
      <c r="Q2361" s="14">
        <f t="shared" si="144"/>
        <v>42377.70694444445</v>
      </c>
      <c r="R2361">
        <f t="shared" si="147"/>
        <v>2016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0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45"/>
        <v>0</v>
      </c>
      <c r="P2362" s="10">
        <f t="shared" si="146"/>
        <v>2</v>
      </c>
      <c r="Q2362" s="14">
        <f t="shared" si="144"/>
        <v>42466.858888888892</v>
      </c>
      <c r="R2362">
        <f t="shared" si="147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0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45"/>
        <v>0</v>
      </c>
      <c r="P2363" s="10" t="e">
        <f t="shared" si="146"/>
        <v>#DIV/0!</v>
      </c>
      <c r="Q2363" s="14">
        <f t="shared" si="144"/>
        <v>41954.688310185185</v>
      </c>
      <c r="R2363">
        <f t="shared" si="147"/>
        <v>2014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0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45"/>
        <v>29</v>
      </c>
      <c r="P2364" s="10">
        <f t="shared" si="146"/>
        <v>60</v>
      </c>
      <c r="Q2364" s="14">
        <f t="shared" si="144"/>
        <v>42322.011574074073</v>
      </c>
      <c r="R2364">
        <f t="shared" si="147"/>
        <v>2015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0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45"/>
        <v>0</v>
      </c>
      <c r="P2365" s="10" t="e">
        <f t="shared" si="146"/>
        <v>#DIV/0!</v>
      </c>
      <c r="Q2365" s="14">
        <f t="shared" si="144"/>
        <v>42248.934675925921</v>
      </c>
      <c r="R2365">
        <f t="shared" si="147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0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45"/>
        <v>0</v>
      </c>
      <c r="P2366" s="10" t="e">
        <f t="shared" si="146"/>
        <v>#DIV/0!</v>
      </c>
      <c r="Q2366" s="14">
        <f t="shared" si="144"/>
        <v>42346.736400462964</v>
      </c>
      <c r="R2366">
        <f t="shared" si="147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0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45"/>
        <v>0</v>
      </c>
      <c r="P2367" s="10" t="e">
        <f t="shared" si="146"/>
        <v>#DIV/0!</v>
      </c>
      <c r="Q2367" s="14">
        <f t="shared" si="144"/>
        <v>42268.531631944439</v>
      </c>
      <c r="R2367">
        <f t="shared" si="147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0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45"/>
        <v>11</v>
      </c>
      <c r="P2368" s="10">
        <f t="shared" si="146"/>
        <v>97.41</v>
      </c>
      <c r="Q2368" s="14">
        <f t="shared" si="144"/>
        <v>42425.970092592594</v>
      </c>
      <c r="R2368">
        <f t="shared" si="147"/>
        <v>2016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0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45"/>
        <v>1</v>
      </c>
      <c r="P2369" s="10">
        <f t="shared" si="146"/>
        <v>47.86</v>
      </c>
      <c r="Q2369" s="14">
        <f t="shared" si="144"/>
        <v>42063.721817129626</v>
      </c>
      <c r="R2369">
        <f t="shared" si="147"/>
        <v>2015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45"/>
        <v>0</v>
      </c>
      <c r="P2370" s="10">
        <f t="shared" si="146"/>
        <v>50</v>
      </c>
      <c r="Q2370" s="14">
        <f t="shared" ref="Q2370:Q2433" si="148">(((J2371/60)/60)/24)+DATE(1970,1,1)</f>
        <v>42380.812627314815</v>
      </c>
      <c r="R2370">
        <f t="shared" si="147"/>
        <v>2016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0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49">ROUND(E2371/D2371*100,0)</f>
        <v>0</v>
      </c>
      <c r="P2371" s="10" t="e">
        <f t="shared" ref="P2371:P2434" si="150">ROUND(E2371/L2371,2)</f>
        <v>#DIV/0!</v>
      </c>
      <c r="Q2371" s="14">
        <f t="shared" si="148"/>
        <v>41961.18913194444</v>
      </c>
      <c r="R2371">
        <f t="shared" ref="R2371:R2434" si="151">YEAR(Q2371)</f>
        <v>2014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0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49"/>
        <v>0</v>
      </c>
      <c r="P2372" s="10">
        <f t="shared" si="150"/>
        <v>20.5</v>
      </c>
      <c r="Q2372" s="14">
        <f t="shared" si="148"/>
        <v>42150.777731481481</v>
      </c>
      <c r="R2372">
        <f t="shared" si="151"/>
        <v>2015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0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49"/>
        <v>0</v>
      </c>
      <c r="P2373" s="10" t="e">
        <f t="shared" si="150"/>
        <v>#DIV/0!</v>
      </c>
      <c r="Q2373" s="14">
        <f t="shared" si="148"/>
        <v>42088.069108796291</v>
      </c>
      <c r="R2373">
        <f t="shared" si="151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0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49"/>
        <v>3</v>
      </c>
      <c r="P2374" s="10">
        <f t="shared" si="150"/>
        <v>30</v>
      </c>
      <c r="Q2374" s="14">
        <f t="shared" si="148"/>
        <v>42215.662314814821</v>
      </c>
      <c r="R2374">
        <f t="shared" si="151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0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49"/>
        <v>0</v>
      </c>
      <c r="P2375" s="10">
        <f t="shared" si="150"/>
        <v>50</v>
      </c>
      <c r="Q2375" s="14">
        <f t="shared" si="148"/>
        <v>42017.843287037031</v>
      </c>
      <c r="R2375">
        <f t="shared" si="151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0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49"/>
        <v>0</v>
      </c>
      <c r="P2376" s="10">
        <f t="shared" si="150"/>
        <v>10</v>
      </c>
      <c r="Q2376" s="14">
        <f t="shared" si="148"/>
        <v>42592.836076388892</v>
      </c>
      <c r="R2376">
        <f t="shared" si="151"/>
        <v>2016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0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49"/>
        <v>0</v>
      </c>
      <c r="P2377" s="10" t="e">
        <f t="shared" si="150"/>
        <v>#DIV/0!</v>
      </c>
      <c r="Q2377" s="14">
        <f t="shared" si="148"/>
        <v>42318.925532407404</v>
      </c>
      <c r="R2377">
        <f t="shared" si="151"/>
        <v>2015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0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49"/>
        <v>11</v>
      </c>
      <c r="P2378" s="10">
        <f t="shared" si="150"/>
        <v>81.58</v>
      </c>
      <c r="Q2378" s="14">
        <f t="shared" si="148"/>
        <v>42669.870173611111</v>
      </c>
      <c r="R2378">
        <f t="shared" si="151"/>
        <v>2016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0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49"/>
        <v>0</v>
      </c>
      <c r="P2379" s="10" t="e">
        <f t="shared" si="150"/>
        <v>#DIV/0!</v>
      </c>
      <c r="Q2379" s="14">
        <f t="shared" si="148"/>
        <v>42213.013078703705</v>
      </c>
      <c r="R2379">
        <f t="shared" si="151"/>
        <v>2015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49"/>
        <v>0</v>
      </c>
      <c r="P2380" s="10" t="e">
        <f t="shared" si="150"/>
        <v>#DIV/0!</v>
      </c>
      <c r="Q2380" s="14">
        <f t="shared" si="148"/>
        <v>42237.016388888893</v>
      </c>
      <c r="R2380">
        <f t="shared" si="151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0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49"/>
        <v>0</v>
      </c>
      <c r="P2381" s="10" t="e">
        <f t="shared" si="150"/>
        <v>#DIV/0!</v>
      </c>
      <c r="Q2381" s="14">
        <f t="shared" si="148"/>
        <v>42248.793310185181</v>
      </c>
      <c r="R2381">
        <f t="shared" si="151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0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49"/>
        <v>0</v>
      </c>
      <c r="P2382" s="10">
        <f t="shared" si="150"/>
        <v>18.329999999999998</v>
      </c>
      <c r="Q2382" s="14">
        <f t="shared" si="148"/>
        <v>42074.935740740737</v>
      </c>
      <c r="R2382">
        <f t="shared" si="151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0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49"/>
        <v>2</v>
      </c>
      <c r="P2383" s="10">
        <f t="shared" si="150"/>
        <v>224.43</v>
      </c>
      <c r="Q2383" s="14">
        <f t="shared" si="148"/>
        <v>42195.187534722223</v>
      </c>
      <c r="R2383">
        <f t="shared" si="151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0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49"/>
        <v>3</v>
      </c>
      <c r="P2384" s="10">
        <f t="shared" si="150"/>
        <v>37.5</v>
      </c>
      <c r="Q2384" s="14">
        <f t="shared" si="148"/>
        <v>42027.056793981479</v>
      </c>
      <c r="R2384">
        <f t="shared" si="151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0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49"/>
        <v>4</v>
      </c>
      <c r="P2385" s="10">
        <f t="shared" si="150"/>
        <v>145</v>
      </c>
      <c r="Q2385" s="14">
        <f t="shared" si="148"/>
        <v>41927.067627314813</v>
      </c>
      <c r="R2385">
        <f t="shared" si="151"/>
        <v>2014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0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49"/>
        <v>1</v>
      </c>
      <c r="P2386" s="10">
        <f t="shared" si="150"/>
        <v>1</v>
      </c>
      <c r="Q2386" s="14">
        <f t="shared" si="148"/>
        <v>42191.70175925926</v>
      </c>
      <c r="R2386">
        <f t="shared" si="151"/>
        <v>2015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0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49"/>
        <v>1</v>
      </c>
      <c r="P2387" s="10">
        <f t="shared" si="150"/>
        <v>112.57</v>
      </c>
      <c r="Q2387" s="14">
        <f t="shared" si="148"/>
        <v>41954.838240740741</v>
      </c>
      <c r="R2387">
        <f t="shared" si="151"/>
        <v>2014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0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49"/>
        <v>0</v>
      </c>
      <c r="P2388" s="10" t="e">
        <f t="shared" si="150"/>
        <v>#DIV/0!</v>
      </c>
      <c r="Q2388" s="14">
        <f t="shared" si="148"/>
        <v>42528.626620370371</v>
      </c>
      <c r="R2388">
        <f t="shared" si="151"/>
        <v>2016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0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49"/>
        <v>1</v>
      </c>
      <c r="P2389" s="10">
        <f t="shared" si="150"/>
        <v>342</v>
      </c>
      <c r="Q2389" s="14">
        <f t="shared" si="148"/>
        <v>41989.853692129633</v>
      </c>
      <c r="R2389">
        <f t="shared" si="151"/>
        <v>2014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49"/>
        <v>1</v>
      </c>
      <c r="P2390" s="10">
        <f t="shared" si="150"/>
        <v>57.88</v>
      </c>
      <c r="Q2390" s="14">
        <f t="shared" si="148"/>
        <v>42179.653379629628</v>
      </c>
      <c r="R2390">
        <f t="shared" si="151"/>
        <v>2015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0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49"/>
        <v>0</v>
      </c>
      <c r="P2391" s="10">
        <f t="shared" si="150"/>
        <v>30</v>
      </c>
      <c r="Q2391" s="14">
        <f t="shared" si="148"/>
        <v>41968.262314814812</v>
      </c>
      <c r="R2391">
        <f t="shared" si="151"/>
        <v>2014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0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49"/>
        <v>0</v>
      </c>
      <c r="P2392" s="10" t="e">
        <f t="shared" si="150"/>
        <v>#DIV/0!</v>
      </c>
      <c r="Q2392" s="14">
        <f t="shared" si="148"/>
        <v>42064.794490740736</v>
      </c>
      <c r="R2392">
        <f t="shared" si="151"/>
        <v>2015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0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49"/>
        <v>0</v>
      </c>
      <c r="P2393" s="10">
        <f t="shared" si="150"/>
        <v>25</v>
      </c>
      <c r="Q2393" s="14">
        <f t="shared" si="148"/>
        <v>42276.120636574073</v>
      </c>
      <c r="R2393">
        <f t="shared" si="151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0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49"/>
        <v>0</v>
      </c>
      <c r="P2394" s="10" t="e">
        <f t="shared" si="150"/>
        <v>#DIV/0!</v>
      </c>
      <c r="Q2394" s="14">
        <f t="shared" si="148"/>
        <v>42194.648344907408</v>
      </c>
      <c r="R2394">
        <f t="shared" si="151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0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49"/>
        <v>0</v>
      </c>
      <c r="P2395" s="10">
        <f t="shared" si="150"/>
        <v>50</v>
      </c>
      <c r="Q2395" s="14">
        <f t="shared" si="148"/>
        <v>42031.362187499995</v>
      </c>
      <c r="R2395">
        <f t="shared" si="151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0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49"/>
        <v>0</v>
      </c>
      <c r="P2396" s="10">
        <f t="shared" si="150"/>
        <v>1.5</v>
      </c>
      <c r="Q2396" s="14">
        <f t="shared" si="148"/>
        <v>42717.121377314819</v>
      </c>
      <c r="R2396">
        <f t="shared" si="151"/>
        <v>2016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0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49"/>
        <v>0</v>
      </c>
      <c r="P2397" s="10" t="e">
        <f t="shared" si="150"/>
        <v>#DIV/0!</v>
      </c>
      <c r="Q2397" s="14">
        <f t="shared" si="148"/>
        <v>42262.849050925928</v>
      </c>
      <c r="R2397">
        <f t="shared" si="151"/>
        <v>2015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0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49"/>
        <v>0</v>
      </c>
      <c r="P2398" s="10">
        <f t="shared" si="150"/>
        <v>10</v>
      </c>
      <c r="Q2398" s="14">
        <f t="shared" si="148"/>
        <v>41976.88490740741</v>
      </c>
      <c r="R2398">
        <f t="shared" si="151"/>
        <v>2014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0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49"/>
        <v>0</v>
      </c>
      <c r="P2399" s="10" t="e">
        <f t="shared" si="150"/>
        <v>#DIV/0!</v>
      </c>
      <c r="Q2399" s="14">
        <f t="shared" si="148"/>
        <v>42157.916481481487</v>
      </c>
      <c r="R2399">
        <f t="shared" si="151"/>
        <v>2015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49"/>
        <v>0</v>
      </c>
      <c r="P2400" s="10" t="e">
        <f t="shared" si="150"/>
        <v>#DIV/0!</v>
      </c>
      <c r="Q2400" s="14">
        <f t="shared" si="148"/>
        <v>41956.853078703702</v>
      </c>
      <c r="R2400">
        <f t="shared" si="151"/>
        <v>2014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0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49"/>
        <v>0</v>
      </c>
      <c r="P2401" s="10" t="e">
        <f t="shared" si="150"/>
        <v>#DIV/0!</v>
      </c>
      <c r="Q2401" s="14">
        <f t="shared" si="148"/>
        <v>42444.268101851849</v>
      </c>
      <c r="R2401">
        <f t="shared" si="151"/>
        <v>2016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0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49"/>
        <v>0</v>
      </c>
      <c r="P2402" s="10" t="e">
        <f t="shared" si="150"/>
        <v>#DIV/0!</v>
      </c>
      <c r="Q2402" s="14">
        <f t="shared" si="148"/>
        <v>42374.822870370372</v>
      </c>
      <c r="R2402">
        <f t="shared" si="151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0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49"/>
        <v>1</v>
      </c>
      <c r="P2403" s="10">
        <f t="shared" si="150"/>
        <v>22.33</v>
      </c>
      <c r="Q2403" s="14">
        <f t="shared" si="148"/>
        <v>42107.679756944446</v>
      </c>
      <c r="R2403">
        <f t="shared" si="151"/>
        <v>2015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0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49"/>
        <v>0</v>
      </c>
      <c r="P2404" s="10">
        <f t="shared" si="150"/>
        <v>52</v>
      </c>
      <c r="Q2404" s="14">
        <f t="shared" si="148"/>
        <v>42399.882615740738</v>
      </c>
      <c r="R2404">
        <f t="shared" si="151"/>
        <v>2016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0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49"/>
        <v>17</v>
      </c>
      <c r="P2405" s="10">
        <f t="shared" si="150"/>
        <v>16.829999999999998</v>
      </c>
      <c r="Q2405" s="14">
        <f t="shared" si="148"/>
        <v>42342.03943287037</v>
      </c>
      <c r="R2405">
        <f t="shared" si="151"/>
        <v>2015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0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49"/>
        <v>0</v>
      </c>
      <c r="P2406" s="10" t="e">
        <f t="shared" si="150"/>
        <v>#DIV/0!</v>
      </c>
      <c r="Q2406" s="14">
        <f t="shared" si="148"/>
        <v>42595.585358796292</v>
      </c>
      <c r="R2406">
        <f t="shared" si="151"/>
        <v>2016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0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49"/>
        <v>23</v>
      </c>
      <c r="P2407" s="10">
        <f t="shared" si="150"/>
        <v>56.3</v>
      </c>
      <c r="Q2407" s="14">
        <f t="shared" si="148"/>
        <v>41983.110995370371</v>
      </c>
      <c r="R2407">
        <f t="shared" si="151"/>
        <v>2014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0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49"/>
        <v>41</v>
      </c>
      <c r="P2408" s="10">
        <f t="shared" si="150"/>
        <v>84.06</v>
      </c>
      <c r="Q2408" s="14">
        <f t="shared" si="148"/>
        <v>42082.575555555552</v>
      </c>
      <c r="R2408">
        <f t="shared" si="151"/>
        <v>2015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0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49"/>
        <v>25</v>
      </c>
      <c r="P2409" s="10">
        <f t="shared" si="150"/>
        <v>168.39</v>
      </c>
      <c r="Q2409" s="14">
        <f t="shared" si="148"/>
        <v>41919.140706018516</v>
      </c>
      <c r="R2409">
        <f t="shared" si="151"/>
        <v>2014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49"/>
        <v>0</v>
      </c>
      <c r="P2410" s="10">
        <f t="shared" si="150"/>
        <v>15</v>
      </c>
      <c r="Q2410" s="14">
        <f t="shared" si="148"/>
        <v>42204.875868055555</v>
      </c>
      <c r="R2410">
        <f t="shared" si="151"/>
        <v>2015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0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49"/>
        <v>2</v>
      </c>
      <c r="P2411" s="10">
        <f t="shared" si="150"/>
        <v>76.67</v>
      </c>
      <c r="Q2411" s="14">
        <f t="shared" si="148"/>
        <v>42224.408275462964</v>
      </c>
      <c r="R2411">
        <f t="shared" si="151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0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49"/>
        <v>0</v>
      </c>
      <c r="P2412" s="10" t="e">
        <f t="shared" si="150"/>
        <v>#DIV/0!</v>
      </c>
      <c r="Q2412" s="14">
        <f t="shared" si="148"/>
        <v>42211.732430555552</v>
      </c>
      <c r="R2412">
        <f t="shared" si="151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0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49"/>
        <v>1</v>
      </c>
      <c r="P2413" s="10">
        <f t="shared" si="150"/>
        <v>50.33</v>
      </c>
      <c r="Q2413" s="14">
        <f t="shared" si="148"/>
        <v>42655.736956018518</v>
      </c>
      <c r="R2413">
        <f t="shared" si="151"/>
        <v>2016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0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49"/>
        <v>0</v>
      </c>
      <c r="P2414" s="10" t="e">
        <f t="shared" si="150"/>
        <v>#DIV/0!</v>
      </c>
      <c r="Q2414" s="14">
        <f t="shared" si="148"/>
        <v>41760.10974537037</v>
      </c>
      <c r="R2414">
        <f t="shared" si="151"/>
        <v>2014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0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49"/>
        <v>1</v>
      </c>
      <c r="P2415" s="10">
        <f t="shared" si="150"/>
        <v>8.33</v>
      </c>
      <c r="Q2415" s="14">
        <f t="shared" si="148"/>
        <v>42198.695138888885</v>
      </c>
      <c r="R2415">
        <f t="shared" si="151"/>
        <v>2015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0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49"/>
        <v>3</v>
      </c>
      <c r="P2416" s="10">
        <f t="shared" si="150"/>
        <v>35.380000000000003</v>
      </c>
      <c r="Q2416" s="14">
        <f t="shared" si="148"/>
        <v>42536.862800925926</v>
      </c>
      <c r="R2416">
        <f t="shared" si="151"/>
        <v>2016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0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49"/>
        <v>1</v>
      </c>
      <c r="P2417" s="10">
        <f t="shared" si="150"/>
        <v>55.83</v>
      </c>
      <c r="Q2417" s="14">
        <f t="shared" si="148"/>
        <v>42019.737766203703</v>
      </c>
      <c r="R2417">
        <f t="shared" si="151"/>
        <v>2015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0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49"/>
        <v>0</v>
      </c>
      <c r="P2418" s="10">
        <f t="shared" si="150"/>
        <v>5</v>
      </c>
      <c r="Q2418" s="14">
        <f t="shared" si="148"/>
        <v>41831.884108796294</v>
      </c>
      <c r="R2418">
        <f t="shared" si="151"/>
        <v>2014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0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49"/>
        <v>0</v>
      </c>
      <c r="P2419" s="10" t="e">
        <f t="shared" si="150"/>
        <v>#DIV/0!</v>
      </c>
      <c r="Q2419" s="14">
        <f t="shared" si="148"/>
        <v>42027.856990740736</v>
      </c>
      <c r="R2419">
        <f t="shared" si="151"/>
        <v>2015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49"/>
        <v>0</v>
      </c>
      <c r="P2420" s="10">
        <f t="shared" si="150"/>
        <v>1</v>
      </c>
      <c r="Q2420" s="14">
        <f t="shared" si="148"/>
        <v>41993.738298611104</v>
      </c>
      <c r="R2420">
        <f t="shared" si="151"/>
        <v>2014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0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49"/>
        <v>0</v>
      </c>
      <c r="P2421" s="10" t="e">
        <f t="shared" si="150"/>
        <v>#DIV/0!</v>
      </c>
      <c r="Q2421" s="14">
        <f t="shared" si="148"/>
        <v>41893.028877314813</v>
      </c>
      <c r="R2421">
        <f t="shared" si="151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0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49"/>
        <v>15</v>
      </c>
      <c r="P2422" s="10">
        <f t="shared" si="150"/>
        <v>69.47</v>
      </c>
      <c r="Q2422" s="14">
        <f t="shared" si="148"/>
        <v>42026.687453703707</v>
      </c>
      <c r="R2422">
        <f t="shared" si="151"/>
        <v>2015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0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49"/>
        <v>0</v>
      </c>
      <c r="P2423" s="10">
        <f t="shared" si="150"/>
        <v>1</v>
      </c>
      <c r="Q2423" s="14">
        <f t="shared" si="148"/>
        <v>42044.724953703699</v>
      </c>
      <c r="R2423">
        <f t="shared" si="151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0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49"/>
        <v>0</v>
      </c>
      <c r="P2424" s="10">
        <f t="shared" si="150"/>
        <v>1</v>
      </c>
      <c r="Q2424" s="14">
        <f t="shared" si="148"/>
        <v>41974.704745370371</v>
      </c>
      <c r="R2424">
        <f t="shared" si="151"/>
        <v>2014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0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49"/>
        <v>0</v>
      </c>
      <c r="P2425" s="10">
        <f t="shared" si="150"/>
        <v>8</v>
      </c>
      <c r="Q2425" s="14">
        <f t="shared" si="148"/>
        <v>41909.892453703702</v>
      </c>
      <c r="R2425">
        <f t="shared" si="151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0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49"/>
        <v>1</v>
      </c>
      <c r="P2426" s="10">
        <f t="shared" si="150"/>
        <v>34.44</v>
      </c>
      <c r="Q2426" s="14">
        <f t="shared" si="148"/>
        <v>42502.913761574076</v>
      </c>
      <c r="R2426">
        <f t="shared" si="151"/>
        <v>2016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0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49"/>
        <v>0</v>
      </c>
      <c r="P2427" s="10">
        <f t="shared" si="150"/>
        <v>1</v>
      </c>
      <c r="Q2427" s="14">
        <f t="shared" si="148"/>
        <v>42164.170046296291</v>
      </c>
      <c r="R2427">
        <f t="shared" si="151"/>
        <v>2015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0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49"/>
        <v>0</v>
      </c>
      <c r="P2428" s="10" t="e">
        <f t="shared" si="150"/>
        <v>#DIV/0!</v>
      </c>
      <c r="Q2428" s="14">
        <f t="shared" si="148"/>
        <v>42412.318668981476</v>
      </c>
      <c r="R2428">
        <f t="shared" si="151"/>
        <v>2016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0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49"/>
        <v>0</v>
      </c>
      <c r="P2429" s="10">
        <f t="shared" si="150"/>
        <v>1</v>
      </c>
      <c r="Q2429" s="14">
        <f t="shared" si="148"/>
        <v>42045.784155092595</v>
      </c>
      <c r="R2429">
        <f t="shared" si="151"/>
        <v>2015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49"/>
        <v>0</v>
      </c>
      <c r="P2430" s="10">
        <f t="shared" si="150"/>
        <v>1</v>
      </c>
      <c r="Q2430" s="14">
        <f t="shared" si="148"/>
        <v>42734.879236111112</v>
      </c>
      <c r="R2430">
        <f t="shared" si="151"/>
        <v>2016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0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49"/>
        <v>1</v>
      </c>
      <c r="P2431" s="10">
        <f t="shared" si="150"/>
        <v>501.25</v>
      </c>
      <c r="Q2431" s="14">
        <f t="shared" si="148"/>
        <v>42382.130833333329</v>
      </c>
      <c r="R2431">
        <f t="shared" si="151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0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49"/>
        <v>1</v>
      </c>
      <c r="P2432" s="10">
        <f t="shared" si="150"/>
        <v>10.5</v>
      </c>
      <c r="Q2432" s="14">
        <f t="shared" si="148"/>
        <v>42489.099687499998</v>
      </c>
      <c r="R2432">
        <f t="shared" si="151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0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49"/>
        <v>0</v>
      </c>
      <c r="P2433" s="10">
        <f t="shared" si="150"/>
        <v>1</v>
      </c>
      <c r="Q2433" s="14">
        <f t="shared" si="148"/>
        <v>42041.218715277777</v>
      </c>
      <c r="R2433">
        <f t="shared" si="151"/>
        <v>2015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0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49"/>
        <v>0</v>
      </c>
      <c r="P2434" s="10">
        <f t="shared" si="150"/>
        <v>1</v>
      </c>
      <c r="Q2434" s="14">
        <f t="shared" ref="Q2434:Q2497" si="152">(((J2435/60)/60)/24)+DATE(1970,1,1)</f>
        <v>42397.89980324074</v>
      </c>
      <c r="R2434">
        <f t="shared" si="151"/>
        <v>2016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0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53">ROUND(E2435/D2435*100,0)</f>
        <v>0</v>
      </c>
      <c r="P2435" s="10" t="e">
        <f t="shared" ref="P2435:P2498" si="154">ROUND(E2435/L2435,2)</f>
        <v>#DIV/0!</v>
      </c>
      <c r="Q2435" s="14">
        <f t="shared" si="152"/>
        <v>42180.18604166666</v>
      </c>
      <c r="R2435">
        <f t="shared" ref="R2435:R2498" si="155">YEAR(Q2435)</f>
        <v>2015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0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53"/>
        <v>0</v>
      </c>
      <c r="P2436" s="10">
        <f t="shared" si="154"/>
        <v>13</v>
      </c>
      <c r="Q2436" s="14">
        <f t="shared" si="152"/>
        <v>42252.277615740735</v>
      </c>
      <c r="R2436">
        <f t="shared" si="155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0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53"/>
        <v>0</v>
      </c>
      <c r="P2437" s="10">
        <f t="shared" si="154"/>
        <v>306</v>
      </c>
      <c r="Q2437" s="14">
        <f t="shared" si="152"/>
        <v>42338.615393518514</v>
      </c>
      <c r="R2437">
        <f t="shared" si="155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0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53"/>
        <v>0</v>
      </c>
      <c r="P2438" s="10">
        <f t="shared" si="154"/>
        <v>22.5</v>
      </c>
      <c r="Q2438" s="14">
        <f t="shared" si="152"/>
        <v>42031.965138888889</v>
      </c>
      <c r="R2438">
        <f t="shared" si="155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0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53"/>
        <v>0</v>
      </c>
      <c r="P2439" s="10" t="e">
        <f t="shared" si="154"/>
        <v>#DIV/0!</v>
      </c>
      <c r="Q2439" s="14">
        <f t="shared" si="152"/>
        <v>42285.91506944444</v>
      </c>
      <c r="R2439">
        <f t="shared" si="155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53"/>
        <v>0</v>
      </c>
      <c r="P2440" s="10">
        <f t="shared" si="154"/>
        <v>50</v>
      </c>
      <c r="Q2440" s="14">
        <f t="shared" si="152"/>
        <v>42265.818622685183</v>
      </c>
      <c r="R2440">
        <f t="shared" si="155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0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53"/>
        <v>0</v>
      </c>
      <c r="P2441" s="10" t="e">
        <f t="shared" si="154"/>
        <v>#DIV/0!</v>
      </c>
      <c r="Q2441" s="14">
        <f t="shared" si="152"/>
        <v>42383.899456018517</v>
      </c>
      <c r="R2441">
        <f t="shared" si="155"/>
        <v>2016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0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53"/>
        <v>0</v>
      </c>
      <c r="P2442" s="10">
        <f t="shared" si="154"/>
        <v>5</v>
      </c>
      <c r="Q2442" s="14">
        <f t="shared" si="152"/>
        <v>42187.125625000001</v>
      </c>
      <c r="R2442">
        <f t="shared" si="155"/>
        <v>2015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0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53"/>
        <v>108</v>
      </c>
      <c r="P2443" s="10">
        <f t="shared" si="154"/>
        <v>74.23</v>
      </c>
      <c r="Q2443" s="14">
        <f t="shared" si="152"/>
        <v>42052.666990740734</v>
      </c>
      <c r="R2443">
        <f t="shared" si="155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0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53"/>
        <v>126</v>
      </c>
      <c r="P2444" s="10">
        <f t="shared" si="154"/>
        <v>81.25</v>
      </c>
      <c r="Q2444" s="14">
        <f t="shared" si="152"/>
        <v>41836.625254629631</v>
      </c>
      <c r="R2444">
        <f t="shared" si="155"/>
        <v>2014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0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53"/>
        <v>203</v>
      </c>
      <c r="P2445" s="10">
        <f t="shared" si="154"/>
        <v>130.22999999999999</v>
      </c>
      <c r="Q2445" s="14">
        <f t="shared" si="152"/>
        <v>42485.754525462966</v>
      </c>
      <c r="R2445">
        <f t="shared" si="155"/>
        <v>2016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0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53"/>
        <v>109</v>
      </c>
      <c r="P2446" s="10">
        <f t="shared" si="154"/>
        <v>53.41</v>
      </c>
      <c r="Q2446" s="14">
        <f t="shared" si="152"/>
        <v>42243.190057870372</v>
      </c>
      <c r="R2446">
        <f t="shared" si="155"/>
        <v>2015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0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53"/>
        <v>173</v>
      </c>
      <c r="P2447" s="10">
        <f t="shared" si="154"/>
        <v>75.13</v>
      </c>
      <c r="Q2447" s="14">
        <f t="shared" si="152"/>
        <v>42670.602673611109</v>
      </c>
      <c r="R2447">
        <f t="shared" si="155"/>
        <v>2016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0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53"/>
        <v>168</v>
      </c>
      <c r="P2448" s="10">
        <f t="shared" si="154"/>
        <v>75.67</v>
      </c>
      <c r="Q2448" s="14">
        <f t="shared" si="152"/>
        <v>42654.469826388886</v>
      </c>
      <c r="R2448">
        <f t="shared" si="155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0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53"/>
        <v>427</v>
      </c>
      <c r="P2449" s="10">
        <f t="shared" si="154"/>
        <v>31.69</v>
      </c>
      <c r="Q2449" s="14">
        <f t="shared" si="152"/>
        <v>42607.316122685181</v>
      </c>
      <c r="R2449">
        <f t="shared" si="155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53"/>
        <v>108</v>
      </c>
      <c r="P2450" s="10">
        <f t="shared" si="154"/>
        <v>47.78</v>
      </c>
      <c r="Q2450" s="14">
        <f t="shared" si="152"/>
        <v>41943.142534722225</v>
      </c>
      <c r="R2450">
        <f t="shared" si="155"/>
        <v>2014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0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53"/>
        <v>108</v>
      </c>
      <c r="P2451" s="10">
        <f t="shared" si="154"/>
        <v>90</v>
      </c>
      <c r="Q2451" s="14">
        <f t="shared" si="152"/>
        <v>41902.07240740741</v>
      </c>
      <c r="R2451">
        <f t="shared" si="155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0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53"/>
        <v>102</v>
      </c>
      <c r="P2452" s="10">
        <f t="shared" si="154"/>
        <v>149.31</v>
      </c>
      <c r="Q2452" s="14">
        <f t="shared" si="152"/>
        <v>42779.908449074079</v>
      </c>
      <c r="R2452">
        <f t="shared" si="155"/>
        <v>2017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0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53"/>
        <v>115</v>
      </c>
      <c r="P2453" s="10">
        <f t="shared" si="154"/>
        <v>62.07</v>
      </c>
      <c r="Q2453" s="14">
        <f t="shared" si="152"/>
        <v>42338.84375</v>
      </c>
      <c r="R2453">
        <f t="shared" si="155"/>
        <v>2015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0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53"/>
        <v>134</v>
      </c>
      <c r="P2454" s="10">
        <f t="shared" si="154"/>
        <v>53.4</v>
      </c>
      <c r="Q2454" s="14">
        <f t="shared" si="152"/>
        <v>42738.692233796297</v>
      </c>
      <c r="R2454">
        <f t="shared" si="155"/>
        <v>2017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0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53"/>
        <v>155</v>
      </c>
      <c r="P2455" s="10">
        <f t="shared" si="154"/>
        <v>69.27</v>
      </c>
      <c r="Q2455" s="14">
        <f t="shared" si="152"/>
        <v>42770.201481481476</v>
      </c>
      <c r="R2455">
        <f t="shared" si="155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0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53"/>
        <v>101</v>
      </c>
      <c r="P2456" s="10">
        <f t="shared" si="154"/>
        <v>271.51</v>
      </c>
      <c r="Q2456" s="14">
        <f t="shared" si="152"/>
        <v>42452.781828703708</v>
      </c>
      <c r="R2456">
        <f t="shared" si="155"/>
        <v>2016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0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53"/>
        <v>182</v>
      </c>
      <c r="P2457" s="10">
        <f t="shared" si="154"/>
        <v>34.130000000000003</v>
      </c>
      <c r="Q2457" s="14">
        <f t="shared" si="152"/>
        <v>42761.961099537039</v>
      </c>
      <c r="R2457">
        <f t="shared" si="155"/>
        <v>2017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0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53"/>
        <v>181</v>
      </c>
      <c r="P2458" s="10">
        <f t="shared" si="154"/>
        <v>40.49</v>
      </c>
      <c r="Q2458" s="14">
        <f t="shared" si="152"/>
        <v>42423.602500000001</v>
      </c>
      <c r="R2458">
        <f t="shared" si="155"/>
        <v>2016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0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53"/>
        <v>102</v>
      </c>
      <c r="P2459" s="10">
        <f t="shared" si="154"/>
        <v>189.76</v>
      </c>
      <c r="Q2459" s="14">
        <f t="shared" si="152"/>
        <v>42495.871736111112</v>
      </c>
      <c r="R2459">
        <f t="shared" si="155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53"/>
        <v>110</v>
      </c>
      <c r="P2460" s="10">
        <f t="shared" si="154"/>
        <v>68.86</v>
      </c>
      <c r="Q2460" s="14">
        <f t="shared" si="152"/>
        <v>42407.637557870374</v>
      </c>
      <c r="R2460">
        <f t="shared" si="155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0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53"/>
        <v>102</v>
      </c>
      <c r="P2461" s="10">
        <f t="shared" si="154"/>
        <v>108.78</v>
      </c>
      <c r="Q2461" s="14">
        <f t="shared" si="152"/>
        <v>42704.187118055561</v>
      </c>
      <c r="R2461">
        <f t="shared" si="155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0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53"/>
        <v>101</v>
      </c>
      <c r="P2462" s="10">
        <f t="shared" si="154"/>
        <v>125.99</v>
      </c>
      <c r="Q2462" s="14">
        <f t="shared" si="152"/>
        <v>40784.012696759259</v>
      </c>
      <c r="R2462">
        <f t="shared" si="155"/>
        <v>2011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0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53"/>
        <v>104</v>
      </c>
      <c r="P2463" s="10">
        <f t="shared" si="154"/>
        <v>90.52</v>
      </c>
      <c r="Q2463" s="14">
        <f t="shared" si="152"/>
        <v>41089.186296296299</v>
      </c>
      <c r="R2463">
        <f t="shared" si="155"/>
        <v>2012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0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53"/>
        <v>111</v>
      </c>
      <c r="P2464" s="10">
        <f t="shared" si="154"/>
        <v>28.88</v>
      </c>
      <c r="Q2464" s="14">
        <f t="shared" si="152"/>
        <v>41341.111400462964</v>
      </c>
      <c r="R2464">
        <f t="shared" si="155"/>
        <v>2013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0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53"/>
        <v>116</v>
      </c>
      <c r="P2465" s="10">
        <f t="shared" si="154"/>
        <v>31</v>
      </c>
      <c r="Q2465" s="14">
        <f t="shared" si="152"/>
        <v>42248.90042824074</v>
      </c>
      <c r="R2465">
        <f t="shared" si="155"/>
        <v>2015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0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53"/>
        <v>111</v>
      </c>
      <c r="P2466" s="10">
        <f t="shared" si="154"/>
        <v>51.67</v>
      </c>
      <c r="Q2466" s="14">
        <f t="shared" si="152"/>
        <v>41145.719305555554</v>
      </c>
      <c r="R2466">
        <f t="shared" si="155"/>
        <v>2012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0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53"/>
        <v>180</v>
      </c>
      <c r="P2467" s="10">
        <f t="shared" si="154"/>
        <v>26.27</v>
      </c>
      <c r="Q2467" s="14">
        <f t="shared" si="152"/>
        <v>41373.102465277778</v>
      </c>
      <c r="R2467">
        <f t="shared" si="155"/>
        <v>2013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0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53"/>
        <v>100</v>
      </c>
      <c r="P2468" s="10">
        <f t="shared" si="154"/>
        <v>48.08</v>
      </c>
      <c r="Q2468" s="14">
        <f t="shared" si="152"/>
        <v>41025.874201388891</v>
      </c>
      <c r="R2468">
        <f t="shared" si="155"/>
        <v>2012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0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53"/>
        <v>119</v>
      </c>
      <c r="P2469" s="10">
        <f t="shared" si="154"/>
        <v>27.56</v>
      </c>
      <c r="Q2469" s="14">
        <f t="shared" si="152"/>
        <v>41174.154178240737</v>
      </c>
      <c r="R2469">
        <f t="shared" si="155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53"/>
        <v>107</v>
      </c>
      <c r="P2470" s="10">
        <f t="shared" si="154"/>
        <v>36.97</v>
      </c>
      <c r="Q2470" s="14">
        <f t="shared" si="152"/>
        <v>40557.429733796293</v>
      </c>
      <c r="R2470">
        <f t="shared" si="155"/>
        <v>2011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0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53"/>
        <v>114</v>
      </c>
      <c r="P2471" s="10">
        <f t="shared" si="154"/>
        <v>29.02</v>
      </c>
      <c r="Q2471" s="14">
        <f t="shared" si="152"/>
        <v>41023.07471064815</v>
      </c>
      <c r="R2471">
        <f t="shared" si="155"/>
        <v>2012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0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53"/>
        <v>103</v>
      </c>
      <c r="P2472" s="10">
        <f t="shared" si="154"/>
        <v>28.66</v>
      </c>
      <c r="Q2472" s="14">
        <f t="shared" si="152"/>
        <v>40893.992962962962</v>
      </c>
      <c r="R2472">
        <f t="shared" si="155"/>
        <v>2011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0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53"/>
        <v>128</v>
      </c>
      <c r="P2473" s="10">
        <f t="shared" si="154"/>
        <v>37.65</v>
      </c>
      <c r="Q2473" s="14">
        <f t="shared" si="152"/>
        <v>40354.11550925926</v>
      </c>
      <c r="R2473">
        <f t="shared" si="155"/>
        <v>2010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0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53"/>
        <v>136</v>
      </c>
      <c r="P2474" s="10">
        <f t="shared" si="154"/>
        <v>97.9</v>
      </c>
      <c r="Q2474" s="14">
        <f t="shared" si="152"/>
        <v>41193.748483796298</v>
      </c>
      <c r="R2474">
        <f t="shared" si="155"/>
        <v>2012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0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53"/>
        <v>100</v>
      </c>
      <c r="P2475" s="10">
        <f t="shared" si="154"/>
        <v>42.55</v>
      </c>
      <c r="Q2475" s="14">
        <f t="shared" si="152"/>
        <v>40417.011296296296</v>
      </c>
      <c r="R2475">
        <f t="shared" si="155"/>
        <v>2010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0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53"/>
        <v>100</v>
      </c>
      <c r="P2476" s="10">
        <f t="shared" si="154"/>
        <v>131.58000000000001</v>
      </c>
      <c r="Q2476" s="14">
        <f t="shared" si="152"/>
        <v>40310.287673611114</v>
      </c>
      <c r="R2476">
        <f t="shared" si="155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0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53"/>
        <v>105</v>
      </c>
      <c r="P2477" s="10">
        <f t="shared" si="154"/>
        <v>32.32</v>
      </c>
      <c r="Q2477" s="14">
        <f t="shared" si="152"/>
        <v>41913.328356481477</v>
      </c>
      <c r="R2477">
        <f t="shared" si="155"/>
        <v>2014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0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53"/>
        <v>105</v>
      </c>
      <c r="P2478" s="10">
        <f t="shared" si="154"/>
        <v>61.1</v>
      </c>
      <c r="Q2478" s="14">
        <f t="shared" si="152"/>
        <v>41088.691493055558</v>
      </c>
      <c r="R2478">
        <f t="shared" si="155"/>
        <v>2012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0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53"/>
        <v>171</v>
      </c>
      <c r="P2479" s="10">
        <f t="shared" si="154"/>
        <v>31.34</v>
      </c>
      <c r="Q2479" s="14">
        <f t="shared" si="152"/>
        <v>41257.950381944444</v>
      </c>
      <c r="R2479">
        <f t="shared" si="155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53"/>
        <v>128</v>
      </c>
      <c r="P2480" s="10">
        <f t="shared" si="154"/>
        <v>129.11000000000001</v>
      </c>
      <c r="Q2480" s="14">
        <f t="shared" si="152"/>
        <v>41107.726782407408</v>
      </c>
      <c r="R2480">
        <f t="shared" si="155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0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53"/>
        <v>133</v>
      </c>
      <c r="P2481" s="10">
        <f t="shared" si="154"/>
        <v>25.02</v>
      </c>
      <c r="Q2481" s="14">
        <f t="shared" si="152"/>
        <v>42227.936157407406</v>
      </c>
      <c r="R2481">
        <f t="shared" si="155"/>
        <v>2015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0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53"/>
        <v>100</v>
      </c>
      <c r="P2482" s="10">
        <f t="shared" si="154"/>
        <v>250</v>
      </c>
      <c r="Q2482" s="14">
        <f t="shared" si="152"/>
        <v>40999.645925925928</v>
      </c>
      <c r="R2482">
        <f t="shared" si="155"/>
        <v>2012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0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53"/>
        <v>113</v>
      </c>
      <c r="P2483" s="10">
        <f t="shared" si="154"/>
        <v>47.54</v>
      </c>
      <c r="Q2483" s="14">
        <f t="shared" si="152"/>
        <v>40711.782210648147</v>
      </c>
      <c r="R2483">
        <f t="shared" si="155"/>
        <v>2011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0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53"/>
        <v>100</v>
      </c>
      <c r="P2484" s="10">
        <f t="shared" si="154"/>
        <v>40.04</v>
      </c>
      <c r="Q2484" s="14">
        <f t="shared" si="152"/>
        <v>40970.750034722223</v>
      </c>
      <c r="R2484">
        <f t="shared" si="155"/>
        <v>2012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0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53"/>
        <v>114</v>
      </c>
      <c r="P2485" s="10">
        <f t="shared" si="154"/>
        <v>65.84</v>
      </c>
      <c r="Q2485" s="14">
        <f t="shared" si="152"/>
        <v>40771.916701388887</v>
      </c>
      <c r="R2485">
        <f t="shared" si="155"/>
        <v>2011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0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53"/>
        <v>119</v>
      </c>
      <c r="P2486" s="10">
        <f t="shared" si="154"/>
        <v>46.4</v>
      </c>
      <c r="Q2486" s="14">
        <f t="shared" si="152"/>
        <v>40793.998599537037</v>
      </c>
      <c r="R2486">
        <f t="shared" si="155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0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53"/>
        <v>103</v>
      </c>
      <c r="P2487" s="10">
        <f t="shared" si="154"/>
        <v>50.37</v>
      </c>
      <c r="Q2487" s="14">
        <f t="shared" si="152"/>
        <v>40991.708055555559</v>
      </c>
      <c r="R2487">
        <f t="shared" si="155"/>
        <v>2012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0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53"/>
        <v>266</v>
      </c>
      <c r="P2488" s="10">
        <f t="shared" si="154"/>
        <v>26.57</v>
      </c>
      <c r="Q2488" s="14">
        <f t="shared" si="152"/>
        <v>41026.083298611113</v>
      </c>
      <c r="R2488">
        <f t="shared" si="155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0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53"/>
        <v>100</v>
      </c>
      <c r="P2489" s="10">
        <f t="shared" si="154"/>
        <v>39.49</v>
      </c>
      <c r="Q2489" s="14">
        <f t="shared" si="152"/>
        <v>40833.633194444446</v>
      </c>
      <c r="R2489">
        <f t="shared" si="155"/>
        <v>2011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53"/>
        <v>107</v>
      </c>
      <c r="P2490" s="10">
        <f t="shared" si="154"/>
        <v>49.25</v>
      </c>
      <c r="Q2490" s="14">
        <f t="shared" si="152"/>
        <v>41373.690266203703</v>
      </c>
      <c r="R2490">
        <f t="shared" si="155"/>
        <v>2013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0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53"/>
        <v>134</v>
      </c>
      <c r="P2491" s="10">
        <f t="shared" si="154"/>
        <v>62.38</v>
      </c>
      <c r="Q2491" s="14">
        <f t="shared" si="152"/>
        <v>41023.227731481478</v>
      </c>
      <c r="R2491">
        <f t="shared" si="155"/>
        <v>2012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0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53"/>
        <v>121</v>
      </c>
      <c r="P2492" s="10">
        <f t="shared" si="154"/>
        <v>37.94</v>
      </c>
      <c r="Q2492" s="14">
        <f t="shared" si="152"/>
        <v>40542.839282407411</v>
      </c>
      <c r="R2492">
        <f t="shared" si="155"/>
        <v>2010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0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53"/>
        <v>103</v>
      </c>
      <c r="P2493" s="10">
        <f t="shared" si="154"/>
        <v>51.6</v>
      </c>
      <c r="Q2493" s="14">
        <f t="shared" si="152"/>
        <v>41024.985972222225</v>
      </c>
      <c r="R2493">
        <f t="shared" si="155"/>
        <v>2012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0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53"/>
        <v>125</v>
      </c>
      <c r="P2494" s="10">
        <f t="shared" si="154"/>
        <v>27.78</v>
      </c>
      <c r="Q2494" s="14">
        <f t="shared" si="152"/>
        <v>41348.168287037035</v>
      </c>
      <c r="R2494">
        <f t="shared" si="155"/>
        <v>2013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0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53"/>
        <v>129</v>
      </c>
      <c r="P2495" s="10">
        <f t="shared" si="154"/>
        <v>99.38</v>
      </c>
      <c r="Q2495" s="14">
        <f t="shared" si="152"/>
        <v>41022.645185185182</v>
      </c>
      <c r="R2495">
        <f t="shared" si="155"/>
        <v>2012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0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53"/>
        <v>101</v>
      </c>
      <c r="P2496" s="10">
        <f t="shared" si="154"/>
        <v>38.85</v>
      </c>
      <c r="Q2496" s="14">
        <f t="shared" si="152"/>
        <v>41036.946469907409</v>
      </c>
      <c r="R2496">
        <f t="shared" si="155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0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53"/>
        <v>128</v>
      </c>
      <c r="P2497" s="10">
        <f t="shared" si="154"/>
        <v>45.55</v>
      </c>
      <c r="Q2497" s="14">
        <f t="shared" si="152"/>
        <v>41327.996435185189</v>
      </c>
      <c r="R2497">
        <f t="shared" si="155"/>
        <v>2013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0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53"/>
        <v>100</v>
      </c>
      <c r="P2498" s="10">
        <f t="shared" si="154"/>
        <v>600</v>
      </c>
      <c r="Q2498" s="14">
        <f t="shared" ref="Q2498:Q2561" si="156">(((J2499/60)/60)/24)+DATE(1970,1,1)</f>
        <v>40730.878912037035</v>
      </c>
      <c r="R2498">
        <f t="shared" si="155"/>
        <v>2011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0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57">ROUND(E2499/D2499*100,0)</f>
        <v>113</v>
      </c>
      <c r="P2499" s="10">
        <f t="shared" ref="P2499:P2562" si="158">ROUND(E2499/L2499,2)</f>
        <v>80.55</v>
      </c>
      <c r="Q2499" s="14">
        <f t="shared" si="156"/>
        <v>42017.967442129629</v>
      </c>
      <c r="R2499">
        <f t="shared" ref="R2499:R2562" si="159">YEAR(Q2499)</f>
        <v>2015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57"/>
        <v>106</v>
      </c>
      <c r="P2500" s="10">
        <f t="shared" si="158"/>
        <v>52.8</v>
      </c>
      <c r="Q2500" s="14">
        <f t="shared" si="156"/>
        <v>41226.648576388885</v>
      </c>
      <c r="R2500">
        <f t="shared" si="159"/>
        <v>2012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0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57"/>
        <v>203</v>
      </c>
      <c r="P2501" s="10">
        <f t="shared" si="158"/>
        <v>47.68</v>
      </c>
      <c r="Q2501" s="14">
        <f t="shared" si="156"/>
        <v>41053.772858796299</v>
      </c>
      <c r="R2501">
        <f t="shared" si="15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0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57"/>
        <v>113</v>
      </c>
      <c r="P2502" s="10">
        <f t="shared" si="158"/>
        <v>23.45</v>
      </c>
      <c r="Q2502" s="14">
        <f t="shared" si="156"/>
        <v>42244.776666666665</v>
      </c>
      <c r="R2502">
        <f t="shared" si="159"/>
        <v>2015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0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57"/>
        <v>3</v>
      </c>
      <c r="P2503" s="10">
        <f t="shared" si="158"/>
        <v>40.14</v>
      </c>
      <c r="Q2503" s="14">
        <f t="shared" si="156"/>
        <v>41858.825439814813</v>
      </c>
      <c r="R2503">
        <f t="shared" si="159"/>
        <v>2014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0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57"/>
        <v>0</v>
      </c>
      <c r="P2504" s="10">
        <f t="shared" si="158"/>
        <v>17.2</v>
      </c>
      <c r="Q2504" s="14">
        <f t="shared" si="156"/>
        <v>42498.899398148147</v>
      </c>
      <c r="R2504">
        <f t="shared" si="159"/>
        <v>2016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0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57"/>
        <v>0</v>
      </c>
      <c r="P2505" s="10" t="e">
        <f t="shared" si="158"/>
        <v>#DIV/0!</v>
      </c>
      <c r="Q2505" s="14">
        <f t="shared" si="156"/>
        <v>41928.015439814815</v>
      </c>
      <c r="R2505">
        <f t="shared" si="159"/>
        <v>2014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0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57"/>
        <v>0</v>
      </c>
      <c r="P2506" s="10" t="e">
        <f t="shared" si="158"/>
        <v>#DIV/0!</v>
      </c>
      <c r="Q2506" s="14">
        <f t="shared" si="156"/>
        <v>42047.05574074074</v>
      </c>
      <c r="R2506">
        <f t="shared" si="159"/>
        <v>2015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0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57"/>
        <v>0</v>
      </c>
      <c r="P2507" s="10" t="e">
        <f t="shared" si="158"/>
        <v>#DIV/0!</v>
      </c>
      <c r="Q2507" s="14">
        <f t="shared" si="156"/>
        <v>42258.297094907408</v>
      </c>
      <c r="R2507">
        <f t="shared" si="15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0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57"/>
        <v>1</v>
      </c>
      <c r="P2508" s="10">
        <f t="shared" si="158"/>
        <v>15</v>
      </c>
      <c r="Q2508" s="14">
        <f t="shared" si="156"/>
        <v>42105.072962962964</v>
      </c>
      <c r="R2508">
        <f t="shared" si="15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0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57"/>
        <v>0</v>
      </c>
      <c r="P2509" s="10" t="e">
        <f t="shared" si="158"/>
        <v>#DIV/0!</v>
      </c>
      <c r="Q2509" s="14">
        <f t="shared" si="156"/>
        <v>41835.951782407406</v>
      </c>
      <c r="R2509">
        <f t="shared" si="159"/>
        <v>2014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57"/>
        <v>0</v>
      </c>
      <c r="P2510" s="10" t="e">
        <f t="shared" si="158"/>
        <v>#DIV/0!</v>
      </c>
      <c r="Q2510" s="14">
        <f t="shared" si="156"/>
        <v>42058.809594907405</v>
      </c>
      <c r="R2510">
        <f t="shared" si="159"/>
        <v>2015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0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57"/>
        <v>1</v>
      </c>
      <c r="P2511" s="10">
        <f t="shared" si="158"/>
        <v>35.71</v>
      </c>
      <c r="Q2511" s="14">
        <f t="shared" si="156"/>
        <v>42078.997361111105</v>
      </c>
      <c r="R2511">
        <f t="shared" si="15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0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57"/>
        <v>0</v>
      </c>
      <c r="P2512" s="10">
        <f t="shared" si="158"/>
        <v>37.5</v>
      </c>
      <c r="Q2512" s="14">
        <f t="shared" si="156"/>
        <v>42371.446909722217</v>
      </c>
      <c r="R2512">
        <f t="shared" si="159"/>
        <v>2016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0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57"/>
        <v>0</v>
      </c>
      <c r="P2513" s="10" t="e">
        <f t="shared" si="158"/>
        <v>#DIV/0!</v>
      </c>
      <c r="Q2513" s="14">
        <f t="shared" si="156"/>
        <v>41971.876863425925</v>
      </c>
      <c r="R2513">
        <f t="shared" si="159"/>
        <v>2014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0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57"/>
        <v>0</v>
      </c>
      <c r="P2514" s="10" t="e">
        <f t="shared" si="158"/>
        <v>#DIV/0!</v>
      </c>
      <c r="Q2514" s="14">
        <f t="shared" si="156"/>
        <v>42732.00681712963</v>
      </c>
      <c r="R2514">
        <f t="shared" si="159"/>
        <v>2016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0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57"/>
        <v>0</v>
      </c>
      <c r="P2515" s="10" t="e">
        <f t="shared" si="158"/>
        <v>#DIV/0!</v>
      </c>
      <c r="Q2515" s="14">
        <f t="shared" si="156"/>
        <v>41854.389780092592</v>
      </c>
      <c r="R2515">
        <f t="shared" si="159"/>
        <v>2014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0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57"/>
        <v>2</v>
      </c>
      <c r="P2516" s="10">
        <f t="shared" si="158"/>
        <v>52.5</v>
      </c>
      <c r="Q2516" s="14">
        <f t="shared" si="156"/>
        <v>42027.839733796296</v>
      </c>
      <c r="R2516">
        <f t="shared" si="159"/>
        <v>2015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0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57"/>
        <v>19</v>
      </c>
      <c r="P2517" s="10">
        <f t="shared" si="158"/>
        <v>77.5</v>
      </c>
      <c r="Q2517" s="14">
        <f t="shared" si="156"/>
        <v>41942.653379629628</v>
      </c>
      <c r="R2517">
        <f t="shared" si="159"/>
        <v>2014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0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57"/>
        <v>0</v>
      </c>
      <c r="P2518" s="10" t="e">
        <f t="shared" si="158"/>
        <v>#DIV/0!</v>
      </c>
      <c r="Q2518" s="14">
        <f t="shared" si="156"/>
        <v>42052.802430555559</v>
      </c>
      <c r="R2518">
        <f t="shared" si="159"/>
        <v>2015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0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57"/>
        <v>10</v>
      </c>
      <c r="P2519" s="10">
        <f t="shared" si="158"/>
        <v>53.55</v>
      </c>
      <c r="Q2519" s="14">
        <f t="shared" si="156"/>
        <v>41926.680879629632</v>
      </c>
      <c r="R2519">
        <f t="shared" si="159"/>
        <v>2014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57"/>
        <v>0</v>
      </c>
      <c r="P2520" s="10" t="e">
        <f t="shared" si="158"/>
        <v>#DIV/0!</v>
      </c>
      <c r="Q2520" s="14">
        <f t="shared" si="156"/>
        <v>41809.155138888891</v>
      </c>
      <c r="R2520">
        <f t="shared" si="15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0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57"/>
        <v>0</v>
      </c>
      <c r="P2521" s="10">
        <f t="shared" si="158"/>
        <v>16.25</v>
      </c>
      <c r="Q2521" s="14">
        <f t="shared" si="156"/>
        <v>42612.600520833337</v>
      </c>
      <c r="R2521">
        <f t="shared" si="159"/>
        <v>2016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0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57"/>
        <v>0</v>
      </c>
      <c r="P2522" s="10" t="e">
        <f t="shared" si="158"/>
        <v>#DIV/0!</v>
      </c>
      <c r="Q2522" s="14">
        <f t="shared" si="156"/>
        <v>42269.967835648145</v>
      </c>
      <c r="R2522">
        <f t="shared" si="159"/>
        <v>2015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0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57"/>
        <v>109</v>
      </c>
      <c r="P2523" s="10">
        <f t="shared" si="158"/>
        <v>103.68</v>
      </c>
      <c r="Q2523" s="14">
        <f t="shared" si="156"/>
        <v>42460.573611111111</v>
      </c>
      <c r="R2523">
        <f t="shared" si="159"/>
        <v>2016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0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57"/>
        <v>100</v>
      </c>
      <c r="P2524" s="10">
        <f t="shared" si="158"/>
        <v>185.19</v>
      </c>
      <c r="Q2524" s="14">
        <f t="shared" si="156"/>
        <v>41930.975601851853</v>
      </c>
      <c r="R2524">
        <f t="shared" si="159"/>
        <v>2014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0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57"/>
        <v>156</v>
      </c>
      <c r="P2525" s="10">
        <f t="shared" si="158"/>
        <v>54.15</v>
      </c>
      <c r="Q2525" s="14">
        <f t="shared" si="156"/>
        <v>41961.807372685187</v>
      </c>
      <c r="R2525">
        <f t="shared" si="15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0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57"/>
        <v>102</v>
      </c>
      <c r="P2526" s="10">
        <f t="shared" si="158"/>
        <v>177.21</v>
      </c>
      <c r="Q2526" s="14">
        <f t="shared" si="156"/>
        <v>41058.844571759262</v>
      </c>
      <c r="R2526">
        <f t="shared" si="159"/>
        <v>2012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0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57"/>
        <v>100</v>
      </c>
      <c r="P2527" s="10">
        <f t="shared" si="158"/>
        <v>100.33</v>
      </c>
      <c r="Q2527" s="14">
        <f t="shared" si="156"/>
        <v>41953.091134259259</v>
      </c>
      <c r="R2527">
        <f t="shared" si="159"/>
        <v>2014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0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57"/>
        <v>113</v>
      </c>
      <c r="P2528" s="10">
        <f t="shared" si="158"/>
        <v>136.91</v>
      </c>
      <c r="Q2528" s="14">
        <f t="shared" si="156"/>
        <v>41546.75105324074</v>
      </c>
      <c r="R2528">
        <f t="shared" si="159"/>
        <v>2013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0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57"/>
        <v>102</v>
      </c>
      <c r="P2529" s="10">
        <f t="shared" si="158"/>
        <v>57.54</v>
      </c>
      <c r="Q2529" s="14">
        <f t="shared" si="156"/>
        <v>42217.834525462968</v>
      </c>
      <c r="R2529">
        <f t="shared" si="159"/>
        <v>2015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57"/>
        <v>107</v>
      </c>
      <c r="P2530" s="10">
        <f t="shared" si="158"/>
        <v>52.96</v>
      </c>
      <c r="Q2530" s="14">
        <f t="shared" si="156"/>
        <v>40948.080729166664</v>
      </c>
      <c r="R2530">
        <f t="shared" si="159"/>
        <v>2012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0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57"/>
        <v>104</v>
      </c>
      <c r="P2531" s="10">
        <f t="shared" si="158"/>
        <v>82.33</v>
      </c>
      <c r="Q2531" s="14">
        <f t="shared" si="156"/>
        <v>42081.864641203705</v>
      </c>
      <c r="R2531">
        <f t="shared" si="159"/>
        <v>2015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0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57"/>
        <v>100</v>
      </c>
      <c r="P2532" s="10">
        <f t="shared" si="158"/>
        <v>135.41999999999999</v>
      </c>
      <c r="Q2532" s="14">
        <f t="shared" si="156"/>
        <v>42208.680023148147</v>
      </c>
      <c r="R2532">
        <f t="shared" si="15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0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57"/>
        <v>100</v>
      </c>
      <c r="P2533" s="10">
        <f t="shared" si="158"/>
        <v>74.069999999999993</v>
      </c>
      <c r="Q2533" s="14">
        <f t="shared" si="156"/>
        <v>41107.849143518521</v>
      </c>
      <c r="R2533">
        <f t="shared" si="159"/>
        <v>2012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0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57"/>
        <v>126</v>
      </c>
      <c r="P2534" s="10">
        <f t="shared" si="158"/>
        <v>84.08</v>
      </c>
      <c r="Q2534" s="14">
        <f t="shared" si="156"/>
        <v>41304.751284722224</v>
      </c>
      <c r="R2534">
        <f t="shared" si="159"/>
        <v>2013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0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57"/>
        <v>111</v>
      </c>
      <c r="P2535" s="10">
        <f t="shared" si="158"/>
        <v>61.03</v>
      </c>
      <c r="Q2535" s="14">
        <f t="shared" si="156"/>
        <v>40127.700370370374</v>
      </c>
      <c r="R2535">
        <f t="shared" si="159"/>
        <v>2009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0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57"/>
        <v>105</v>
      </c>
      <c r="P2536" s="10">
        <f t="shared" si="158"/>
        <v>150</v>
      </c>
      <c r="Q2536" s="14">
        <f t="shared" si="156"/>
        <v>41943.791030092594</v>
      </c>
      <c r="R2536">
        <f t="shared" si="159"/>
        <v>2014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0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57"/>
        <v>104</v>
      </c>
      <c r="P2537" s="10">
        <f t="shared" si="158"/>
        <v>266.08999999999997</v>
      </c>
      <c r="Q2537" s="14">
        <f t="shared" si="156"/>
        <v>41464.106087962966</v>
      </c>
      <c r="R2537">
        <f t="shared" si="159"/>
        <v>2013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0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57"/>
        <v>116</v>
      </c>
      <c r="P2538" s="10">
        <f t="shared" si="158"/>
        <v>7.25</v>
      </c>
      <c r="Q2538" s="14">
        <f t="shared" si="156"/>
        <v>40696.648784722223</v>
      </c>
      <c r="R2538">
        <f t="shared" si="159"/>
        <v>2011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0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57"/>
        <v>110</v>
      </c>
      <c r="P2539" s="10">
        <f t="shared" si="158"/>
        <v>100</v>
      </c>
      <c r="Q2539" s="14">
        <f t="shared" si="156"/>
        <v>41298.509965277779</v>
      </c>
      <c r="R2539">
        <f t="shared" si="159"/>
        <v>2013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57"/>
        <v>113</v>
      </c>
      <c r="P2540" s="10">
        <f t="shared" si="158"/>
        <v>109.96</v>
      </c>
      <c r="Q2540" s="14">
        <f t="shared" si="156"/>
        <v>41977.902222222227</v>
      </c>
      <c r="R2540">
        <f t="shared" si="159"/>
        <v>2014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0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57"/>
        <v>100</v>
      </c>
      <c r="P2541" s="10">
        <f t="shared" si="158"/>
        <v>169.92</v>
      </c>
      <c r="Q2541" s="14">
        <f t="shared" si="156"/>
        <v>40785.675011574072</v>
      </c>
      <c r="R2541">
        <f t="shared" si="159"/>
        <v>2011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0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57"/>
        <v>103</v>
      </c>
      <c r="P2542" s="10">
        <f t="shared" si="158"/>
        <v>95.74</v>
      </c>
      <c r="Q2542" s="14">
        <f t="shared" si="156"/>
        <v>41483.449282407404</v>
      </c>
      <c r="R2542">
        <f t="shared" si="159"/>
        <v>2013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0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57"/>
        <v>107</v>
      </c>
      <c r="P2543" s="10">
        <f t="shared" si="158"/>
        <v>59.46</v>
      </c>
      <c r="Q2543" s="14">
        <f t="shared" si="156"/>
        <v>41509.426585648151</v>
      </c>
      <c r="R2543">
        <f t="shared" si="15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0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57"/>
        <v>104</v>
      </c>
      <c r="P2544" s="10">
        <f t="shared" si="158"/>
        <v>55.77</v>
      </c>
      <c r="Q2544" s="14">
        <f t="shared" si="156"/>
        <v>40514.107615740737</v>
      </c>
      <c r="R2544">
        <f t="shared" si="159"/>
        <v>2010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0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57"/>
        <v>156</v>
      </c>
      <c r="P2545" s="10">
        <f t="shared" si="158"/>
        <v>30.08</v>
      </c>
      <c r="Q2545" s="14">
        <f t="shared" si="156"/>
        <v>41068.520474537036</v>
      </c>
      <c r="R2545">
        <f t="shared" si="159"/>
        <v>2012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0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57"/>
        <v>101</v>
      </c>
      <c r="P2546" s="10">
        <f t="shared" si="158"/>
        <v>88.44</v>
      </c>
      <c r="Q2546" s="14">
        <f t="shared" si="156"/>
        <v>42027.13817129629</v>
      </c>
      <c r="R2546">
        <f t="shared" si="159"/>
        <v>2015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0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57"/>
        <v>195</v>
      </c>
      <c r="P2547" s="10">
        <f t="shared" si="158"/>
        <v>64.03</v>
      </c>
      <c r="Q2547" s="14">
        <f t="shared" si="156"/>
        <v>41524.858553240738</v>
      </c>
      <c r="R2547">
        <f t="shared" si="159"/>
        <v>2013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0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57"/>
        <v>112</v>
      </c>
      <c r="P2548" s="10">
        <f t="shared" si="158"/>
        <v>60.15</v>
      </c>
      <c r="Q2548" s="14">
        <f t="shared" si="156"/>
        <v>40973.773182870369</v>
      </c>
      <c r="R2548">
        <f t="shared" si="159"/>
        <v>2012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0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57"/>
        <v>120</v>
      </c>
      <c r="P2549" s="10">
        <f t="shared" si="158"/>
        <v>49.19</v>
      </c>
      <c r="Q2549" s="14">
        <f t="shared" si="156"/>
        <v>42618.625428240746</v>
      </c>
      <c r="R2549">
        <f t="shared" si="159"/>
        <v>2016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57"/>
        <v>102</v>
      </c>
      <c r="P2550" s="10">
        <f t="shared" si="158"/>
        <v>165.16</v>
      </c>
      <c r="Q2550" s="14">
        <f t="shared" si="156"/>
        <v>41390.757754629631</v>
      </c>
      <c r="R2550">
        <f t="shared" si="159"/>
        <v>2013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0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57"/>
        <v>103</v>
      </c>
      <c r="P2551" s="10">
        <f t="shared" si="158"/>
        <v>43.62</v>
      </c>
      <c r="Q2551" s="14">
        <f t="shared" si="156"/>
        <v>42228.634328703702</v>
      </c>
      <c r="R2551">
        <f t="shared" si="159"/>
        <v>2015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0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57"/>
        <v>101</v>
      </c>
      <c r="P2552" s="10">
        <f t="shared" si="158"/>
        <v>43.7</v>
      </c>
      <c r="Q2552" s="14">
        <f t="shared" si="156"/>
        <v>40961.252141203702</v>
      </c>
      <c r="R2552">
        <f t="shared" si="159"/>
        <v>2012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0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57"/>
        <v>103</v>
      </c>
      <c r="P2553" s="10">
        <f t="shared" si="158"/>
        <v>67.42</v>
      </c>
      <c r="Q2553" s="14">
        <f t="shared" si="156"/>
        <v>42769.809965277775</v>
      </c>
      <c r="R2553">
        <f t="shared" si="159"/>
        <v>2017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0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57"/>
        <v>107</v>
      </c>
      <c r="P2554" s="10">
        <f t="shared" si="158"/>
        <v>177.5</v>
      </c>
      <c r="Q2554" s="14">
        <f t="shared" si="156"/>
        <v>41113.199155092596</v>
      </c>
      <c r="R2554">
        <f t="shared" si="159"/>
        <v>2012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0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57"/>
        <v>156</v>
      </c>
      <c r="P2555" s="10">
        <f t="shared" si="158"/>
        <v>38.880000000000003</v>
      </c>
      <c r="Q2555" s="14">
        <f t="shared" si="156"/>
        <v>42125.078275462962</v>
      </c>
      <c r="R2555">
        <f t="shared" si="159"/>
        <v>2015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0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57"/>
        <v>123</v>
      </c>
      <c r="P2556" s="10">
        <f t="shared" si="158"/>
        <v>54.99</v>
      </c>
      <c r="Q2556" s="14">
        <f t="shared" si="156"/>
        <v>41026.655011574076</v>
      </c>
      <c r="R2556">
        <f t="shared" si="159"/>
        <v>2012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0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57"/>
        <v>107</v>
      </c>
      <c r="P2557" s="10">
        <f t="shared" si="158"/>
        <v>61.34</v>
      </c>
      <c r="Q2557" s="14">
        <f t="shared" si="156"/>
        <v>41222.991400462961</v>
      </c>
      <c r="R2557">
        <f t="shared" si="15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0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57"/>
        <v>106</v>
      </c>
      <c r="P2558" s="10">
        <f t="shared" si="158"/>
        <v>23.12</v>
      </c>
      <c r="Q2558" s="14">
        <f t="shared" si="156"/>
        <v>41744.745208333334</v>
      </c>
      <c r="R2558">
        <f t="shared" si="159"/>
        <v>2014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0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57"/>
        <v>118</v>
      </c>
      <c r="P2559" s="10">
        <f t="shared" si="158"/>
        <v>29.61</v>
      </c>
      <c r="Q2559" s="14">
        <f t="shared" si="156"/>
        <v>42093.860023148154</v>
      </c>
      <c r="R2559">
        <f t="shared" si="159"/>
        <v>2015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57"/>
        <v>109</v>
      </c>
      <c r="P2560" s="10">
        <f t="shared" si="158"/>
        <v>75.61</v>
      </c>
      <c r="Q2560" s="14">
        <f t="shared" si="156"/>
        <v>40829.873657407406</v>
      </c>
      <c r="R2560">
        <f t="shared" si="159"/>
        <v>2011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0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57"/>
        <v>111</v>
      </c>
      <c r="P2561" s="10">
        <f t="shared" si="158"/>
        <v>35.6</v>
      </c>
      <c r="Q2561" s="14">
        <f t="shared" si="156"/>
        <v>42039.951087962967</v>
      </c>
      <c r="R2561">
        <f t="shared" si="159"/>
        <v>2015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0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57"/>
        <v>100</v>
      </c>
      <c r="P2562" s="10">
        <f t="shared" si="158"/>
        <v>143</v>
      </c>
      <c r="Q2562" s="14">
        <f t="shared" ref="Q2562:Q2625" si="160">(((J2563/60)/60)/24)+DATE(1970,1,1)</f>
        <v>42260.528807870374</v>
      </c>
      <c r="R2562">
        <f t="shared" si="15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0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61">ROUND(E2563/D2563*100,0)</f>
        <v>0</v>
      </c>
      <c r="P2563" s="10" t="e">
        <f t="shared" ref="P2563:P2626" si="162">ROUND(E2563/L2563,2)</f>
        <v>#DIV/0!</v>
      </c>
      <c r="Q2563" s="14">
        <f t="shared" si="160"/>
        <v>42594.524756944447</v>
      </c>
      <c r="R2563">
        <f t="shared" ref="R2563:R2626" si="163">YEAR(Q2563)</f>
        <v>2016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0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61"/>
        <v>1</v>
      </c>
      <c r="P2564" s="10">
        <f t="shared" si="162"/>
        <v>25</v>
      </c>
      <c r="Q2564" s="14">
        <f t="shared" si="160"/>
        <v>42155.139479166668</v>
      </c>
      <c r="R2564">
        <f t="shared" si="163"/>
        <v>2015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0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61"/>
        <v>0</v>
      </c>
      <c r="P2565" s="10" t="e">
        <f t="shared" si="162"/>
        <v>#DIV/0!</v>
      </c>
      <c r="Q2565" s="14">
        <f t="shared" si="160"/>
        <v>41822.040497685186</v>
      </c>
      <c r="R2565">
        <f t="shared" si="163"/>
        <v>2014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0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61"/>
        <v>0</v>
      </c>
      <c r="P2566" s="10" t="e">
        <f t="shared" si="162"/>
        <v>#DIV/0!</v>
      </c>
      <c r="Q2566" s="14">
        <f t="shared" si="160"/>
        <v>42440.650335648148</v>
      </c>
      <c r="R2566">
        <f t="shared" si="163"/>
        <v>2016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0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61"/>
        <v>1</v>
      </c>
      <c r="P2567" s="10">
        <f t="shared" si="162"/>
        <v>100</v>
      </c>
      <c r="Q2567" s="14">
        <f t="shared" si="160"/>
        <v>41842.980879629627</v>
      </c>
      <c r="R2567">
        <f t="shared" si="163"/>
        <v>2014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0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61"/>
        <v>0</v>
      </c>
      <c r="P2568" s="10" t="e">
        <f t="shared" si="162"/>
        <v>#DIV/0!</v>
      </c>
      <c r="Q2568" s="14">
        <f t="shared" si="160"/>
        <v>42087.878912037035</v>
      </c>
      <c r="R2568">
        <f t="shared" si="163"/>
        <v>2015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0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61"/>
        <v>0</v>
      </c>
      <c r="P2569" s="10">
        <f t="shared" si="162"/>
        <v>60</v>
      </c>
      <c r="Q2569" s="14">
        <f t="shared" si="160"/>
        <v>42584.666597222225</v>
      </c>
      <c r="R2569">
        <f t="shared" si="163"/>
        <v>2016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61"/>
        <v>1</v>
      </c>
      <c r="P2570" s="10">
        <f t="shared" si="162"/>
        <v>50</v>
      </c>
      <c r="Q2570" s="14">
        <f t="shared" si="160"/>
        <v>42234.105462962965</v>
      </c>
      <c r="R2570">
        <f t="shared" si="163"/>
        <v>2015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0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61"/>
        <v>2</v>
      </c>
      <c r="P2571" s="10">
        <f t="shared" si="162"/>
        <v>72.5</v>
      </c>
      <c r="Q2571" s="14">
        <f t="shared" si="160"/>
        <v>42744.903182870374</v>
      </c>
      <c r="R2571">
        <f t="shared" si="163"/>
        <v>2017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0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61"/>
        <v>1</v>
      </c>
      <c r="P2572" s="10">
        <f t="shared" si="162"/>
        <v>29.5</v>
      </c>
      <c r="Q2572" s="14">
        <f t="shared" si="160"/>
        <v>42449.341678240744</v>
      </c>
      <c r="R2572">
        <f t="shared" si="163"/>
        <v>2016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0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61"/>
        <v>0</v>
      </c>
      <c r="P2573" s="10">
        <f t="shared" si="162"/>
        <v>62.5</v>
      </c>
      <c r="Q2573" s="14">
        <f t="shared" si="160"/>
        <v>42077.119409722218</v>
      </c>
      <c r="R2573">
        <f t="shared" si="163"/>
        <v>2015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0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61"/>
        <v>0</v>
      </c>
      <c r="P2574" s="10" t="e">
        <f t="shared" si="162"/>
        <v>#DIV/0!</v>
      </c>
      <c r="Q2574" s="14">
        <f t="shared" si="160"/>
        <v>41829.592002314814</v>
      </c>
      <c r="R2574">
        <f t="shared" si="163"/>
        <v>2014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0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61"/>
        <v>0</v>
      </c>
      <c r="P2575" s="10" t="e">
        <f t="shared" si="162"/>
        <v>#DIV/0!</v>
      </c>
      <c r="Q2575" s="14">
        <f t="shared" si="160"/>
        <v>42487.825752314813</v>
      </c>
      <c r="R2575">
        <f t="shared" si="163"/>
        <v>2016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0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61"/>
        <v>0</v>
      </c>
      <c r="P2576" s="10" t="e">
        <f t="shared" si="162"/>
        <v>#DIV/0!</v>
      </c>
      <c r="Q2576" s="14">
        <f t="shared" si="160"/>
        <v>41986.108726851846</v>
      </c>
      <c r="R2576">
        <f t="shared" si="163"/>
        <v>2014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0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61"/>
        <v>0</v>
      </c>
      <c r="P2577" s="10" t="e">
        <f t="shared" si="162"/>
        <v>#DIV/0!</v>
      </c>
      <c r="Q2577" s="14">
        <f t="shared" si="160"/>
        <v>42060.00980324074</v>
      </c>
      <c r="R2577">
        <f t="shared" si="163"/>
        <v>2015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0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61"/>
        <v>0</v>
      </c>
      <c r="P2578" s="10" t="e">
        <f t="shared" si="162"/>
        <v>#DIV/0!</v>
      </c>
      <c r="Q2578" s="14">
        <f t="shared" si="160"/>
        <v>41830.820567129631</v>
      </c>
      <c r="R2578">
        <f t="shared" si="163"/>
        <v>2014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0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61"/>
        <v>0</v>
      </c>
      <c r="P2579" s="10" t="e">
        <f t="shared" si="162"/>
        <v>#DIV/0!</v>
      </c>
      <c r="Q2579" s="14">
        <f t="shared" si="160"/>
        <v>42238.022905092599</v>
      </c>
      <c r="R2579">
        <f t="shared" si="163"/>
        <v>2015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61"/>
        <v>0</v>
      </c>
      <c r="P2580" s="10" t="e">
        <f t="shared" si="162"/>
        <v>#DIV/0!</v>
      </c>
      <c r="Q2580" s="14">
        <f t="shared" si="160"/>
        <v>41837.829895833333</v>
      </c>
      <c r="R2580">
        <f t="shared" si="163"/>
        <v>2014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0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61"/>
        <v>0</v>
      </c>
      <c r="P2581" s="10">
        <f t="shared" si="162"/>
        <v>23.08</v>
      </c>
      <c r="Q2581" s="14">
        <f t="shared" si="160"/>
        <v>42110.326423611114</v>
      </c>
      <c r="R2581">
        <f t="shared" si="163"/>
        <v>2015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0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61"/>
        <v>1</v>
      </c>
      <c r="P2582" s="10">
        <f t="shared" si="162"/>
        <v>25.5</v>
      </c>
      <c r="Q2582" s="14">
        <f t="shared" si="160"/>
        <v>42294.628449074073</v>
      </c>
      <c r="R2582">
        <f t="shared" si="163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0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61"/>
        <v>11</v>
      </c>
      <c r="P2583" s="10">
        <f t="shared" si="162"/>
        <v>48.18</v>
      </c>
      <c r="Q2583" s="14">
        <f t="shared" si="160"/>
        <v>42642.988819444443</v>
      </c>
      <c r="R2583">
        <f t="shared" si="163"/>
        <v>2016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0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61"/>
        <v>0</v>
      </c>
      <c r="P2584" s="10">
        <f t="shared" si="162"/>
        <v>1</v>
      </c>
      <c r="Q2584" s="14">
        <f t="shared" si="160"/>
        <v>42019.76944444445</v>
      </c>
      <c r="R2584">
        <f t="shared" si="163"/>
        <v>2015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0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61"/>
        <v>1</v>
      </c>
      <c r="P2585" s="10">
        <f t="shared" si="162"/>
        <v>1</v>
      </c>
      <c r="Q2585" s="14">
        <f t="shared" si="160"/>
        <v>42140.173252314817</v>
      </c>
      <c r="R2585">
        <f t="shared" si="163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0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61"/>
        <v>0</v>
      </c>
      <c r="P2586" s="10" t="e">
        <f t="shared" si="162"/>
        <v>#DIV/0!</v>
      </c>
      <c r="Q2586" s="14">
        <f t="shared" si="160"/>
        <v>41795.963333333333</v>
      </c>
      <c r="R2586">
        <f t="shared" si="163"/>
        <v>2014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0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61"/>
        <v>0</v>
      </c>
      <c r="P2587" s="10">
        <f t="shared" si="162"/>
        <v>50</v>
      </c>
      <c r="Q2587" s="14">
        <f t="shared" si="160"/>
        <v>42333.330277777779</v>
      </c>
      <c r="R2587">
        <f t="shared" si="163"/>
        <v>2015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0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61"/>
        <v>0</v>
      </c>
      <c r="P2588" s="10">
        <f t="shared" si="162"/>
        <v>5</v>
      </c>
      <c r="Q2588" s="14">
        <f t="shared" si="160"/>
        <v>42338.675381944442</v>
      </c>
      <c r="R2588">
        <f t="shared" si="163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0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61"/>
        <v>2</v>
      </c>
      <c r="P2589" s="10">
        <f t="shared" si="162"/>
        <v>202.83</v>
      </c>
      <c r="Q2589" s="14">
        <f t="shared" si="160"/>
        <v>42042.676226851851</v>
      </c>
      <c r="R2589">
        <f t="shared" si="163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61"/>
        <v>4</v>
      </c>
      <c r="P2590" s="10">
        <f t="shared" si="162"/>
        <v>29.13</v>
      </c>
      <c r="Q2590" s="14">
        <f t="shared" si="160"/>
        <v>42422.536192129628</v>
      </c>
      <c r="R2590">
        <f t="shared" si="163"/>
        <v>2016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0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61"/>
        <v>0</v>
      </c>
      <c r="P2591" s="10">
        <f t="shared" si="162"/>
        <v>5</v>
      </c>
      <c r="Q2591" s="14">
        <f t="shared" si="160"/>
        <v>42388.589085648149</v>
      </c>
      <c r="R2591">
        <f t="shared" si="163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0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61"/>
        <v>0</v>
      </c>
      <c r="P2592" s="10" t="e">
        <f t="shared" si="162"/>
        <v>#DIV/0!</v>
      </c>
      <c r="Q2592" s="14">
        <f t="shared" si="160"/>
        <v>42382.906527777777</v>
      </c>
      <c r="R2592">
        <f t="shared" si="163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0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61"/>
        <v>2</v>
      </c>
      <c r="P2593" s="10">
        <f t="shared" si="162"/>
        <v>13</v>
      </c>
      <c r="Q2593" s="14">
        <f t="shared" si="160"/>
        <v>41887.801168981481</v>
      </c>
      <c r="R2593">
        <f t="shared" si="163"/>
        <v>2014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0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61"/>
        <v>0</v>
      </c>
      <c r="P2594" s="10">
        <f t="shared" si="162"/>
        <v>50</v>
      </c>
      <c r="Q2594" s="14">
        <f t="shared" si="160"/>
        <v>42089.84520833334</v>
      </c>
      <c r="R2594">
        <f t="shared" si="163"/>
        <v>2015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0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61"/>
        <v>0</v>
      </c>
      <c r="P2595" s="10" t="e">
        <f t="shared" si="162"/>
        <v>#DIV/0!</v>
      </c>
      <c r="Q2595" s="14">
        <f t="shared" si="160"/>
        <v>41828.967916666668</v>
      </c>
      <c r="R2595">
        <f t="shared" si="163"/>
        <v>2014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0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61"/>
        <v>0</v>
      </c>
      <c r="P2596" s="10">
        <f t="shared" si="162"/>
        <v>1</v>
      </c>
      <c r="Q2596" s="14">
        <f t="shared" si="160"/>
        <v>42760.244212962964</v>
      </c>
      <c r="R2596">
        <f t="shared" si="163"/>
        <v>2017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0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61"/>
        <v>12</v>
      </c>
      <c r="P2597" s="10">
        <f t="shared" si="162"/>
        <v>96.05</v>
      </c>
      <c r="Q2597" s="14">
        <f t="shared" si="160"/>
        <v>41828.664456018516</v>
      </c>
      <c r="R2597">
        <f t="shared" si="163"/>
        <v>2014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0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61"/>
        <v>24</v>
      </c>
      <c r="P2598" s="10">
        <f t="shared" si="162"/>
        <v>305.77999999999997</v>
      </c>
      <c r="Q2598" s="14">
        <f t="shared" si="160"/>
        <v>42510.341631944444</v>
      </c>
      <c r="R2598">
        <f t="shared" si="163"/>
        <v>2016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0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61"/>
        <v>6</v>
      </c>
      <c r="P2599" s="10">
        <f t="shared" si="162"/>
        <v>12.14</v>
      </c>
      <c r="Q2599" s="14">
        <f t="shared" si="160"/>
        <v>42240.840289351851</v>
      </c>
      <c r="R2599">
        <f t="shared" si="163"/>
        <v>2015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61"/>
        <v>39</v>
      </c>
      <c r="P2600" s="10">
        <f t="shared" si="162"/>
        <v>83.57</v>
      </c>
      <c r="Q2600" s="14">
        <f t="shared" si="160"/>
        <v>41809.754016203704</v>
      </c>
      <c r="R2600">
        <f t="shared" si="163"/>
        <v>2014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0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61"/>
        <v>1</v>
      </c>
      <c r="P2601" s="10">
        <f t="shared" si="162"/>
        <v>18</v>
      </c>
      <c r="Q2601" s="14">
        <f t="shared" si="160"/>
        <v>42394.900462962964</v>
      </c>
      <c r="R2601">
        <f t="shared" si="163"/>
        <v>2016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0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61"/>
        <v>7</v>
      </c>
      <c r="P2602" s="10">
        <f t="shared" si="162"/>
        <v>115.53</v>
      </c>
      <c r="Q2602" s="14">
        <f t="shared" si="160"/>
        <v>41150.902187499996</v>
      </c>
      <c r="R2602">
        <f t="shared" si="163"/>
        <v>2012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0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61"/>
        <v>661</v>
      </c>
      <c r="P2603" s="10">
        <f t="shared" si="162"/>
        <v>21.9</v>
      </c>
      <c r="Q2603" s="14">
        <f t="shared" si="160"/>
        <v>41915.747314814813</v>
      </c>
      <c r="R2603">
        <f t="shared" si="163"/>
        <v>2014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0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61"/>
        <v>326</v>
      </c>
      <c r="P2604" s="10">
        <f t="shared" si="162"/>
        <v>80.02</v>
      </c>
      <c r="Q2604" s="14">
        <f t="shared" si="160"/>
        <v>41617.912662037037</v>
      </c>
      <c r="R2604">
        <f t="shared" si="163"/>
        <v>2013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0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61"/>
        <v>101</v>
      </c>
      <c r="P2605" s="10">
        <f t="shared" si="162"/>
        <v>35.520000000000003</v>
      </c>
      <c r="Q2605" s="14">
        <f t="shared" si="160"/>
        <v>40998.051192129627</v>
      </c>
      <c r="R2605">
        <f t="shared" si="163"/>
        <v>2012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0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61"/>
        <v>104</v>
      </c>
      <c r="P2606" s="10">
        <f t="shared" si="162"/>
        <v>64.930000000000007</v>
      </c>
      <c r="Q2606" s="14">
        <f t="shared" si="160"/>
        <v>42508.541550925926</v>
      </c>
      <c r="R2606">
        <f t="shared" si="163"/>
        <v>2016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0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61"/>
        <v>107</v>
      </c>
      <c r="P2607" s="10">
        <f t="shared" si="162"/>
        <v>60.97</v>
      </c>
      <c r="Q2607" s="14">
        <f t="shared" si="160"/>
        <v>41726.712754629632</v>
      </c>
      <c r="R2607">
        <f t="shared" si="163"/>
        <v>2014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0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61"/>
        <v>110</v>
      </c>
      <c r="P2608" s="10">
        <f t="shared" si="162"/>
        <v>31.44</v>
      </c>
      <c r="Q2608" s="14">
        <f t="shared" si="160"/>
        <v>42184.874675925923</v>
      </c>
      <c r="R2608">
        <f t="shared" si="163"/>
        <v>2015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0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61"/>
        <v>408</v>
      </c>
      <c r="P2609" s="10">
        <f t="shared" si="162"/>
        <v>81.95</v>
      </c>
      <c r="Q2609" s="14">
        <f t="shared" si="160"/>
        <v>42767.801712962959</v>
      </c>
      <c r="R2609">
        <f t="shared" si="163"/>
        <v>2017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61"/>
        <v>224</v>
      </c>
      <c r="P2610" s="10">
        <f t="shared" si="162"/>
        <v>58.93</v>
      </c>
      <c r="Q2610" s="14">
        <f t="shared" si="160"/>
        <v>41075.237858796296</v>
      </c>
      <c r="R2610">
        <f t="shared" si="163"/>
        <v>2012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0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61"/>
        <v>304</v>
      </c>
      <c r="P2611" s="10">
        <f t="shared" si="162"/>
        <v>157.29</v>
      </c>
      <c r="Q2611" s="14">
        <f t="shared" si="160"/>
        <v>42564.881076388891</v>
      </c>
      <c r="R2611">
        <f t="shared" si="163"/>
        <v>2016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0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61"/>
        <v>141</v>
      </c>
      <c r="P2612" s="10">
        <f t="shared" si="162"/>
        <v>55.76</v>
      </c>
      <c r="Q2612" s="14">
        <f t="shared" si="160"/>
        <v>42704.335810185185</v>
      </c>
      <c r="R2612">
        <f t="shared" si="163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0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61"/>
        <v>2791</v>
      </c>
      <c r="P2613" s="10">
        <f t="shared" si="162"/>
        <v>83.8</v>
      </c>
      <c r="Q2613" s="14">
        <f t="shared" si="160"/>
        <v>41982.143171296295</v>
      </c>
      <c r="R2613">
        <f t="shared" si="163"/>
        <v>2014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0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61"/>
        <v>172</v>
      </c>
      <c r="P2614" s="10">
        <f t="shared" si="162"/>
        <v>58.42</v>
      </c>
      <c r="Q2614" s="14">
        <f t="shared" si="160"/>
        <v>41143.81821759259</v>
      </c>
      <c r="R2614">
        <f t="shared" si="163"/>
        <v>2012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0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61"/>
        <v>101</v>
      </c>
      <c r="P2615" s="10">
        <f t="shared" si="162"/>
        <v>270.57</v>
      </c>
      <c r="Q2615" s="14">
        <f t="shared" si="160"/>
        <v>41730.708472222221</v>
      </c>
      <c r="R2615">
        <f t="shared" si="163"/>
        <v>2014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0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61"/>
        <v>102</v>
      </c>
      <c r="P2616" s="10">
        <f t="shared" si="162"/>
        <v>107.1</v>
      </c>
      <c r="Q2616" s="14">
        <f t="shared" si="160"/>
        <v>42453.49726851852</v>
      </c>
      <c r="R2616">
        <f t="shared" si="163"/>
        <v>2016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0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61"/>
        <v>170</v>
      </c>
      <c r="P2617" s="10">
        <f t="shared" si="162"/>
        <v>47.18</v>
      </c>
      <c r="Q2617" s="14">
        <f t="shared" si="160"/>
        <v>42211.99454861111</v>
      </c>
      <c r="R2617">
        <f t="shared" si="163"/>
        <v>2015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0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61"/>
        <v>115</v>
      </c>
      <c r="P2618" s="10">
        <f t="shared" si="162"/>
        <v>120.31</v>
      </c>
      <c r="Q2618" s="14">
        <f t="shared" si="160"/>
        <v>41902.874432870369</v>
      </c>
      <c r="R2618">
        <f t="shared" si="163"/>
        <v>2014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0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61"/>
        <v>878</v>
      </c>
      <c r="P2619" s="10">
        <f t="shared" si="162"/>
        <v>27.6</v>
      </c>
      <c r="Q2619" s="14">
        <f t="shared" si="160"/>
        <v>42279.792372685188</v>
      </c>
      <c r="R2619">
        <f t="shared" si="163"/>
        <v>2015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61"/>
        <v>105</v>
      </c>
      <c r="P2620" s="10">
        <f t="shared" si="162"/>
        <v>205.3</v>
      </c>
      <c r="Q2620" s="14">
        <f t="shared" si="160"/>
        <v>42273.884305555555</v>
      </c>
      <c r="R2620">
        <f t="shared" si="163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0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61"/>
        <v>188</v>
      </c>
      <c r="P2621" s="10">
        <f t="shared" si="162"/>
        <v>35.549999999999997</v>
      </c>
      <c r="Q2621" s="14">
        <f t="shared" si="160"/>
        <v>42251.16715277778</v>
      </c>
      <c r="R2621">
        <f t="shared" si="163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0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61"/>
        <v>144</v>
      </c>
      <c r="P2622" s="10">
        <f t="shared" si="162"/>
        <v>74.64</v>
      </c>
      <c r="Q2622" s="14">
        <f t="shared" si="160"/>
        <v>42115.74754629629</v>
      </c>
      <c r="R2622">
        <f t="shared" si="163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0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61"/>
        <v>146</v>
      </c>
      <c r="P2623" s="10">
        <f t="shared" si="162"/>
        <v>47.06</v>
      </c>
      <c r="Q2623" s="14">
        <f t="shared" si="160"/>
        <v>42689.74324074074</v>
      </c>
      <c r="R2623">
        <f t="shared" si="163"/>
        <v>2016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0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61"/>
        <v>131</v>
      </c>
      <c r="P2624" s="10">
        <f t="shared" si="162"/>
        <v>26.59</v>
      </c>
      <c r="Q2624" s="14">
        <f t="shared" si="160"/>
        <v>42692.256550925929</v>
      </c>
      <c r="R2624">
        <f t="shared" si="163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0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61"/>
        <v>114</v>
      </c>
      <c r="P2625" s="10">
        <f t="shared" si="162"/>
        <v>36.770000000000003</v>
      </c>
      <c r="Q2625" s="14">
        <f t="shared" si="160"/>
        <v>41144.42155092593</v>
      </c>
      <c r="R2625">
        <f t="shared" si="163"/>
        <v>2012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0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61"/>
        <v>1379</v>
      </c>
      <c r="P2626" s="10">
        <f t="shared" si="162"/>
        <v>31.82</v>
      </c>
      <c r="Q2626" s="14">
        <f t="shared" ref="Q2626:Q2689" si="164">(((J2627/60)/60)/24)+DATE(1970,1,1)</f>
        <v>42658.810277777782</v>
      </c>
      <c r="R2626">
        <f t="shared" si="163"/>
        <v>2016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0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65">ROUND(E2627/D2627*100,0)</f>
        <v>956</v>
      </c>
      <c r="P2627" s="10">
        <f t="shared" ref="P2627:P2690" si="166">ROUND(E2627/L2627,2)</f>
        <v>27.58</v>
      </c>
      <c r="Q2627" s="14">
        <f t="shared" si="164"/>
        <v>42128.628113425926</v>
      </c>
      <c r="R2627">
        <f t="shared" ref="R2627:R2690" si="167">YEAR(Q2627)</f>
        <v>2015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0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65"/>
        <v>112</v>
      </c>
      <c r="P2628" s="10">
        <f t="shared" si="166"/>
        <v>56</v>
      </c>
      <c r="Q2628" s="14">
        <f t="shared" si="164"/>
        <v>42304.829409722224</v>
      </c>
      <c r="R2628">
        <f t="shared" si="167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0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65"/>
        <v>647</v>
      </c>
      <c r="P2629" s="10">
        <f t="shared" si="166"/>
        <v>21.56</v>
      </c>
      <c r="Q2629" s="14">
        <f t="shared" si="164"/>
        <v>41953.966053240743</v>
      </c>
      <c r="R2629">
        <f t="shared" si="167"/>
        <v>2014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65"/>
        <v>110</v>
      </c>
      <c r="P2630" s="10">
        <f t="shared" si="166"/>
        <v>44.1</v>
      </c>
      <c r="Q2630" s="14">
        <f t="shared" si="164"/>
        <v>42108.538449074069</v>
      </c>
      <c r="R2630">
        <f t="shared" si="167"/>
        <v>2015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0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65"/>
        <v>128</v>
      </c>
      <c r="P2631" s="10">
        <f t="shared" si="166"/>
        <v>63.87</v>
      </c>
      <c r="Q2631" s="14">
        <f t="shared" si="164"/>
        <v>42524.105462962965</v>
      </c>
      <c r="R2631">
        <f t="shared" si="167"/>
        <v>2016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0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65"/>
        <v>158</v>
      </c>
      <c r="P2632" s="10">
        <f t="shared" si="166"/>
        <v>38.99</v>
      </c>
      <c r="Q2632" s="14">
        <f t="shared" si="164"/>
        <v>42218.169293981482</v>
      </c>
      <c r="R2632">
        <f t="shared" si="167"/>
        <v>2015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0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65"/>
        <v>115</v>
      </c>
      <c r="P2633" s="10">
        <f t="shared" si="166"/>
        <v>80.19</v>
      </c>
      <c r="Q2633" s="14">
        <f t="shared" si="164"/>
        <v>42494.061793981484</v>
      </c>
      <c r="R2633">
        <f t="shared" si="167"/>
        <v>2016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0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65"/>
        <v>137</v>
      </c>
      <c r="P2634" s="10">
        <f t="shared" si="166"/>
        <v>34.9</v>
      </c>
      <c r="Q2634" s="14">
        <f t="shared" si="164"/>
        <v>41667.823287037041</v>
      </c>
      <c r="R2634">
        <f t="shared" si="167"/>
        <v>2014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0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65"/>
        <v>355</v>
      </c>
      <c r="P2635" s="10">
        <f t="shared" si="166"/>
        <v>89.1</v>
      </c>
      <c r="Q2635" s="14">
        <f t="shared" si="164"/>
        <v>42612.656493055561</v>
      </c>
      <c r="R2635">
        <f t="shared" si="167"/>
        <v>2016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0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65"/>
        <v>106</v>
      </c>
      <c r="P2636" s="10">
        <f t="shared" si="166"/>
        <v>39.44</v>
      </c>
      <c r="Q2636" s="14">
        <f t="shared" si="164"/>
        <v>42037.950937500005</v>
      </c>
      <c r="R2636">
        <f t="shared" si="167"/>
        <v>2015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0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65"/>
        <v>100</v>
      </c>
      <c r="P2637" s="10">
        <f t="shared" si="166"/>
        <v>136.9</v>
      </c>
      <c r="Q2637" s="14">
        <f t="shared" si="164"/>
        <v>42636.614745370374</v>
      </c>
      <c r="R2637">
        <f t="shared" si="167"/>
        <v>2016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0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65"/>
        <v>187</v>
      </c>
      <c r="P2638" s="10">
        <f t="shared" si="166"/>
        <v>37.46</v>
      </c>
      <c r="Q2638" s="14">
        <f t="shared" si="164"/>
        <v>42639.549479166672</v>
      </c>
      <c r="R2638">
        <f t="shared" si="167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0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65"/>
        <v>166</v>
      </c>
      <c r="P2639" s="10">
        <f t="shared" si="166"/>
        <v>31.96</v>
      </c>
      <c r="Q2639" s="14">
        <f t="shared" si="164"/>
        <v>41989.913136574076</v>
      </c>
      <c r="R2639">
        <f t="shared" si="167"/>
        <v>2014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65"/>
        <v>102</v>
      </c>
      <c r="P2640" s="10">
        <f t="shared" si="166"/>
        <v>25.21</v>
      </c>
      <c r="Q2640" s="14">
        <f t="shared" si="164"/>
        <v>42024.86513888889</v>
      </c>
      <c r="R2640">
        <f t="shared" si="167"/>
        <v>2015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0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65"/>
        <v>164</v>
      </c>
      <c r="P2641" s="10">
        <f t="shared" si="166"/>
        <v>10.039999999999999</v>
      </c>
      <c r="Q2641" s="14">
        <f t="shared" si="164"/>
        <v>42103.160578703704</v>
      </c>
      <c r="R2641">
        <f t="shared" si="167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0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65"/>
        <v>106</v>
      </c>
      <c r="P2642" s="10">
        <f t="shared" si="166"/>
        <v>45.94</v>
      </c>
      <c r="Q2642" s="14">
        <f t="shared" si="164"/>
        <v>41880.827118055553</v>
      </c>
      <c r="R2642">
        <f t="shared" si="167"/>
        <v>2014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0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65"/>
        <v>1</v>
      </c>
      <c r="P2643" s="10">
        <f t="shared" si="166"/>
        <v>15</v>
      </c>
      <c r="Q2643" s="14">
        <f t="shared" si="164"/>
        <v>42536.246620370366</v>
      </c>
      <c r="R2643">
        <f t="shared" si="167"/>
        <v>2016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0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65"/>
        <v>0</v>
      </c>
      <c r="P2644" s="10" t="e">
        <f t="shared" si="166"/>
        <v>#DIV/0!</v>
      </c>
      <c r="Q2644" s="14">
        <f t="shared" si="164"/>
        <v>42689.582349537035</v>
      </c>
      <c r="R2644">
        <f t="shared" si="167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0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65"/>
        <v>34</v>
      </c>
      <c r="P2645" s="10">
        <f t="shared" si="166"/>
        <v>223.58</v>
      </c>
      <c r="Q2645" s="14">
        <f t="shared" si="164"/>
        <v>42774.792071759264</v>
      </c>
      <c r="R2645">
        <f t="shared" si="167"/>
        <v>2017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0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65"/>
        <v>2</v>
      </c>
      <c r="P2646" s="10">
        <f t="shared" si="166"/>
        <v>39.479999999999997</v>
      </c>
      <c r="Q2646" s="14">
        <f t="shared" si="164"/>
        <v>41921.842627314814</v>
      </c>
      <c r="R2646">
        <f t="shared" si="167"/>
        <v>2014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0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65"/>
        <v>11</v>
      </c>
      <c r="P2647" s="10">
        <f t="shared" si="166"/>
        <v>91.3</v>
      </c>
      <c r="Q2647" s="14">
        <f t="shared" si="164"/>
        <v>42226.313298611116</v>
      </c>
      <c r="R2647">
        <f t="shared" si="167"/>
        <v>2015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0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65"/>
        <v>8</v>
      </c>
      <c r="P2648" s="10">
        <f t="shared" si="166"/>
        <v>78.67</v>
      </c>
      <c r="Q2648" s="14">
        <f t="shared" si="164"/>
        <v>42200.261793981481</v>
      </c>
      <c r="R2648">
        <f t="shared" si="167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0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65"/>
        <v>1</v>
      </c>
      <c r="P2649" s="10">
        <f t="shared" si="166"/>
        <v>12</v>
      </c>
      <c r="Q2649" s="14">
        <f t="shared" si="164"/>
        <v>42408.714814814812</v>
      </c>
      <c r="R2649">
        <f t="shared" si="167"/>
        <v>2016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65"/>
        <v>1</v>
      </c>
      <c r="P2650" s="10">
        <f t="shared" si="166"/>
        <v>17.670000000000002</v>
      </c>
      <c r="Q2650" s="14">
        <f t="shared" si="164"/>
        <v>42341.99700231482</v>
      </c>
      <c r="R2650">
        <f t="shared" si="167"/>
        <v>2015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0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65"/>
        <v>0</v>
      </c>
      <c r="P2651" s="10">
        <f t="shared" si="166"/>
        <v>41.33</v>
      </c>
      <c r="Q2651" s="14">
        <f t="shared" si="164"/>
        <v>42695.624340277776</v>
      </c>
      <c r="R2651">
        <f t="shared" si="167"/>
        <v>2016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0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65"/>
        <v>1</v>
      </c>
      <c r="P2652" s="10">
        <f t="shared" si="166"/>
        <v>71.599999999999994</v>
      </c>
      <c r="Q2652" s="14">
        <f t="shared" si="164"/>
        <v>42327.805659722217</v>
      </c>
      <c r="R2652">
        <f t="shared" si="167"/>
        <v>2015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0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65"/>
        <v>2</v>
      </c>
      <c r="P2653" s="10">
        <f t="shared" si="166"/>
        <v>307.82</v>
      </c>
      <c r="Q2653" s="14">
        <f t="shared" si="164"/>
        <v>41953.158854166672</v>
      </c>
      <c r="R2653">
        <f t="shared" si="167"/>
        <v>2014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0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65"/>
        <v>1</v>
      </c>
      <c r="P2654" s="10">
        <f t="shared" si="166"/>
        <v>80.45</v>
      </c>
      <c r="Q2654" s="14">
        <f t="shared" si="164"/>
        <v>41771.651932870373</v>
      </c>
      <c r="R2654">
        <f t="shared" si="167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0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65"/>
        <v>12</v>
      </c>
      <c r="P2655" s="10">
        <f t="shared" si="166"/>
        <v>83.94</v>
      </c>
      <c r="Q2655" s="14">
        <f t="shared" si="164"/>
        <v>42055.600995370376</v>
      </c>
      <c r="R2655">
        <f t="shared" si="167"/>
        <v>2015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0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65"/>
        <v>0</v>
      </c>
      <c r="P2656" s="10">
        <f t="shared" si="166"/>
        <v>8.5</v>
      </c>
      <c r="Q2656" s="14">
        <f t="shared" si="164"/>
        <v>42381.866284722222</v>
      </c>
      <c r="R2656">
        <f t="shared" si="167"/>
        <v>2016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0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65"/>
        <v>21</v>
      </c>
      <c r="P2657" s="10">
        <f t="shared" si="166"/>
        <v>73.37</v>
      </c>
      <c r="Q2657" s="14">
        <f t="shared" si="164"/>
        <v>42767.688518518517</v>
      </c>
      <c r="R2657">
        <f t="shared" si="167"/>
        <v>2017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0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65"/>
        <v>11</v>
      </c>
      <c r="P2658" s="10">
        <f t="shared" si="166"/>
        <v>112.86</v>
      </c>
      <c r="Q2658" s="14">
        <f t="shared" si="164"/>
        <v>42551.928854166668</v>
      </c>
      <c r="R2658">
        <f t="shared" si="167"/>
        <v>2016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0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65"/>
        <v>19</v>
      </c>
      <c r="P2659" s="10">
        <f t="shared" si="166"/>
        <v>95.28</v>
      </c>
      <c r="Q2659" s="14">
        <f t="shared" si="164"/>
        <v>42551.884189814817</v>
      </c>
      <c r="R2659">
        <f t="shared" si="167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65"/>
        <v>0</v>
      </c>
      <c r="P2660" s="10">
        <f t="shared" si="166"/>
        <v>22.75</v>
      </c>
      <c r="Q2660" s="14">
        <f t="shared" si="164"/>
        <v>42082.069560185191</v>
      </c>
      <c r="R2660">
        <f t="shared" si="167"/>
        <v>2015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0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65"/>
        <v>3</v>
      </c>
      <c r="P2661" s="10">
        <f t="shared" si="166"/>
        <v>133.30000000000001</v>
      </c>
      <c r="Q2661" s="14">
        <f t="shared" si="164"/>
        <v>42272.713171296295</v>
      </c>
      <c r="R2661">
        <f t="shared" si="167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0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65"/>
        <v>0</v>
      </c>
      <c r="P2662" s="10">
        <f t="shared" si="166"/>
        <v>3.8</v>
      </c>
      <c r="Q2662" s="14">
        <f t="shared" si="164"/>
        <v>41542.958449074074</v>
      </c>
      <c r="R2662">
        <f t="shared" si="167"/>
        <v>2013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0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65"/>
        <v>103</v>
      </c>
      <c r="P2663" s="10">
        <f t="shared" si="166"/>
        <v>85.75</v>
      </c>
      <c r="Q2663" s="14">
        <f t="shared" si="164"/>
        <v>42207.746678240743</v>
      </c>
      <c r="R2663">
        <f t="shared" si="167"/>
        <v>2015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0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65"/>
        <v>107</v>
      </c>
      <c r="P2664" s="10">
        <f t="shared" si="166"/>
        <v>267</v>
      </c>
      <c r="Q2664" s="14">
        <f t="shared" si="164"/>
        <v>42222.622766203705</v>
      </c>
      <c r="R2664">
        <f t="shared" si="167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0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65"/>
        <v>105</v>
      </c>
      <c r="P2665" s="10">
        <f t="shared" si="166"/>
        <v>373.56</v>
      </c>
      <c r="Q2665" s="14">
        <f t="shared" si="164"/>
        <v>42313.02542824074</v>
      </c>
      <c r="R2665">
        <f t="shared" si="167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0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65"/>
        <v>103</v>
      </c>
      <c r="P2666" s="10">
        <f t="shared" si="166"/>
        <v>174.04</v>
      </c>
      <c r="Q2666" s="14">
        <f t="shared" si="164"/>
        <v>42083.895532407405</v>
      </c>
      <c r="R2666">
        <f t="shared" si="167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0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65"/>
        <v>123</v>
      </c>
      <c r="P2667" s="10">
        <f t="shared" si="166"/>
        <v>93.7</v>
      </c>
      <c r="Q2667" s="14">
        <f t="shared" si="164"/>
        <v>42235.764340277776</v>
      </c>
      <c r="R2667">
        <f t="shared" si="167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0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65"/>
        <v>159</v>
      </c>
      <c r="P2668" s="10">
        <f t="shared" si="166"/>
        <v>77.33</v>
      </c>
      <c r="Q2668" s="14">
        <f t="shared" si="164"/>
        <v>42380.926111111112</v>
      </c>
      <c r="R2668">
        <f t="shared" si="167"/>
        <v>2016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0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65"/>
        <v>111</v>
      </c>
      <c r="P2669" s="10">
        <f t="shared" si="166"/>
        <v>92.22</v>
      </c>
      <c r="Q2669" s="14">
        <f t="shared" si="164"/>
        <v>42275.588715277772</v>
      </c>
      <c r="R2669">
        <f t="shared" si="167"/>
        <v>2015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65"/>
        <v>171</v>
      </c>
      <c r="P2670" s="10">
        <f t="shared" si="166"/>
        <v>60.96</v>
      </c>
      <c r="Q2670" s="14">
        <f t="shared" si="164"/>
        <v>42319.035833333335</v>
      </c>
      <c r="R2670">
        <f t="shared" si="167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0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65"/>
        <v>125</v>
      </c>
      <c r="P2671" s="10">
        <f t="shared" si="166"/>
        <v>91</v>
      </c>
      <c r="Q2671" s="14">
        <f t="shared" si="164"/>
        <v>41821.020601851851</v>
      </c>
      <c r="R2671">
        <f t="shared" si="167"/>
        <v>2014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0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65"/>
        <v>6</v>
      </c>
      <c r="P2672" s="10">
        <f t="shared" si="166"/>
        <v>41.58</v>
      </c>
      <c r="Q2672" s="14">
        <f t="shared" si="164"/>
        <v>41962.749027777783</v>
      </c>
      <c r="R2672">
        <f t="shared" si="167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0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65"/>
        <v>11</v>
      </c>
      <c r="P2673" s="10">
        <f t="shared" si="166"/>
        <v>33.76</v>
      </c>
      <c r="Q2673" s="14">
        <f t="shared" si="164"/>
        <v>42344.884143518517</v>
      </c>
      <c r="R2673">
        <f t="shared" si="167"/>
        <v>2015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0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65"/>
        <v>33</v>
      </c>
      <c r="P2674" s="10">
        <f t="shared" si="166"/>
        <v>70.62</v>
      </c>
      <c r="Q2674" s="14">
        <f t="shared" si="164"/>
        <v>41912.541655092595</v>
      </c>
      <c r="R2674">
        <f t="shared" si="167"/>
        <v>2014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0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65"/>
        <v>28</v>
      </c>
      <c r="P2675" s="10">
        <f t="shared" si="166"/>
        <v>167.15</v>
      </c>
      <c r="Q2675" s="14">
        <f t="shared" si="164"/>
        <v>42529.632754629631</v>
      </c>
      <c r="R2675">
        <f t="shared" si="167"/>
        <v>2016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0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65"/>
        <v>63</v>
      </c>
      <c r="P2676" s="10">
        <f t="shared" si="166"/>
        <v>128.62</v>
      </c>
      <c r="Q2676" s="14">
        <f t="shared" si="164"/>
        <v>41923.857511574075</v>
      </c>
      <c r="R2676">
        <f t="shared" si="167"/>
        <v>2014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0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65"/>
        <v>8</v>
      </c>
      <c r="P2677" s="10">
        <f t="shared" si="166"/>
        <v>65.41</v>
      </c>
      <c r="Q2677" s="14">
        <f t="shared" si="164"/>
        <v>42482.624699074076</v>
      </c>
      <c r="R2677">
        <f t="shared" si="167"/>
        <v>2016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0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65"/>
        <v>50</v>
      </c>
      <c r="P2678" s="10">
        <f t="shared" si="166"/>
        <v>117.56</v>
      </c>
      <c r="Q2678" s="14">
        <f t="shared" si="164"/>
        <v>41793.029432870368</v>
      </c>
      <c r="R2678">
        <f t="shared" si="167"/>
        <v>2014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0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65"/>
        <v>18</v>
      </c>
      <c r="P2679" s="10">
        <f t="shared" si="166"/>
        <v>126.48</v>
      </c>
      <c r="Q2679" s="14">
        <f t="shared" si="164"/>
        <v>42241.798206018517</v>
      </c>
      <c r="R2679">
        <f t="shared" si="167"/>
        <v>2015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65"/>
        <v>0</v>
      </c>
      <c r="P2680" s="10">
        <f t="shared" si="166"/>
        <v>550</v>
      </c>
      <c r="Q2680" s="14">
        <f t="shared" si="164"/>
        <v>42033.001087962963</v>
      </c>
      <c r="R2680">
        <f t="shared" si="167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0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65"/>
        <v>0</v>
      </c>
      <c r="P2681" s="10">
        <f t="shared" si="166"/>
        <v>44</v>
      </c>
      <c r="Q2681" s="14">
        <f t="shared" si="164"/>
        <v>42436.211701388893</v>
      </c>
      <c r="R2681">
        <f t="shared" si="167"/>
        <v>2016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0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65"/>
        <v>1</v>
      </c>
      <c r="P2682" s="10">
        <f t="shared" si="166"/>
        <v>69</v>
      </c>
      <c r="Q2682" s="14">
        <f t="shared" si="164"/>
        <v>41805.895254629628</v>
      </c>
      <c r="R2682">
        <f t="shared" si="167"/>
        <v>2014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0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65"/>
        <v>1</v>
      </c>
      <c r="P2683" s="10">
        <f t="shared" si="166"/>
        <v>27.5</v>
      </c>
      <c r="Q2683" s="14">
        <f t="shared" si="164"/>
        <v>41932.871990740743</v>
      </c>
      <c r="R2683">
        <f t="shared" si="167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0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65"/>
        <v>28</v>
      </c>
      <c r="P2684" s="10">
        <f t="shared" si="166"/>
        <v>84.9</v>
      </c>
      <c r="Q2684" s="14">
        <f t="shared" si="164"/>
        <v>42034.75509259259</v>
      </c>
      <c r="R2684">
        <f t="shared" si="167"/>
        <v>2015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0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65"/>
        <v>0</v>
      </c>
      <c r="P2685" s="10">
        <f t="shared" si="166"/>
        <v>12</v>
      </c>
      <c r="Q2685" s="14">
        <f t="shared" si="164"/>
        <v>41820.914641203701</v>
      </c>
      <c r="R2685">
        <f t="shared" si="167"/>
        <v>2014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0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65"/>
        <v>1</v>
      </c>
      <c r="P2686" s="10">
        <f t="shared" si="166"/>
        <v>200</v>
      </c>
      <c r="Q2686" s="14">
        <f t="shared" si="164"/>
        <v>42061.69594907407</v>
      </c>
      <c r="R2686">
        <f t="shared" si="167"/>
        <v>2015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0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65"/>
        <v>0</v>
      </c>
      <c r="P2687" s="10">
        <f t="shared" si="166"/>
        <v>10</v>
      </c>
      <c r="Q2687" s="14">
        <f t="shared" si="164"/>
        <v>41892.974803240737</v>
      </c>
      <c r="R2687">
        <f t="shared" si="167"/>
        <v>2014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0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65"/>
        <v>0</v>
      </c>
      <c r="P2688" s="10" t="e">
        <f t="shared" si="166"/>
        <v>#DIV/0!</v>
      </c>
      <c r="Q2688" s="14">
        <f t="shared" si="164"/>
        <v>42154.64025462963</v>
      </c>
      <c r="R2688">
        <f t="shared" si="167"/>
        <v>2015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0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65"/>
        <v>0</v>
      </c>
      <c r="P2689" s="10" t="e">
        <f t="shared" si="166"/>
        <v>#DIV/0!</v>
      </c>
      <c r="Q2689" s="14">
        <f t="shared" si="164"/>
        <v>42028.118865740747</v>
      </c>
      <c r="R2689">
        <f t="shared" si="167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65"/>
        <v>0</v>
      </c>
      <c r="P2690" s="10">
        <f t="shared" si="166"/>
        <v>5.29</v>
      </c>
      <c r="Q2690" s="14">
        <f t="shared" ref="Q2690:Q2753" si="168">(((J2691/60)/60)/24)+DATE(1970,1,1)</f>
        <v>42551.961689814809</v>
      </c>
      <c r="R2690">
        <f t="shared" si="167"/>
        <v>2016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0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69">ROUND(E2691/D2691*100,0)</f>
        <v>0</v>
      </c>
      <c r="P2691" s="10">
        <f t="shared" ref="P2691:P2754" si="170">ROUND(E2691/L2691,2)</f>
        <v>1</v>
      </c>
      <c r="Q2691" s="14">
        <f t="shared" si="168"/>
        <v>42113.105046296296</v>
      </c>
      <c r="R2691">
        <f t="shared" ref="R2691:R2754" si="171">YEAR(Q2691)</f>
        <v>2015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0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69"/>
        <v>11</v>
      </c>
      <c r="P2692" s="10">
        <f t="shared" si="170"/>
        <v>72.760000000000005</v>
      </c>
      <c r="Q2692" s="14">
        <f t="shared" si="168"/>
        <v>42089.724039351851</v>
      </c>
      <c r="R2692">
        <f t="shared" si="171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0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69"/>
        <v>0</v>
      </c>
      <c r="P2693" s="10">
        <f t="shared" si="170"/>
        <v>17.5</v>
      </c>
      <c r="Q2693" s="14">
        <f t="shared" si="168"/>
        <v>42058.334027777775</v>
      </c>
      <c r="R2693">
        <f t="shared" si="171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0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69"/>
        <v>1</v>
      </c>
      <c r="P2694" s="10">
        <f t="shared" si="170"/>
        <v>25</v>
      </c>
      <c r="Q2694" s="14">
        <f t="shared" si="168"/>
        <v>41834.138495370367</v>
      </c>
      <c r="R2694">
        <f t="shared" si="171"/>
        <v>2014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0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69"/>
        <v>1</v>
      </c>
      <c r="P2695" s="10">
        <f t="shared" si="170"/>
        <v>13.33</v>
      </c>
      <c r="Q2695" s="14">
        <f t="shared" si="168"/>
        <v>41878.140497685185</v>
      </c>
      <c r="R2695">
        <f t="shared" si="171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0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69"/>
        <v>0</v>
      </c>
      <c r="P2696" s="10">
        <f t="shared" si="170"/>
        <v>1</v>
      </c>
      <c r="Q2696" s="14">
        <f t="shared" si="168"/>
        <v>42048.181921296295</v>
      </c>
      <c r="R2696">
        <f t="shared" si="171"/>
        <v>2015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0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69"/>
        <v>0</v>
      </c>
      <c r="P2697" s="10">
        <f t="shared" si="170"/>
        <v>23.67</v>
      </c>
      <c r="Q2697" s="14">
        <f t="shared" si="168"/>
        <v>41964.844444444447</v>
      </c>
      <c r="R2697">
        <f t="shared" si="171"/>
        <v>2014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0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69"/>
        <v>6</v>
      </c>
      <c r="P2698" s="10">
        <f t="shared" si="170"/>
        <v>89.21</v>
      </c>
      <c r="Q2698" s="14">
        <f t="shared" si="168"/>
        <v>42187.940081018518</v>
      </c>
      <c r="R2698">
        <f t="shared" si="171"/>
        <v>2015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0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69"/>
        <v>26</v>
      </c>
      <c r="P2699" s="10">
        <f t="shared" si="170"/>
        <v>116.56</v>
      </c>
      <c r="Q2699" s="14">
        <f t="shared" si="168"/>
        <v>41787.898240740738</v>
      </c>
      <c r="R2699">
        <f t="shared" si="171"/>
        <v>2014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69"/>
        <v>0</v>
      </c>
      <c r="P2700" s="10">
        <f t="shared" si="170"/>
        <v>13.01</v>
      </c>
      <c r="Q2700" s="14">
        <f t="shared" si="168"/>
        <v>41829.896562499998</v>
      </c>
      <c r="R2700">
        <f t="shared" si="171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0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69"/>
        <v>0</v>
      </c>
      <c r="P2701" s="10" t="e">
        <f t="shared" si="170"/>
        <v>#DIV/0!</v>
      </c>
      <c r="Q2701" s="14">
        <f t="shared" si="168"/>
        <v>41870.87467592593</v>
      </c>
      <c r="R2701">
        <f t="shared" si="171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0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69"/>
        <v>1</v>
      </c>
      <c r="P2702" s="10">
        <f t="shared" si="170"/>
        <v>17.5</v>
      </c>
      <c r="Q2702" s="14">
        <f t="shared" si="168"/>
        <v>42801.774699074071</v>
      </c>
      <c r="R2702">
        <f t="shared" si="171"/>
        <v>2017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0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69"/>
        <v>46</v>
      </c>
      <c r="P2703" s="10">
        <f t="shared" si="170"/>
        <v>34.130000000000003</v>
      </c>
      <c r="Q2703" s="14">
        <f t="shared" si="168"/>
        <v>42800.801817129628</v>
      </c>
      <c r="R2703">
        <f t="shared" si="171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0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69"/>
        <v>34</v>
      </c>
      <c r="P2704" s="10">
        <f t="shared" si="170"/>
        <v>132.35</v>
      </c>
      <c r="Q2704" s="14">
        <f t="shared" si="168"/>
        <v>42756.690162037034</v>
      </c>
      <c r="R2704">
        <f t="shared" si="171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0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69"/>
        <v>104</v>
      </c>
      <c r="P2705" s="10">
        <f t="shared" si="170"/>
        <v>922.22</v>
      </c>
      <c r="Q2705" s="14">
        <f t="shared" si="168"/>
        <v>42787.862430555557</v>
      </c>
      <c r="R2705">
        <f t="shared" si="171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0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69"/>
        <v>6</v>
      </c>
      <c r="P2706" s="10">
        <f t="shared" si="170"/>
        <v>163.57</v>
      </c>
      <c r="Q2706" s="14">
        <f t="shared" si="168"/>
        <v>42773.916180555556</v>
      </c>
      <c r="R2706">
        <f t="shared" si="171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0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69"/>
        <v>11</v>
      </c>
      <c r="P2707" s="10">
        <f t="shared" si="170"/>
        <v>217.38</v>
      </c>
      <c r="Q2707" s="14">
        <f t="shared" si="168"/>
        <v>41899.294942129629</v>
      </c>
      <c r="R2707">
        <f t="shared" si="171"/>
        <v>2014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0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69"/>
        <v>112</v>
      </c>
      <c r="P2708" s="10">
        <f t="shared" si="170"/>
        <v>149.44</v>
      </c>
      <c r="Q2708" s="14">
        <f t="shared" si="168"/>
        <v>41391.782905092594</v>
      </c>
      <c r="R2708">
        <f t="shared" si="171"/>
        <v>2013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0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69"/>
        <v>351</v>
      </c>
      <c r="P2709" s="10">
        <f t="shared" si="170"/>
        <v>71.239999999999995</v>
      </c>
      <c r="Q2709" s="14">
        <f t="shared" si="168"/>
        <v>42512.698217592595</v>
      </c>
      <c r="R2709">
        <f t="shared" si="171"/>
        <v>2016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69"/>
        <v>233</v>
      </c>
      <c r="P2710" s="10">
        <f t="shared" si="170"/>
        <v>44.46</v>
      </c>
      <c r="Q2710" s="14">
        <f t="shared" si="168"/>
        <v>42612.149780092594</v>
      </c>
      <c r="R2710">
        <f t="shared" si="171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0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69"/>
        <v>102</v>
      </c>
      <c r="P2711" s="10">
        <f t="shared" si="170"/>
        <v>164.94</v>
      </c>
      <c r="Q2711" s="14">
        <f t="shared" si="168"/>
        <v>41828.229490740741</v>
      </c>
      <c r="R2711">
        <f t="shared" si="171"/>
        <v>2014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0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69"/>
        <v>154</v>
      </c>
      <c r="P2712" s="10">
        <f t="shared" si="170"/>
        <v>84.87</v>
      </c>
      <c r="Q2712" s="14">
        <f t="shared" si="168"/>
        <v>41780.745254629634</v>
      </c>
      <c r="R2712">
        <f t="shared" si="171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0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69"/>
        <v>101</v>
      </c>
      <c r="P2713" s="10">
        <f t="shared" si="170"/>
        <v>53.95</v>
      </c>
      <c r="Q2713" s="14">
        <f t="shared" si="168"/>
        <v>41432.062037037038</v>
      </c>
      <c r="R2713">
        <f t="shared" si="171"/>
        <v>2013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0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69"/>
        <v>131</v>
      </c>
      <c r="P2714" s="10">
        <f t="shared" si="170"/>
        <v>50.53</v>
      </c>
      <c r="Q2714" s="14">
        <f t="shared" si="168"/>
        <v>42322.653749999998</v>
      </c>
      <c r="R2714">
        <f t="shared" si="171"/>
        <v>2015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0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69"/>
        <v>102</v>
      </c>
      <c r="P2715" s="10">
        <f t="shared" si="170"/>
        <v>108</v>
      </c>
      <c r="Q2715" s="14">
        <f t="shared" si="168"/>
        <v>42629.655046296291</v>
      </c>
      <c r="R2715">
        <f t="shared" si="171"/>
        <v>2016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0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69"/>
        <v>116</v>
      </c>
      <c r="P2716" s="10">
        <f t="shared" si="170"/>
        <v>95.37</v>
      </c>
      <c r="Q2716" s="14">
        <f t="shared" si="168"/>
        <v>42387.398472222223</v>
      </c>
      <c r="R2716">
        <f t="shared" si="171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0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69"/>
        <v>265</v>
      </c>
      <c r="P2717" s="10">
        <f t="shared" si="170"/>
        <v>57.63</v>
      </c>
      <c r="Q2717" s="14">
        <f t="shared" si="168"/>
        <v>42255.333252314813</v>
      </c>
      <c r="R2717">
        <f t="shared" si="171"/>
        <v>2015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0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69"/>
        <v>120</v>
      </c>
      <c r="P2718" s="10">
        <f t="shared" si="170"/>
        <v>64.16</v>
      </c>
      <c r="Q2718" s="14">
        <f t="shared" si="168"/>
        <v>41934.914918981485</v>
      </c>
      <c r="R2718">
        <f t="shared" si="171"/>
        <v>2014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0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69"/>
        <v>120</v>
      </c>
      <c r="P2719" s="10">
        <f t="shared" si="170"/>
        <v>92.39</v>
      </c>
      <c r="Q2719" s="14">
        <f t="shared" si="168"/>
        <v>42465.596585648149</v>
      </c>
      <c r="R2719">
        <f t="shared" si="171"/>
        <v>2016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69"/>
        <v>104</v>
      </c>
      <c r="P2720" s="10">
        <f t="shared" si="170"/>
        <v>125.98</v>
      </c>
      <c r="Q2720" s="14">
        <f t="shared" si="168"/>
        <v>42418.031180555554</v>
      </c>
      <c r="R2720">
        <f t="shared" si="171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0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69"/>
        <v>109</v>
      </c>
      <c r="P2721" s="10">
        <f t="shared" si="170"/>
        <v>94.64</v>
      </c>
      <c r="Q2721" s="14">
        <f t="shared" si="168"/>
        <v>42655.465891203698</v>
      </c>
      <c r="R2721">
        <f t="shared" si="171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0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69"/>
        <v>118</v>
      </c>
      <c r="P2722" s="10">
        <f t="shared" si="170"/>
        <v>170.7</v>
      </c>
      <c r="Q2722" s="14">
        <f t="shared" si="168"/>
        <v>41493.543958333335</v>
      </c>
      <c r="R2722">
        <f t="shared" si="171"/>
        <v>2013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0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69"/>
        <v>1462</v>
      </c>
      <c r="P2723" s="10">
        <f t="shared" si="170"/>
        <v>40.76</v>
      </c>
      <c r="Q2723" s="14">
        <f t="shared" si="168"/>
        <v>42704.857094907406</v>
      </c>
      <c r="R2723">
        <f t="shared" si="171"/>
        <v>2016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0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69"/>
        <v>253</v>
      </c>
      <c r="P2724" s="10">
        <f t="shared" si="170"/>
        <v>68.25</v>
      </c>
      <c r="Q2724" s="14">
        <f t="shared" si="168"/>
        <v>41944.83898148148</v>
      </c>
      <c r="R2724">
        <f t="shared" si="171"/>
        <v>2014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0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69"/>
        <v>140</v>
      </c>
      <c r="P2725" s="10">
        <f t="shared" si="170"/>
        <v>95.49</v>
      </c>
      <c r="Q2725" s="14">
        <f t="shared" si="168"/>
        <v>42199.32707175926</v>
      </c>
      <c r="R2725">
        <f t="shared" si="171"/>
        <v>2015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0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69"/>
        <v>297</v>
      </c>
      <c r="P2726" s="10">
        <f t="shared" si="170"/>
        <v>7.19</v>
      </c>
      <c r="Q2726" s="14">
        <f t="shared" si="168"/>
        <v>42745.744618055556</v>
      </c>
      <c r="R2726">
        <f t="shared" si="171"/>
        <v>2017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0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69"/>
        <v>145</v>
      </c>
      <c r="P2727" s="10">
        <f t="shared" si="170"/>
        <v>511.65</v>
      </c>
      <c r="Q2727" s="14">
        <f t="shared" si="168"/>
        <v>42452.579988425925</v>
      </c>
      <c r="R2727">
        <f t="shared" si="171"/>
        <v>2016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0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69"/>
        <v>106</v>
      </c>
      <c r="P2728" s="10">
        <f t="shared" si="170"/>
        <v>261.75</v>
      </c>
      <c r="Q2728" s="14">
        <f t="shared" si="168"/>
        <v>42198.676655092597</v>
      </c>
      <c r="R2728">
        <f t="shared" si="171"/>
        <v>2015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0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69"/>
        <v>493</v>
      </c>
      <c r="P2729" s="10">
        <f t="shared" si="170"/>
        <v>69.760000000000005</v>
      </c>
      <c r="Q2729" s="14">
        <f t="shared" si="168"/>
        <v>42333.59993055556</v>
      </c>
      <c r="R2729">
        <f t="shared" si="171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69"/>
        <v>202</v>
      </c>
      <c r="P2730" s="10">
        <f t="shared" si="170"/>
        <v>77.23</v>
      </c>
      <c r="Q2730" s="14">
        <f t="shared" si="168"/>
        <v>42095.240706018521</v>
      </c>
      <c r="R2730">
        <f t="shared" si="171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0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69"/>
        <v>104</v>
      </c>
      <c r="P2731" s="10">
        <f t="shared" si="170"/>
        <v>340.57</v>
      </c>
      <c r="Q2731" s="14">
        <f t="shared" si="168"/>
        <v>41351.541377314818</v>
      </c>
      <c r="R2731">
        <f t="shared" si="171"/>
        <v>2013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0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69"/>
        <v>170</v>
      </c>
      <c r="P2732" s="10">
        <f t="shared" si="170"/>
        <v>67.42</v>
      </c>
      <c r="Q2732" s="14">
        <f t="shared" si="168"/>
        <v>41872.525717592594</v>
      </c>
      <c r="R2732">
        <f t="shared" si="171"/>
        <v>2014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0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69"/>
        <v>104</v>
      </c>
      <c r="P2733" s="10">
        <f t="shared" si="170"/>
        <v>845.7</v>
      </c>
      <c r="Q2733" s="14">
        <f t="shared" si="168"/>
        <v>41389.808194444442</v>
      </c>
      <c r="R2733">
        <f t="shared" si="171"/>
        <v>2013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0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69"/>
        <v>118</v>
      </c>
      <c r="P2734" s="10">
        <f t="shared" si="170"/>
        <v>97.19</v>
      </c>
      <c r="Q2734" s="14">
        <f t="shared" si="168"/>
        <v>42044.272847222222</v>
      </c>
      <c r="R2734">
        <f t="shared" si="171"/>
        <v>2015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0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69"/>
        <v>108</v>
      </c>
      <c r="P2735" s="10">
        <f t="shared" si="170"/>
        <v>451.84</v>
      </c>
      <c r="Q2735" s="14">
        <f t="shared" si="168"/>
        <v>42626.668888888889</v>
      </c>
      <c r="R2735">
        <f t="shared" si="171"/>
        <v>2016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0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69"/>
        <v>2260300</v>
      </c>
      <c r="P2736" s="10">
        <f t="shared" si="170"/>
        <v>138.66999999999999</v>
      </c>
      <c r="Q2736" s="14">
        <f t="shared" si="168"/>
        <v>41316.120949074073</v>
      </c>
      <c r="R2736">
        <f t="shared" si="171"/>
        <v>2013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0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69"/>
        <v>978</v>
      </c>
      <c r="P2737" s="10">
        <f t="shared" si="170"/>
        <v>21.64</v>
      </c>
      <c r="Q2737" s="14">
        <f t="shared" si="168"/>
        <v>41722.666354166664</v>
      </c>
      <c r="R2737">
        <f t="shared" si="171"/>
        <v>2014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0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69"/>
        <v>123</v>
      </c>
      <c r="P2738" s="10">
        <f t="shared" si="170"/>
        <v>169.52</v>
      </c>
      <c r="Q2738" s="14">
        <f t="shared" si="168"/>
        <v>41611.917673611111</v>
      </c>
      <c r="R2738">
        <f t="shared" si="171"/>
        <v>2013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0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69"/>
        <v>246</v>
      </c>
      <c r="P2739" s="10">
        <f t="shared" si="170"/>
        <v>161.88</v>
      </c>
      <c r="Q2739" s="14">
        <f t="shared" si="168"/>
        <v>42620.143564814818</v>
      </c>
      <c r="R2739">
        <f t="shared" si="171"/>
        <v>2016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69"/>
        <v>148</v>
      </c>
      <c r="P2740" s="10">
        <f t="shared" si="170"/>
        <v>493.13</v>
      </c>
      <c r="Q2740" s="14">
        <f t="shared" si="168"/>
        <v>41719.887928240743</v>
      </c>
      <c r="R2740">
        <f t="shared" si="171"/>
        <v>2014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0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69"/>
        <v>384</v>
      </c>
      <c r="P2741" s="10">
        <f t="shared" si="170"/>
        <v>22.12</v>
      </c>
      <c r="Q2741" s="14">
        <f t="shared" si="168"/>
        <v>42045.031851851847</v>
      </c>
      <c r="R2741">
        <f t="shared" si="171"/>
        <v>2015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0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69"/>
        <v>103</v>
      </c>
      <c r="P2742" s="10">
        <f t="shared" si="170"/>
        <v>18.239999999999998</v>
      </c>
      <c r="Q2742" s="14">
        <f t="shared" si="168"/>
        <v>41911.657430555555</v>
      </c>
      <c r="R2742">
        <f t="shared" si="171"/>
        <v>2014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0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69"/>
        <v>0</v>
      </c>
      <c r="P2743" s="10">
        <f t="shared" si="170"/>
        <v>8.75</v>
      </c>
      <c r="Q2743" s="14">
        <f t="shared" si="168"/>
        <v>41030.719756944447</v>
      </c>
      <c r="R2743">
        <f t="shared" si="171"/>
        <v>2012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0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69"/>
        <v>29</v>
      </c>
      <c r="P2744" s="10">
        <f t="shared" si="170"/>
        <v>40.61</v>
      </c>
      <c r="Q2744" s="14">
        <f t="shared" si="168"/>
        <v>42632.328784722224</v>
      </c>
      <c r="R2744">
        <f t="shared" si="171"/>
        <v>2016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0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69"/>
        <v>0</v>
      </c>
      <c r="P2745" s="10" t="e">
        <f t="shared" si="170"/>
        <v>#DIV/0!</v>
      </c>
      <c r="Q2745" s="14">
        <f t="shared" si="168"/>
        <v>40938.062476851854</v>
      </c>
      <c r="R2745">
        <f t="shared" si="171"/>
        <v>2012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0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69"/>
        <v>5</v>
      </c>
      <c r="P2746" s="10">
        <f t="shared" si="170"/>
        <v>37.950000000000003</v>
      </c>
      <c r="Q2746" s="14">
        <f t="shared" si="168"/>
        <v>41044.988055555557</v>
      </c>
      <c r="R2746">
        <f t="shared" si="171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0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69"/>
        <v>22</v>
      </c>
      <c r="P2747" s="10">
        <f t="shared" si="170"/>
        <v>35.729999999999997</v>
      </c>
      <c r="Q2747" s="14">
        <f t="shared" si="168"/>
        <v>41850.781377314815</v>
      </c>
      <c r="R2747">
        <f t="shared" si="171"/>
        <v>2014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0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69"/>
        <v>27</v>
      </c>
      <c r="P2748" s="10">
        <f t="shared" si="170"/>
        <v>42.16</v>
      </c>
      <c r="Q2748" s="14">
        <f t="shared" si="168"/>
        <v>41044.64811342593</v>
      </c>
      <c r="R2748">
        <f t="shared" si="171"/>
        <v>2012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0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69"/>
        <v>28</v>
      </c>
      <c r="P2749" s="10">
        <f t="shared" si="170"/>
        <v>35</v>
      </c>
      <c r="Q2749" s="14">
        <f t="shared" si="168"/>
        <v>42585.7106712963</v>
      </c>
      <c r="R2749">
        <f t="shared" si="171"/>
        <v>2016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69"/>
        <v>1</v>
      </c>
      <c r="P2750" s="10">
        <f t="shared" si="170"/>
        <v>13.25</v>
      </c>
      <c r="Q2750" s="14">
        <f t="shared" si="168"/>
        <v>42068.799039351856</v>
      </c>
      <c r="R2750">
        <f t="shared" si="171"/>
        <v>2015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0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69"/>
        <v>1</v>
      </c>
      <c r="P2751" s="10">
        <f t="shared" si="170"/>
        <v>55</v>
      </c>
      <c r="Q2751" s="14">
        <f t="shared" si="168"/>
        <v>41078.899826388886</v>
      </c>
      <c r="R2751">
        <f t="shared" si="171"/>
        <v>2012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0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69"/>
        <v>0</v>
      </c>
      <c r="P2752" s="10" t="e">
        <f t="shared" si="170"/>
        <v>#DIV/0!</v>
      </c>
      <c r="Q2752" s="14">
        <f t="shared" si="168"/>
        <v>41747.887060185189</v>
      </c>
      <c r="R2752">
        <f t="shared" si="171"/>
        <v>2014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0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69"/>
        <v>0</v>
      </c>
      <c r="P2753" s="10" t="e">
        <f t="shared" si="170"/>
        <v>#DIV/0!</v>
      </c>
      <c r="Q2753" s="14">
        <f t="shared" si="168"/>
        <v>40855.765092592592</v>
      </c>
      <c r="R2753">
        <f t="shared" si="171"/>
        <v>2011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0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69"/>
        <v>11</v>
      </c>
      <c r="P2754" s="10">
        <f t="shared" si="170"/>
        <v>39.29</v>
      </c>
      <c r="Q2754" s="14">
        <f t="shared" ref="Q2754:Q2817" si="172">(((J2755/60)/60)/24)+DATE(1970,1,1)</f>
        <v>41117.900729166664</v>
      </c>
      <c r="R2754">
        <f t="shared" si="171"/>
        <v>2012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0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73">ROUND(E2755/D2755*100,0)</f>
        <v>19</v>
      </c>
      <c r="P2755" s="10">
        <f t="shared" ref="P2755:P2818" si="174">ROUND(E2755/L2755,2)</f>
        <v>47.5</v>
      </c>
      <c r="Q2755" s="14">
        <f t="shared" si="172"/>
        <v>41863.636006944449</v>
      </c>
      <c r="R2755">
        <f t="shared" ref="R2755:R2818" si="175">YEAR(Q2755)</f>
        <v>2014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0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73"/>
        <v>0</v>
      </c>
      <c r="P2756" s="10" t="e">
        <f t="shared" si="174"/>
        <v>#DIV/0!</v>
      </c>
      <c r="Q2756" s="14">
        <f t="shared" si="172"/>
        <v>42072.790821759263</v>
      </c>
      <c r="R2756">
        <f t="shared" si="175"/>
        <v>2015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0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73"/>
        <v>52</v>
      </c>
      <c r="P2757" s="10">
        <f t="shared" si="174"/>
        <v>17.329999999999998</v>
      </c>
      <c r="Q2757" s="14">
        <f t="shared" si="172"/>
        <v>41620.90047453704</v>
      </c>
      <c r="R2757">
        <f t="shared" si="175"/>
        <v>2013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0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73"/>
        <v>10</v>
      </c>
      <c r="P2758" s="10">
        <f t="shared" si="174"/>
        <v>31.76</v>
      </c>
      <c r="Q2758" s="14">
        <f t="shared" si="172"/>
        <v>42573.65662037037</v>
      </c>
      <c r="R2758">
        <f t="shared" si="175"/>
        <v>2016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0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73"/>
        <v>1</v>
      </c>
      <c r="P2759" s="10">
        <f t="shared" si="174"/>
        <v>5</v>
      </c>
      <c r="Q2759" s="14">
        <f t="shared" si="172"/>
        <v>42639.441932870366</v>
      </c>
      <c r="R2759">
        <f t="shared" si="175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73"/>
        <v>12</v>
      </c>
      <c r="P2760" s="10">
        <f t="shared" si="174"/>
        <v>39</v>
      </c>
      <c r="Q2760" s="14">
        <f t="shared" si="172"/>
        <v>42524.36650462963</v>
      </c>
      <c r="R2760">
        <f t="shared" si="175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0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73"/>
        <v>11</v>
      </c>
      <c r="P2761" s="10">
        <f t="shared" si="174"/>
        <v>52.5</v>
      </c>
      <c r="Q2761" s="14">
        <f t="shared" si="172"/>
        <v>41415.461319444446</v>
      </c>
      <c r="R2761">
        <f t="shared" si="175"/>
        <v>2013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0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73"/>
        <v>0</v>
      </c>
      <c r="P2762" s="10" t="e">
        <f t="shared" si="174"/>
        <v>#DIV/0!</v>
      </c>
      <c r="Q2762" s="14">
        <f t="shared" si="172"/>
        <v>41247.063576388886</v>
      </c>
      <c r="R2762">
        <f t="shared" si="175"/>
        <v>2012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0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73"/>
        <v>1</v>
      </c>
      <c r="P2763" s="10">
        <f t="shared" si="174"/>
        <v>9</v>
      </c>
      <c r="Q2763" s="14">
        <f t="shared" si="172"/>
        <v>40927.036979166667</v>
      </c>
      <c r="R2763">
        <f t="shared" si="175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0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73"/>
        <v>1</v>
      </c>
      <c r="P2764" s="10">
        <f t="shared" si="174"/>
        <v>25</v>
      </c>
      <c r="Q2764" s="14">
        <f t="shared" si="172"/>
        <v>41373.579675925925</v>
      </c>
      <c r="R2764">
        <f t="shared" si="175"/>
        <v>2013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0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73"/>
        <v>0</v>
      </c>
      <c r="P2765" s="10">
        <f t="shared" si="174"/>
        <v>30</v>
      </c>
      <c r="Q2765" s="14">
        <f t="shared" si="172"/>
        <v>41030.292025462964</v>
      </c>
      <c r="R2765">
        <f t="shared" si="175"/>
        <v>2012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0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73"/>
        <v>1</v>
      </c>
      <c r="P2766" s="10">
        <f t="shared" si="174"/>
        <v>11.25</v>
      </c>
      <c r="Q2766" s="14">
        <f t="shared" si="172"/>
        <v>41194.579027777778</v>
      </c>
      <c r="R2766">
        <f t="shared" si="175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0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73"/>
        <v>0</v>
      </c>
      <c r="P2767" s="10" t="e">
        <f t="shared" si="174"/>
        <v>#DIV/0!</v>
      </c>
      <c r="Q2767" s="14">
        <f t="shared" si="172"/>
        <v>40736.668032407404</v>
      </c>
      <c r="R2767">
        <f t="shared" si="175"/>
        <v>2011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0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73"/>
        <v>2</v>
      </c>
      <c r="P2768" s="10">
        <f t="shared" si="174"/>
        <v>25</v>
      </c>
      <c r="Q2768" s="14">
        <f t="shared" si="172"/>
        <v>42172.958912037036</v>
      </c>
      <c r="R2768">
        <f t="shared" si="175"/>
        <v>2015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0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73"/>
        <v>1</v>
      </c>
      <c r="P2769" s="10">
        <f t="shared" si="174"/>
        <v>11.33</v>
      </c>
      <c r="Q2769" s="14">
        <f t="shared" si="172"/>
        <v>40967.614849537036</v>
      </c>
      <c r="R2769">
        <f t="shared" si="175"/>
        <v>2012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73"/>
        <v>14</v>
      </c>
      <c r="P2770" s="10">
        <f t="shared" si="174"/>
        <v>29.47</v>
      </c>
      <c r="Q2770" s="14">
        <f t="shared" si="172"/>
        <v>41745.826273148145</v>
      </c>
      <c r="R2770">
        <f t="shared" si="175"/>
        <v>2014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0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73"/>
        <v>0</v>
      </c>
      <c r="P2771" s="10">
        <f t="shared" si="174"/>
        <v>1</v>
      </c>
      <c r="Q2771" s="14">
        <f t="shared" si="172"/>
        <v>41686.705208333333</v>
      </c>
      <c r="R2771">
        <f t="shared" si="175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0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73"/>
        <v>10</v>
      </c>
      <c r="P2772" s="10">
        <f t="shared" si="174"/>
        <v>63.1</v>
      </c>
      <c r="Q2772" s="14">
        <f t="shared" si="172"/>
        <v>41257.531712962962</v>
      </c>
      <c r="R2772">
        <f t="shared" si="175"/>
        <v>2012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0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73"/>
        <v>0</v>
      </c>
      <c r="P2773" s="10" t="e">
        <f t="shared" si="174"/>
        <v>#DIV/0!</v>
      </c>
      <c r="Q2773" s="14">
        <f t="shared" si="172"/>
        <v>41537.869143518517</v>
      </c>
      <c r="R2773">
        <f t="shared" si="175"/>
        <v>2013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0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73"/>
        <v>0</v>
      </c>
      <c r="P2774" s="10" t="e">
        <f t="shared" si="174"/>
        <v>#DIV/0!</v>
      </c>
      <c r="Q2774" s="14">
        <f t="shared" si="172"/>
        <v>42474.86482638889</v>
      </c>
      <c r="R2774">
        <f t="shared" si="175"/>
        <v>2016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0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73"/>
        <v>0</v>
      </c>
      <c r="P2775" s="10">
        <f t="shared" si="174"/>
        <v>1</v>
      </c>
      <c r="Q2775" s="14">
        <f t="shared" si="172"/>
        <v>41311.126481481479</v>
      </c>
      <c r="R2775">
        <f t="shared" si="175"/>
        <v>2013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0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73"/>
        <v>14</v>
      </c>
      <c r="P2776" s="10">
        <f t="shared" si="174"/>
        <v>43.85</v>
      </c>
      <c r="Q2776" s="14">
        <f t="shared" si="172"/>
        <v>40863.013356481482</v>
      </c>
      <c r="R2776">
        <f t="shared" si="175"/>
        <v>2011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0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73"/>
        <v>3</v>
      </c>
      <c r="P2777" s="10">
        <f t="shared" si="174"/>
        <v>75</v>
      </c>
      <c r="Q2777" s="14">
        <f t="shared" si="172"/>
        <v>42136.297175925924</v>
      </c>
      <c r="R2777">
        <f t="shared" si="175"/>
        <v>2015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0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73"/>
        <v>8</v>
      </c>
      <c r="P2778" s="10">
        <f t="shared" si="174"/>
        <v>45.97</v>
      </c>
      <c r="Q2778" s="14">
        <f t="shared" si="172"/>
        <v>42172.669027777782</v>
      </c>
      <c r="R2778">
        <f t="shared" si="175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0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73"/>
        <v>0</v>
      </c>
      <c r="P2779" s="10">
        <f t="shared" si="174"/>
        <v>10</v>
      </c>
      <c r="Q2779" s="14">
        <f t="shared" si="172"/>
        <v>41846.978078703702</v>
      </c>
      <c r="R2779">
        <f t="shared" si="175"/>
        <v>2014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73"/>
        <v>26</v>
      </c>
      <c r="P2780" s="10">
        <f t="shared" si="174"/>
        <v>93.67</v>
      </c>
      <c r="Q2780" s="14">
        <f t="shared" si="172"/>
        <v>42300.585891203707</v>
      </c>
      <c r="R2780">
        <f t="shared" si="175"/>
        <v>2015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0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73"/>
        <v>2</v>
      </c>
      <c r="P2781" s="10">
        <f t="shared" si="174"/>
        <v>53</v>
      </c>
      <c r="Q2781" s="14">
        <f t="shared" si="172"/>
        <v>42774.447777777779</v>
      </c>
      <c r="R2781">
        <f t="shared" si="175"/>
        <v>2017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0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73"/>
        <v>0</v>
      </c>
      <c r="P2782" s="10" t="e">
        <f t="shared" si="174"/>
        <v>#DIV/0!</v>
      </c>
      <c r="Q2782" s="14">
        <f t="shared" si="172"/>
        <v>42018.94159722222</v>
      </c>
      <c r="R2782">
        <f t="shared" si="175"/>
        <v>2015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0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73"/>
        <v>105</v>
      </c>
      <c r="P2783" s="10">
        <f t="shared" si="174"/>
        <v>47</v>
      </c>
      <c r="Q2783" s="14">
        <f t="shared" si="172"/>
        <v>42026.924976851849</v>
      </c>
      <c r="R2783">
        <f t="shared" si="175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0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73"/>
        <v>120</v>
      </c>
      <c r="P2784" s="10">
        <f t="shared" si="174"/>
        <v>66.67</v>
      </c>
      <c r="Q2784" s="14">
        <f t="shared" si="172"/>
        <v>42103.535254629634</v>
      </c>
      <c r="R2784">
        <f t="shared" si="175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0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73"/>
        <v>115</v>
      </c>
      <c r="P2785" s="10">
        <f t="shared" si="174"/>
        <v>18.77</v>
      </c>
      <c r="Q2785" s="14">
        <f t="shared" si="172"/>
        <v>41920.787534722222</v>
      </c>
      <c r="R2785">
        <f t="shared" si="175"/>
        <v>2014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0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73"/>
        <v>119</v>
      </c>
      <c r="P2786" s="10">
        <f t="shared" si="174"/>
        <v>66.11</v>
      </c>
      <c r="Q2786" s="14">
        <f t="shared" si="172"/>
        <v>42558.189432870371</v>
      </c>
      <c r="R2786">
        <f t="shared" si="175"/>
        <v>2016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0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73"/>
        <v>105</v>
      </c>
      <c r="P2787" s="10">
        <f t="shared" si="174"/>
        <v>36.86</v>
      </c>
      <c r="Q2787" s="14">
        <f t="shared" si="172"/>
        <v>41815.569212962961</v>
      </c>
      <c r="R2787">
        <f t="shared" si="175"/>
        <v>2014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0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73"/>
        <v>118</v>
      </c>
      <c r="P2788" s="10">
        <f t="shared" si="174"/>
        <v>39.81</v>
      </c>
      <c r="Q2788" s="14">
        <f t="shared" si="172"/>
        <v>41808.198518518519</v>
      </c>
      <c r="R2788">
        <f t="shared" si="175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0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73"/>
        <v>120</v>
      </c>
      <c r="P2789" s="10">
        <f t="shared" si="174"/>
        <v>31.5</v>
      </c>
      <c r="Q2789" s="14">
        <f t="shared" si="172"/>
        <v>42550.701886574068</v>
      </c>
      <c r="R2789">
        <f t="shared" si="175"/>
        <v>2016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73"/>
        <v>103</v>
      </c>
      <c r="P2790" s="10">
        <f t="shared" si="174"/>
        <v>102.5</v>
      </c>
      <c r="Q2790" s="14">
        <f t="shared" si="172"/>
        <v>42056.013124999998</v>
      </c>
      <c r="R2790">
        <f t="shared" si="175"/>
        <v>2015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0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73"/>
        <v>101</v>
      </c>
      <c r="P2791" s="10">
        <f t="shared" si="174"/>
        <v>126.46</v>
      </c>
      <c r="Q2791" s="14">
        <f t="shared" si="172"/>
        <v>42016.938692129625</v>
      </c>
      <c r="R2791">
        <f t="shared" si="175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0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73"/>
        <v>105</v>
      </c>
      <c r="P2792" s="10">
        <f t="shared" si="174"/>
        <v>47.88</v>
      </c>
      <c r="Q2792" s="14">
        <f t="shared" si="172"/>
        <v>42591.899988425925</v>
      </c>
      <c r="R2792">
        <f t="shared" si="175"/>
        <v>2016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0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73"/>
        <v>103</v>
      </c>
      <c r="P2793" s="10">
        <f t="shared" si="174"/>
        <v>73.209999999999994</v>
      </c>
      <c r="Q2793" s="14">
        <f t="shared" si="172"/>
        <v>42183.231006944443</v>
      </c>
      <c r="R2793">
        <f t="shared" si="175"/>
        <v>2015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0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73"/>
        <v>108</v>
      </c>
      <c r="P2794" s="10">
        <f t="shared" si="174"/>
        <v>89.67</v>
      </c>
      <c r="Q2794" s="14">
        <f t="shared" si="172"/>
        <v>42176.419039351851</v>
      </c>
      <c r="R2794">
        <f t="shared" si="175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0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73"/>
        <v>111</v>
      </c>
      <c r="P2795" s="10">
        <f t="shared" si="174"/>
        <v>151.46</v>
      </c>
      <c r="Q2795" s="14">
        <f t="shared" si="172"/>
        <v>42416.691655092596</v>
      </c>
      <c r="R2795">
        <f t="shared" si="175"/>
        <v>2016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0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73"/>
        <v>150</v>
      </c>
      <c r="P2796" s="10">
        <f t="shared" si="174"/>
        <v>25</v>
      </c>
      <c r="Q2796" s="14">
        <f t="shared" si="172"/>
        <v>41780.525937500002</v>
      </c>
      <c r="R2796">
        <f t="shared" si="175"/>
        <v>2014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0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73"/>
        <v>104</v>
      </c>
      <c r="P2797" s="10">
        <f t="shared" si="174"/>
        <v>36.5</v>
      </c>
      <c r="Q2797" s="14">
        <f t="shared" si="172"/>
        <v>41795.528101851851</v>
      </c>
      <c r="R2797">
        <f t="shared" si="175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0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73"/>
        <v>116</v>
      </c>
      <c r="P2798" s="10">
        <f t="shared" si="174"/>
        <v>44</v>
      </c>
      <c r="Q2798" s="14">
        <f t="shared" si="172"/>
        <v>41798.94027777778</v>
      </c>
      <c r="R2798">
        <f t="shared" si="175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0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73"/>
        <v>103</v>
      </c>
      <c r="P2799" s="10">
        <f t="shared" si="174"/>
        <v>87.36</v>
      </c>
      <c r="Q2799" s="14">
        <f t="shared" si="172"/>
        <v>42201.675011574072</v>
      </c>
      <c r="R2799">
        <f t="shared" si="175"/>
        <v>2015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73"/>
        <v>101</v>
      </c>
      <c r="P2800" s="10">
        <f t="shared" si="174"/>
        <v>36.47</v>
      </c>
      <c r="Q2800" s="14">
        <f t="shared" si="172"/>
        <v>42507.264699074076</v>
      </c>
      <c r="R2800">
        <f t="shared" si="175"/>
        <v>2016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0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73"/>
        <v>117</v>
      </c>
      <c r="P2801" s="10">
        <f t="shared" si="174"/>
        <v>44.86</v>
      </c>
      <c r="Q2801" s="14">
        <f t="shared" si="172"/>
        <v>41948.552847222221</v>
      </c>
      <c r="R2801">
        <f t="shared" si="175"/>
        <v>2014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0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73"/>
        <v>133</v>
      </c>
      <c r="P2802" s="10">
        <f t="shared" si="174"/>
        <v>42.9</v>
      </c>
      <c r="Q2802" s="14">
        <f t="shared" si="172"/>
        <v>41900.243159722224</v>
      </c>
      <c r="R2802">
        <f t="shared" si="175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0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73"/>
        <v>133</v>
      </c>
      <c r="P2803" s="10">
        <f t="shared" si="174"/>
        <v>51.23</v>
      </c>
      <c r="Q2803" s="14">
        <f t="shared" si="172"/>
        <v>42192.64707175926</v>
      </c>
      <c r="R2803">
        <f t="shared" si="175"/>
        <v>2015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0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73"/>
        <v>102</v>
      </c>
      <c r="P2804" s="10">
        <f t="shared" si="174"/>
        <v>33.94</v>
      </c>
      <c r="Q2804" s="14">
        <f t="shared" si="172"/>
        <v>42158.065694444449</v>
      </c>
      <c r="R2804">
        <f t="shared" si="175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0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73"/>
        <v>128</v>
      </c>
      <c r="P2805" s="10">
        <f t="shared" si="174"/>
        <v>90.74</v>
      </c>
      <c r="Q2805" s="14">
        <f t="shared" si="172"/>
        <v>41881.453587962962</v>
      </c>
      <c r="R2805">
        <f t="shared" si="175"/>
        <v>2014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0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73"/>
        <v>115</v>
      </c>
      <c r="P2806" s="10">
        <f t="shared" si="174"/>
        <v>50</v>
      </c>
      <c r="Q2806" s="14">
        <f t="shared" si="172"/>
        <v>42213.505474537036</v>
      </c>
      <c r="R2806">
        <f t="shared" si="175"/>
        <v>2015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0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73"/>
        <v>110</v>
      </c>
      <c r="P2807" s="10">
        <f t="shared" si="174"/>
        <v>24.44</v>
      </c>
      <c r="Q2807" s="14">
        <f t="shared" si="172"/>
        <v>42185.267245370371</v>
      </c>
      <c r="R2807">
        <f t="shared" si="175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0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73"/>
        <v>112</v>
      </c>
      <c r="P2808" s="10">
        <f t="shared" si="174"/>
        <v>44.25</v>
      </c>
      <c r="Q2808" s="14">
        <f t="shared" si="172"/>
        <v>42154.873124999998</v>
      </c>
      <c r="R2808">
        <f t="shared" si="175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0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73"/>
        <v>126</v>
      </c>
      <c r="P2809" s="10">
        <f t="shared" si="174"/>
        <v>67.739999999999995</v>
      </c>
      <c r="Q2809" s="14">
        <f t="shared" si="172"/>
        <v>42208.84646990741</v>
      </c>
      <c r="R2809">
        <f t="shared" si="175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73"/>
        <v>100</v>
      </c>
      <c r="P2810" s="10">
        <f t="shared" si="174"/>
        <v>65.38</v>
      </c>
      <c r="Q2810" s="14">
        <f t="shared" si="172"/>
        <v>42451.496817129635</v>
      </c>
      <c r="R2810">
        <f t="shared" si="175"/>
        <v>2016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0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73"/>
        <v>102</v>
      </c>
      <c r="P2811" s="10">
        <f t="shared" si="174"/>
        <v>121.9</v>
      </c>
      <c r="Q2811" s="14">
        <f t="shared" si="172"/>
        <v>41759.13962962963</v>
      </c>
      <c r="R2811">
        <f t="shared" si="175"/>
        <v>2014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0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73"/>
        <v>108</v>
      </c>
      <c r="P2812" s="10">
        <f t="shared" si="174"/>
        <v>47.46</v>
      </c>
      <c r="Q2812" s="14">
        <f t="shared" si="172"/>
        <v>42028.496562500004</v>
      </c>
      <c r="R2812">
        <f t="shared" si="175"/>
        <v>2015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0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73"/>
        <v>100</v>
      </c>
      <c r="P2813" s="10">
        <f t="shared" si="174"/>
        <v>92.84</v>
      </c>
      <c r="Q2813" s="14">
        <f t="shared" si="172"/>
        <v>42054.74418981481</v>
      </c>
      <c r="R2813">
        <f t="shared" si="175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0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73"/>
        <v>113</v>
      </c>
      <c r="P2814" s="10">
        <f t="shared" si="174"/>
        <v>68.25</v>
      </c>
      <c r="Q2814" s="14">
        <f t="shared" si="172"/>
        <v>42693.742604166662</v>
      </c>
      <c r="R2814">
        <f t="shared" si="175"/>
        <v>2016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0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73"/>
        <v>128</v>
      </c>
      <c r="P2815" s="10">
        <f t="shared" si="174"/>
        <v>37.21</v>
      </c>
      <c r="Q2815" s="14">
        <f t="shared" si="172"/>
        <v>42103.399479166663</v>
      </c>
      <c r="R2815">
        <f t="shared" si="175"/>
        <v>2015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0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73"/>
        <v>108</v>
      </c>
      <c r="P2816" s="10">
        <f t="shared" si="174"/>
        <v>25.25</v>
      </c>
      <c r="Q2816" s="14">
        <f t="shared" si="172"/>
        <v>42559.776724537034</v>
      </c>
      <c r="R2816">
        <f t="shared" si="175"/>
        <v>2016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0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73"/>
        <v>242</v>
      </c>
      <c r="P2817" s="10">
        <f t="shared" si="174"/>
        <v>43.21</v>
      </c>
      <c r="Q2817" s="14">
        <f t="shared" si="172"/>
        <v>42188.467499999999</v>
      </c>
      <c r="R2817">
        <f t="shared" si="175"/>
        <v>2015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0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73"/>
        <v>142</v>
      </c>
      <c r="P2818" s="10">
        <f t="shared" si="174"/>
        <v>25.13</v>
      </c>
      <c r="Q2818" s="14">
        <f t="shared" ref="Q2818:Q2881" si="176">(((J2819/60)/60)/24)+DATE(1970,1,1)</f>
        <v>42023.634976851856</v>
      </c>
      <c r="R2818">
        <f t="shared" si="175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0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77">ROUND(E2819/D2819*100,0)</f>
        <v>130</v>
      </c>
      <c r="P2819" s="10">
        <f t="shared" ref="P2819:P2882" si="178">ROUND(E2819/L2819,2)</f>
        <v>23.64</v>
      </c>
      <c r="Q2819" s="14">
        <f t="shared" si="176"/>
        <v>42250.598217592589</v>
      </c>
      <c r="R2819">
        <f t="shared" ref="R2819:R2882" si="179">YEAR(Q2819)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77"/>
        <v>106</v>
      </c>
      <c r="P2820" s="10">
        <f t="shared" si="178"/>
        <v>103.95</v>
      </c>
      <c r="Q2820" s="14">
        <f t="shared" si="176"/>
        <v>42139.525567129633</v>
      </c>
      <c r="R2820">
        <f t="shared" si="179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0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77"/>
        <v>105</v>
      </c>
      <c r="P2821" s="10">
        <f t="shared" si="178"/>
        <v>50.38</v>
      </c>
      <c r="Q2821" s="14">
        <f t="shared" si="176"/>
        <v>42401.610983796301</v>
      </c>
      <c r="R2821">
        <f t="shared" si="179"/>
        <v>2016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0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77"/>
        <v>136</v>
      </c>
      <c r="P2822" s="10">
        <f t="shared" si="178"/>
        <v>13.6</v>
      </c>
      <c r="Q2822" s="14">
        <f t="shared" si="176"/>
        <v>41875.922858796301</v>
      </c>
      <c r="R2822">
        <f t="shared" si="179"/>
        <v>2014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0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77"/>
        <v>100</v>
      </c>
      <c r="P2823" s="10">
        <f t="shared" si="178"/>
        <v>28.57</v>
      </c>
      <c r="Q2823" s="14">
        <f t="shared" si="176"/>
        <v>42060.683935185181</v>
      </c>
      <c r="R2823">
        <f t="shared" si="179"/>
        <v>2015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0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77"/>
        <v>100</v>
      </c>
      <c r="P2824" s="10">
        <f t="shared" si="178"/>
        <v>63.83</v>
      </c>
      <c r="Q2824" s="14">
        <f t="shared" si="176"/>
        <v>42067.011643518519</v>
      </c>
      <c r="R2824">
        <f t="shared" si="179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0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77"/>
        <v>124</v>
      </c>
      <c r="P2825" s="10">
        <f t="shared" si="178"/>
        <v>8.86</v>
      </c>
      <c r="Q2825" s="14">
        <f t="shared" si="176"/>
        <v>42136.270787037036</v>
      </c>
      <c r="R2825">
        <f t="shared" si="17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0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77"/>
        <v>117</v>
      </c>
      <c r="P2826" s="10">
        <f t="shared" si="178"/>
        <v>50.67</v>
      </c>
      <c r="Q2826" s="14">
        <f t="shared" si="176"/>
        <v>42312.792662037042</v>
      </c>
      <c r="R2826">
        <f t="shared" si="17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0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77"/>
        <v>103</v>
      </c>
      <c r="P2827" s="10">
        <f t="shared" si="178"/>
        <v>60.78</v>
      </c>
      <c r="Q2827" s="14">
        <f t="shared" si="176"/>
        <v>42171.034861111111</v>
      </c>
      <c r="R2827">
        <f t="shared" si="17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0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77"/>
        <v>108</v>
      </c>
      <c r="P2828" s="10">
        <f t="shared" si="178"/>
        <v>113.42</v>
      </c>
      <c r="Q2828" s="14">
        <f t="shared" si="176"/>
        <v>42494.683634259258</v>
      </c>
      <c r="R2828">
        <f t="shared" si="179"/>
        <v>2016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0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77"/>
        <v>120</v>
      </c>
      <c r="P2829" s="10">
        <f t="shared" si="178"/>
        <v>104.57</v>
      </c>
      <c r="Q2829" s="14">
        <f t="shared" si="176"/>
        <v>42254.264687499999</v>
      </c>
      <c r="R2829">
        <f t="shared" si="179"/>
        <v>2015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77"/>
        <v>100</v>
      </c>
      <c r="P2830" s="10">
        <f t="shared" si="178"/>
        <v>98.31</v>
      </c>
      <c r="Q2830" s="14">
        <f t="shared" si="176"/>
        <v>42495.434236111112</v>
      </c>
      <c r="R2830">
        <f t="shared" si="179"/>
        <v>2016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0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77"/>
        <v>107</v>
      </c>
      <c r="P2831" s="10">
        <f t="shared" si="178"/>
        <v>35.04</v>
      </c>
      <c r="Q2831" s="14">
        <f t="shared" si="176"/>
        <v>41758.839675925927</v>
      </c>
      <c r="R2831">
        <f t="shared" si="179"/>
        <v>2014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0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77"/>
        <v>100</v>
      </c>
      <c r="P2832" s="10">
        <f t="shared" si="178"/>
        <v>272.73</v>
      </c>
      <c r="Q2832" s="14">
        <f t="shared" si="176"/>
        <v>42171.824884259258</v>
      </c>
      <c r="R2832">
        <f t="shared" si="179"/>
        <v>2015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0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77"/>
        <v>111</v>
      </c>
      <c r="P2833" s="10">
        <f t="shared" si="178"/>
        <v>63.85</v>
      </c>
      <c r="Q2833" s="14">
        <f t="shared" si="176"/>
        <v>41938.709421296298</v>
      </c>
      <c r="R2833">
        <f t="shared" si="179"/>
        <v>2014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0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77"/>
        <v>115</v>
      </c>
      <c r="P2834" s="10">
        <f t="shared" si="178"/>
        <v>30.19</v>
      </c>
      <c r="Q2834" s="14">
        <f t="shared" si="176"/>
        <v>42268.127696759257</v>
      </c>
      <c r="R2834">
        <f t="shared" si="179"/>
        <v>2015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0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77"/>
        <v>108</v>
      </c>
      <c r="P2835" s="10">
        <f t="shared" si="178"/>
        <v>83.51</v>
      </c>
      <c r="Q2835" s="14">
        <f t="shared" si="176"/>
        <v>42019.959837962961</v>
      </c>
      <c r="R2835">
        <f t="shared" si="179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0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77"/>
        <v>170</v>
      </c>
      <c r="P2836" s="10">
        <f t="shared" si="178"/>
        <v>64.760000000000005</v>
      </c>
      <c r="Q2836" s="14">
        <f t="shared" si="176"/>
        <v>42313.703900462962</v>
      </c>
      <c r="R2836">
        <f t="shared" si="17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0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77"/>
        <v>187</v>
      </c>
      <c r="P2837" s="10">
        <f t="shared" si="178"/>
        <v>20.12</v>
      </c>
      <c r="Q2837" s="14">
        <f t="shared" si="176"/>
        <v>42746.261782407411</v>
      </c>
      <c r="R2837">
        <f t="shared" si="179"/>
        <v>2017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0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77"/>
        <v>108</v>
      </c>
      <c r="P2838" s="10">
        <f t="shared" si="178"/>
        <v>44.09</v>
      </c>
      <c r="Q2838" s="14">
        <f t="shared" si="176"/>
        <v>42307.908379629633</v>
      </c>
      <c r="R2838">
        <f t="shared" si="179"/>
        <v>2015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0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77"/>
        <v>100</v>
      </c>
      <c r="P2839" s="10">
        <f t="shared" si="178"/>
        <v>40.479999999999997</v>
      </c>
      <c r="Q2839" s="14">
        <f t="shared" si="176"/>
        <v>41842.607592592591</v>
      </c>
      <c r="R2839">
        <f t="shared" si="179"/>
        <v>2014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77"/>
        <v>120</v>
      </c>
      <c r="P2840" s="10">
        <f t="shared" si="178"/>
        <v>44.54</v>
      </c>
      <c r="Q2840" s="14">
        <f t="shared" si="176"/>
        <v>41853.240208333329</v>
      </c>
      <c r="R2840">
        <f t="shared" si="179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0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77"/>
        <v>111</v>
      </c>
      <c r="P2841" s="10">
        <f t="shared" si="178"/>
        <v>125.81</v>
      </c>
      <c r="Q2841" s="14">
        <f t="shared" si="176"/>
        <v>42060.035636574074</v>
      </c>
      <c r="R2841">
        <f t="shared" si="179"/>
        <v>2015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0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77"/>
        <v>104</v>
      </c>
      <c r="P2842" s="10">
        <f t="shared" si="178"/>
        <v>19.7</v>
      </c>
      <c r="Q2842" s="14">
        <f t="shared" si="176"/>
        <v>42291.739548611105</v>
      </c>
      <c r="R2842">
        <f t="shared" si="179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0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77"/>
        <v>1</v>
      </c>
      <c r="P2843" s="10">
        <f t="shared" si="178"/>
        <v>10</v>
      </c>
      <c r="Q2843" s="14">
        <f t="shared" si="176"/>
        <v>41784.952488425923</v>
      </c>
      <c r="R2843">
        <f t="shared" si="179"/>
        <v>2014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0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77"/>
        <v>0</v>
      </c>
      <c r="P2844" s="10" t="e">
        <f t="shared" si="178"/>
        <v>#DIV/0!</v>
      </c>
      <c r="Q2844" s="14">
        <f t="shared" si="176"/>
        <v>42492.737847222219</v>
      </c>
      <c r="R2844">
        <f t="shared" si="179"/>
        <v>2016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0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77"/>
        <v>0</v>
      </c>
      <c r="P2845" s="10" t="e">
        <f t="shared" si="178"/>
        <v>#DIV/0!</v>
      </c>
      <c r="Q2845" s="14">
        <f t="shared" si="176"/>
        <v>42709.546064814815</v>
      </c>
      <c r="R2845">
        <f t="shared" si="179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0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77"/>
        <v>5</v>
      </c>
      <c r="P2846" s="10">
        <f t="shared" si="178"/>
        <v>30</v>
      </c>
      <c r="Q2846" s="14">
        <f t="shared" si="176"/>
        <v>42103.016585648147</v>
      </c>
      <c r="R2846">
        <f t="shared" si="179"/>
        <v>2015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0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77"/>
        <v>32</v>
      </c>
      <c r="P2847" s="10">
        <f t="shared" si="178"/>
        <v>60.67</v>
      </c>
      <c r="Q2847" s="14">
        <f t="shared" si="176"/>
        <v>42108.692060185189</v>
      </c>
      <c r="R2847">
        <f t="shared" si="179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0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77"/>
        <v>0</v>
      </c>
      <c r="P2848" s="10" t="e">
        <f t="shared" si="178"/>
        <v>#DIV/0!</v>
      </c>
      <c r="Q2848" s="14">
        <f t="shared" si="176"/>
        <v>42453.806307870371</v>
      </c>
      <c r="R2848">
        <f t="shared" si="179"/>
        <v>2016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0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77"/>
        <v>0</v>
      </c>
      <c r="P2849" s="10" t="e">
        <f t="shared" si="178"/>
        <v>#DIV/0!</v>
      </c>
      <c r="Q2849" s="14">
        <f t="shared" si="176"/>
        <v>42123.648831018523</v>
      </c>
      <c r="R2849">
        <f t="shared" si="179"/>
        <v>2015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77"/>
        <v>0</v>
      </c>
      <c r="P2850" s="10">
        <f t="shared" si="178"/>
        <v>23.33</v>
      </c>
      <c r="Q2850" s="14">
        <f t="shared" si="176"/>
        <v>42453.428240740745</v>
      </c>
      <c r="R2850">
        <f t="shared" si="179"/>
        <v>2016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0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77"/>
        <v>1</v>
      </c>
      <c r="P2851" s="10">
        <f t="shared" si="178"/>
        <v>5</v>
      </c>
      <c r="Q2851" s="14">
        <f t="shared" si="176"/>
        <v>41858.007071759261</v>
      </c>
      <c r="R2851">
        <f t="shared" si="179"/>
        <v>2014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0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77"/>
        <v>4</v>
      </c>
      <c r="P2852" s="10">
        <f t="shared" si="178"/>
        <v>23.92</v>
      </c>
      <c r="Q2852" s="14">
        <f t="shared" si="176"/>
        <v>42390.002650462964</v>
      </c>
      <c r="R2852">
        <f t="shared" si="179"/>
        <v>2016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0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77"/>
        <v>0</v>
      </c>
      <c r="P2853" s="10" t="e">
        <f t="shared" si="178"/>
        <v>#DIV/0!</v>
      </c>
      <c r="Q2853" s="14">
        <f t="shared" si="176"/>
        <v>41781.045173611114</v>
      </c>
      <c r="R2853">
        <f t="shared" si="179"/>
        <v>2014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0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77"/>
        <v>2</v>
      </c>
      <c r="P2854" s="10">
        <f t="shared" si="178"/>
        <v>15.83</v>
      </c>
      <c r="Q2854" s="14">
        <f t="shared" si="176"/>
        <v>41836.190937499996</v>
      </c>
      <c r="R2854">
        <f t="shared" si="179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0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77"/>
        <v>0</v>
      </c>
      <c r="P2855" s="10" t="e">
        <f t="shared" si="178"/>
        <v>#DIV/0!</v>
      </c>
      <c r="Q2855" s="14">
        <f t="shared" si="176"/>
        <v>42111.71665509259</v>
      </c>
      <c r="R2855">
        <f t="shared" si="179"/>
        <v>2015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0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77"/>
        <v>42</v>
      </c>
      <c r="P2856" s="10">
        <f t="shared" si="178"/>
        <v>29.79</v>
      </c>
      <c r="Q2856" s="14">
        <f t="shared" si="176"/>
        <v>42370.007766203707</v>
      </c>
      <c r="R2856">
        <f t="shared" si="179"/>
        <v>2016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0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77"/>
        <v>50</v>
      </c>
      <c r="P2857" s="10">
        <f t="shared" si="178"/>
        <v>60</v>
      </c>
      <c r="Q2857" s="14">
        <f t="shared" si="176"/>
        <v>42165.037581018521</v>
      </c>
      <c r="R2857">
        <f t="shared" si="179"/>
        <v>2015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0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77"/>
        <v>5</v>
      </c>
      <c r="P2858" s="10">
        <f t="shared" si="178"/>
        <v>24.33</v>
      </c>
      <c r="Q2858" s="14">
        <f t="shared" si="176"/>
        <v>42726.920081018514</v>
      </c>
      <c r="R2858">
        <f t="shared" si="179"/>
        <v>2016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0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77"/>
        <v>20</v>
      </c>
      <c r="P2859" s="10">
        <f t="shared" si="178"/>
        <v>500</v>
      </c>
      <c r="Q2859" s="14">
        <f t="shared" si="176"/>
        <v>41954.545081018514</v>
      </c>
      <c r="R2859">
        <f t="shared" si="179"/>
        <v>2014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77"/>
        <v>0</v>
      </c>
      <c r="P2860" s="10" t="e">
        <f t="shared" si="178"/>
        <v>#DIV/0!</v>
      </c>
      <c r="Q2860" s="14">
        <f t="shared" si="176"/>
        <v>42233.362314814818</v>
      </c>
      <c r="R2860">
        <f t="shared" si="179"/>
        <v>2015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0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77"/>
        <v>2</v>
      </c>
      <c r="P2861" s="10">
        <f t="shared" si="178"/>
        <v>35</v>
      </c>
      <c r="Q2861" s="14">
        <f t="shared" si="176"/>
        <v>42480.800648148142</v>
      </c>
      <c r="R2861">
        <f t="shared" si="179"/>
        <v>2016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0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77"/>
        <v>7</v>
      </c>
      <c r="P2862" s="10">
        <f t="shared" si="178"/>
        <v>29.56</v>
      </c>
      <c r="Q2862" s="14">
        <f t="shared" si="176"/>
        <v>42257.590833333335</v>
      </c>
      <c r="R2862">
        <f t="shared" si="179"/>
        <v>2015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0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77"/>
        <v>32</v>
      </c>
      <c r="P2863" s="10">
        <f t="shared" si="178"/>
        <v>26.67</v>
      </c>
      <c r="Q2863" s="14">
        <f t="shared" si="176"/>
        <v>41784.789687500001</v>
      </c>
      <c r="R2863">
        <f t="shared" si="179"/>
        <v>2014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0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77"/>
        <v>0</v>
      </c>
      <c r="P2864" s="10">
        <f t="shared" si="178"/>
        <v>18.329999999999998</v>
      </c>
      <c r="Q2864" s="14">
        <f t="shared" si="176"/>
        <v>41831.675034722226</v>
      </c>
      <c r="R2864">
        <f t="shared" si="179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0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77"/>
        <v>0</v>
      </c>
      <c r="P2865" s="10">
        <f t="shared" si="178"/>
        <v>20</v>
      </c>
      <c r="Q2865" s="14">
        <f t="shared" si="176"/>
        <v>42172.613506944443</v>
      </c>
      <c r="R2865">
        <f t="shared" si="179"/>
        <v>2015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0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77"/>
        <v>2</v>
      </c>
      <c r="P2866" s="10">
        <f t="shared" si="178"/>
        <v>13.33</v>
      </c>
      <c r="Q2866" s="14">
        <f t="shared" si="176"/>
        <v>41950.114108796297</v>
      </c>
      <c r="R2866">
        <f t="shared" si="179"/>
        <v>2014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0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77"/>
        <v>0</v>
      </c>
      <c r="P2867" s="10" t="e">
        <f t="shared" si="178"/>
        <v>#DIV/0!</v>
      </c>
      <c r="Q2867" s="14">
        <f t="shared" si="176"/>
        <v>42627.955104166671</v>
      </c>
      <c r="R2867">
        <f t="shared" si="179"/>
        <v>2016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0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77"/>
        <v>1</v>
      </c>
      <c r="P2868" s="10">
        <f t="shared" si="178"/>
        <v>22.5</v>
      </c>
      <c r="Q2868" s="14">
        <f t="shared" si="176"/>
        <v>42531.195277777777</v>
      </c>
      <c r="R2868">
        <f t="shared" si="179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0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77"/>
        <v>20</v>
      </c>
      <c r="P2869" s="10">
        <f t="shared" si="178"/>
        <v>50.4</v>
      </c>
      <c r="Q2869" s="14">
        <f t="shared" si="176"/>
        <v>42618.827013888891</v>
      </c>
      <c r="R2869">
        <f t="shared" si="17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77"/>
        <v>42</v>
      </c>
      <c r="P2870" s="10">
        <f t="shared" si="178"/>
        <v>105.03</v>
      </c>
      <c r="Q2870" s="14">
        <f t="shared" si="176"/>
        <v>42540.593530092592</v>
      </c>
      <c r="R2870">
        <f t="shared" si="17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0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77"/>
        <v>1</v>
      </c>
      <c r="P2871" s="10">
        <f t="shared" si="178"/>
        <v>35.4</v>
      </c>
      <c r="Q2871" s="14">
        <f t="shared" si="176"/>
        <v>41746.189409722225</v>
      </c>
      <c r="R2871">
        <f t="shared" si="179"/>
        <v>2014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0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77"/>
        <v>15</v>
      </c>
      <c r="P2872" s="10">
        <f t="shared" si="178"/>
        <v>83.33</v>
      </c>
      <c r="Q2872" s="14">
        <f t="shared" si="176"/>
        <v>41974.738576388889</v>
      </c>
      <c r="R2872">
        <f t="shared" si="179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0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77"/>
        <v>5</v>
      </c>
      <c r="P2873" s="10">
        <f t="shared" si="178"/>
        <v>35.92</v>
      </c>
      <c r="Q2873" s="14">
        <f t="shared" si="176"/>
        <v>42115.11618055556</v>
      </c>
      <c r="R2873">
        <f t="shared" si="179"/>
        <v>2015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0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77"/>
        <v>0</v>
      </c>
      <c r="P2874" s="10" t="e">
        <f t="shared" si="178"/>
        <v>#DIV/0!</v>
      </c>
      <c r="Q2874" s="14">
        <f t="shared" si="176"/>
        <v>42002.817488425921</v>
      </c>
      <c r="R2874">
        <f t="shared" si="179"/>
        <v>2014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0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77"/>
        <v>38</v>
      </c>
      <c r="P2875" s="10">
        <f t="shared" si="178"/>
        <v>119.13</v>
      </c>
      <c r="Q2875" s="14">
        <f t="shared" si="176"/>
        <v>42722.84474537037</v>
      </c>
      <c r="R2875">
        <f t="shared" si="179"/>
        <v>2016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0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77"/>
        <v>5</v>
      </c>
      <c r="P2876" s="10">
        <f t="shared" si="178"/>
        <v>90.33</v>
      </c>
      <c r="Q2876" s="14">
        <f t="shared" si="176"/>
        <v>42465.128391203703</v>
      </c>
      <c r="R2876">
        <f t="shared" si="179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0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77"/>
        <v>0</v>
      </c>
      <c r="P2877" s="10">
        <f t="shared" si="178"/>
        <v>2.33</v>
      </c>
      <c r="Q2877" s="14">
        <f t="shared" si="176"/>
        <v>42171.743969907402</v>
      </c>
      <c r="R2877">
        <f t="shared" si="179"/>
        <v>2015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0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77"/>
        <v>0</v>
      </c>
      <c r="P2878" s="10" t="e">
        <f t="shared" si="178"/>
        <v>#DIV/0!</v>
      </c>
      <c r="Q2878" s="14">
        <f t="shared" si="176"/>
        <v>42672.955138888887</v>
      </c>
      <c r="R2878">
        <f t="shared" si="179"/>
        <v>2016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0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77"/>
        <v>11</v>
      </c>
      <c r="P2879" s="10">
        <f t="shared" si="178"/>
        <v>108.33</v>
      </c>
      <c r="Q2879" s="14">
        <f t="shared" si="176"/>
        <v>42128.615682870368</v>
      </c>
      <c r="R2879">
        <f t="shared" si="179"/>
        <v>2015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77"/>
        <v>2</v>
      </c>
      <c r="P2880" s="10">
        <f t="shared" si="178"/>
        <v>15.75</v>
      </c>
      <c r="Q2880" s="14">
        <f t="shared" si="176"/>
        <v>42359.725243055553</v>
      </c>
      <c r="R2880">
        <f t="shared" si="179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0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77"/>
        <v>0</v>
      </c>
      <c r="P2881" s="10">
        <f t="shared" si="178"/>
        <v>29</v>
      </c>
      <c r="Q2881" s="14">
        <f t="shared" si="176"/>
        <v>42192.905694444446</v>
      </c>
      <c r="R2881">
        <f t="shared" si="17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0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77"/>
        <v>23</v>
      </c>
      <c r="P2882" s="10">
        <f t="shared" si="178"/>
        <v>96.55</v>
      </c>
      <c r="Q2882" s="14">
        <f t="shared" ref="Q2882:Q2945" si="180">(((J2883/60)/60)/24)+DATE(1970,1,1)</f>
        <v>41916.597638888888</v>
      </c>
      <c r="R2882">
        <f t="shared" si="179"/>
        <v>2014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0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81">ROUND(E2883/D2883*100,0)</f>
        <v>0</v>
      </c>
      <c r="P2883" s="10" t="e">
        <f t="shared" ref="P2883:P2946" si="182">ROUND(E2883/L2883,2)</f>
        <v>#DIV/0!</v>
      </c>
      <c r="Q2883" s="14">
        <f t="shared" si="180"/>
        <v>42461.596273148149</v>
      </c>
      <c r="R2883">
        <f t="shared" ref="R2883:R2946" si="183">YEAR(Q2883)</f>
        <v>2016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0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81"/>
        <v>34</v>
      </c>
      <c r="P2884" s="10">
        <f t="shared" si="182"/>
        <v>63</v>
      </c>
      <c r="Q2884" s="14">
        <f t="shared" si="180"/>
        <v>42370.90320601852</v>
      </c>
      <c r="R2884">
        <f t="shared" si="183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0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81"/>
        <v>19</v>
      </c>
      <c r="P2885" s="10">
        <f t="shared" si="182"/>
        <v>381.6</v>
      </c>
      <c r="Q2885" s="14">
        <f t="shared" si="180"/>
        <v>41948.727256944447</v>
      </c>
      <c r="R2885">
        <f t="shared" si="183"/>
        <v>2014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0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81"/>
        <v>0</v>
      </c>
      <c r="P2886" s="10">
        <f t="shared" si="182"/>
        <v>46.25</v>
      </c>
      <c r="Q2886" s="14">
        <f t="shared" si="180"/>
        <v>42047.07640046296</v>
      </c>
      <c r="R2886">
        <f t="shared" si="183"/>
        <v>2015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0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81"/>
        <v>33</v>
      </c>
      <c r="P2887" s="10">
        <f t="shared" si="182"/>
        <v>26</v>
      </c>
      <c r="Q2887" s="14">
        <f t="shared" si="180"/>
        <v>42261.632916666669</v>
      </c>
      <c r="R2887">
        <f t="shared" si="183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0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81"/>
        <v>5</v>
      </c>
      <c r="P2888" s="10">
        <f t="shared" si="182"/>
        <v>10</v>
      </c>
      <c r="Q2888" s="14">
        <f t="shared" si="180"/>
        <v>41985.427361111113</v>
      </c>
      <c r="R2888">
        <f t="shared" si="183"/>
        <v>2014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0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81"/>
        <v>0</v>
      </c>
      <c r="P2889" s="10">
        <f t="shared" si="182"/>
        <v>5</v>
      </c>
      <c r="Q2889" s="14">
        <f t="shared" si="180"/>
        <v>41922.535185185188</v>
      </c>
      <c r="R2889">
        <f t="shared" si="183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81"/>
        <v>0</v>
      </c>
      <c r="P2890" s="10" t="e">
        <f t="shared" si="182"/>
        <v>#DIV/0!</v>
      </c>
      <c r="Q2890" s="14">
        <f t="shared" si="180"/>
        <v>41850.863252314812</v>
      </c>
      <c r="R2890">
        <f t="shared" si="183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0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81"/>
        <v>38</v>
      </c>
      <c r="P2891" s="10">
        <f t="shared" si="182"/>
        <v>81.569999999999993</v>
      </c>
      <c r="Q2891" s="14">
        <f t="shared" si="180"/>
        <v>41831.742962962962</v>
      </c>
      <c r="R2891">
        <f t="shared" si="183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0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81"/>
        <v>1</v>
      </c>
      <c r="P2892" s="10">
        <f t="shared" si="182"/>
        <v>7</v>
      </c>
      <c r="Q2892" s="14">
        <f t="shared" si="180"/>
        <v>42415.883425925931</v>
      </c>
      <c r="R2892">
        <f t="shared" si="183"/>
        <v>2016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0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81"/>
        <v>3</v>
      </c>
      <c r="P2893" s="10">
        <f t="shared" si="182"/>
        <v>27.3</v>
      </c>
      <c r="Q2893" s="14">
        <f t="shared" si="180"/>
        <v>41869.714166666665</v>
      </c>
      <c r="R2893">
        <f t="shared" si="183"/>
        <v>2014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0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81"/>
        <v>9</v>
      </c>
      <c r="P2894" s="10">
        <f t="shared" si="182"/>
        <v>29.41</v>
      </c>
      <c r="Q2894" s="14">
        <f t="shared" si="180"/>
        <v>41953.773090277777</v>
      </c>
      <c r="R2894">
        <f t="shared" si="183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0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81"/>
        <v>1</v>
      </c>
      <c r="P2895" s="10">
        <f t="shared" si="182"/>
        <v>12.5</v>
      </c>
      <c r="Q2895" s="14">
        <f t="shared" si="180"/>
        <v>42037.986284722225</v>
      </c>
      <c r="R2895">
        <f t="shared" si="183"/>
        <v>2015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0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81"/>
        <v>0</v>
      </c>
      <c r="P2896" s="10" t="e">
        <f t="shared" si="182"/>
        <v>#DIV/0!</v>
      </c>
      <c r="Q2896" s="14">
        <f t="shared" si="180"/>
        <v>41811.555462962962</v>
      </c>
      <c r="R2896">
        <f t="shared" si="183"/>
        <v>2014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0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81"/>
        <v>5</v>
      </c>
      <c r="P2897" s="10">
        <f t="shared" si="182"/>
        <v>5.75</v>
      </c>
      <c r="Q2897" s="14">
        <f t="shared" si="180"/>
        <v>42701.908807870372</v>
      </c>
      <c r="R2897">
        <f t="shared" si="183"/>
        <v>2016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0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81"/>
        <v>21</v>
      </c>
      <c r="P2898" s="10">
        <f t="shared" si="182"/>
        <v>52.08</v>
      </c>
      <c r="Q2898" s="14">
        <f t="shared" si="180"/>
        <v>42258.646504629629</v>
      </c>
      <c r="R2898">
        <f t="shared" si="183"/>
        <v>2015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0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81"/>
        <v>5</v>
      </c>
      <c r="P2899" s="10">
        <f t="shared" si="182"/>
        <v>183.33</v>
      </c>
      <c r="Q2899" s="14">
        <f t="shared" si="180"/>
        <v>42278.664965277778</v>
      </c>
      <c r="R2899">
        <f t="shared" si="183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81"/>
        <v>4</v>
      </c>
      <c r="P2900" s="10">
        <f t="shared" si="182"/>
        <v>26.33</v>
      </c>
      <c r="Q2900" s="14">
        <f t="shared" si="180"/>
        <v>42515.078217592592</v>
      </c>
      <c r="R2900">
        <f t="shared" si="183"/>
        <v>2016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0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81"/>
        <v>0</v>
      </c>
      <c r="P2901" s="10" t="e">
        <f t="shared" si="182"/>
        <v>#DIV/0!</v>
      </c>
      <c r="Q2901" s="14">
        <f t="shared" si="180"/>
        <v>41830.234166666669</v>
      </c>
      <c r="R2901">
        <f t="shared" si="183"/>
        <v>2014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0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81"/>
        <v>62</v>
      </c>
      <c r="P2902" s="10">
        <f t="shared" si="182"/>
        <v>486.43</v>
      </c>
      <c r="Q2902" s="14">
        <f t="shared" si="180"/>
        <v>41982.904386574075</v>
      </c>
      <c r="R2902">
        <f t="shared" si="183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0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81"/>
        <v>1</v>
      </c>
      <c r="P2903" s="10">
        <f t="shared" si="182"/>
        <v>3</v>
      </c>
      <c r="Q2903" s="14">
        <f t="shared" si="180"/>
        <v>42210.439768518518</v>
      </c>
      <c r="R2903">
        <f t="shared" si="183"/>
        <v>2015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0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81"/>
        <v>0</v>
      </c>
      <c r="P2904" s="10">
        <f t="shared" si="182"/>
        <v>25</v>
      </c>
      <c r="Q2904" s="14">
        <f t="shared" si="180"/>
        <v>42196.166874999995</v>
      </c>
      <c r="R2904">
        <f t="shared" si="183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0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81"/>
        <v>1</v>
      </c>
      <c r="P2905" s="10">
        <f t="shared" si="182"/>
        <v>9.75</v>
      </c>
      <c r="Q2905" s="14">
        <f t="shared" si="180"/>
        <v>41940.967951388891</v>
      </c>
      <c r="R2905">
        <f t="shared" si="183"/>
        <v>2014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0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81"/>
        <v>5</v>
      </c>
      <c r="P2906" s="10">
        <f t="shared" si="182"/>
        <v>18.75</v>
      </c>
      <c r="Q2906" s="14">
        <f t="shared" si="180"/>
        <v>42606.056863425925</v>
      </c>
      <c r="R2906">
        <f t="shared" si="183"/>
        <v>2016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0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81"/>
        <v>18</v>
      </c>
      <c r="P2907" s="10">
        <f t="shared" si="182"/>
        <v>36.590000000000003</v>
      </c>
      <c r="Q2907" s="14">
        <f t="shared" si="180"/>
        <v>42199.648912037039</v>
      </c>
      <c r="R2907">
        <f t="shared" si="183"/>
        <v>2015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0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81"/>
        <v>9</v>
      </c>
      <c r="P2908" s="10">
        <f t="shared" si="182"/>
        <v>80.709999999999994</v>
      </c>
      <c r="Q2908" s="14">
        <f t="shared" si="180"/>
        <v>42444.877743055549</v>
      </c>
      <c r="R2908">
        <f t="shared" si="183"/>
        <v>2016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0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81"/>
        <v>0</v>
      </c>
      <c r="P2909" s="10">
        <f t="shared" si="182"/>
        <v>1</v>
      </c>
      <c r="Q2909" s="14">
        <f t="shared" si="180"/>
        <v>42499.731701388882</v>
      </c>
      <c r="R2909">
        <f t="shared" si="183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81"/>
        <v>3</v>
      </c>
      <c r="P2910" s="10">
        <f t="shared" si="182"/>
        <v>52.8</v>
      </c>
      <c r="Q2910" s="14">
        <f t="shared" si="180"/>
        <v>41929.266215277778</v>
      </c>
      <c r="R2910">
        <f t="shared" si="183"/>
        <v>2014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0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81"/>
        <v>0</v>
      </c>
      <c r="P2911" s="10">
        <f t="shared" si="182"/>
        <v>20</v>
      </c>
      <c r="Q2911" s="14">
        <f t="shared" si="180"/>
        <v>42107.841284722221</v>
      </c>
      <c r="R2911">
        <f t="shared" si="183"/>
        <v>2015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0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81"/>
        <v>0</v>
      </c>
      <c r="P2912" s="10">
        <f t="shared" si="182"/>
        <v>1</v>
      </c>
      <c r="Q2912" s="14">
        <f t="shared" si="180"/>
        <v>42142.768819444449</v>
      </c>
      <c r="R2912">
        <f t="shared" si="183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0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81"/>
        <v>37</v>
      </c>
      <c r="P2913" s="10">
        <f t="shared" si="182"/>
        <v>46.93</v>
      </c>
      <c r="Q2913" s="14">
        <f t="shared" si="180"/>
        <v>42354.131643518514</v>
      </c>
      <c r="R2913">
        <f t="shared" si="183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0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81"/>
        <v>14</v>
      </c>
      <c r="P2914" s="10">
        <f t="shared" si="182"/>
        <v>78.08</v>
      </c>
      <c r="Q2914" s="14">
        <f t="shared" si="180"/>
        <v>41828.922905092593</v>
      </c>
      <c r="R2914">
        <f t="shared" si="183"/>
        <v>2014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0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81"/>
        <v>0</v>
      </c>
      <c r="P2915" s="10">
        <f t="shared" si="182"/>
        <v>1</v>
      </c>
      <c r="Q2915" s="14">
        <f t="shared" si="180"/>
        <v>42017.907337962963</v>
      </c>
      <c r="R2915">
        <f t="shared" si="183"/>
        <v>2015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0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81"/>
        <v>0</v>
      </c>
      <c r="P2916" s="10">
        <f t="shared" si="182"/>
        <v>1</v>
      </c>
      <c r="Q2916" s="14">
        <f t="shared" si="180"/>
        <v>42415.398032407407</v>
      </c>
      <c r="R2916">
        <f t="shared" si="183"/>
        <v>2016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0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81"/>
        <v>61</v>
      </c>
      <c r="P2917" s="10">
        <f t="shared" si="182"/>
        <v>203.67</v>
      </c>
      <c r="Q2917" s="14">
        <f t="shared" si="180"/>
        <v>41755.476724537039</v>
      </c>
      <c r="R2917">
        <f t="shared" si="183"/>
        <v>2014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0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81"/>
        <v>8</v>
      </c>
      <c r="P2918" s="10">
        <f t="shared" si="182"/>
        <v>20.71</v>
      </c>
      <c r="Q2918" s="14">
        <f t="shared" si="180"/>
        <v>42245.234340277777</v>
      </c>
      <c r="R2918">
        <f t="shared" si="183"/>
        <v>2015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0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81"/>
        <v>22</v>
      </c>
      <c r="P2919" s="10">
        <f t="shared" si="182"/>
        <v>48.56</v>
      </c>
      <c r="Q2919" s="14">
        <f t="shared" si="180"/>
        <v>42278.629710648151</v>
      </c>
      <c r="R2919">
        <f t="shared" si="183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81"/>
        <v>27</v>
      </c>
      <c r="P2920" s="10">
        <f t="shared" si="182"/>
        <v>68.099999999999994</v>
      </c>
      <c r="Q2920" s="14">
        <f t="shared" si="180"/>
        <v>41826.61954861111</v>
      </c>
      <c r="R2920">
        <f t="shared" si="183"/>
        <v>2014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0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81"/>
        <v>9</v>
      </c>
      <c r="P2921" s="10">
        <f t="shared" si="182"/>
        <v>8.5</v>
      </c>
      <c r="Q2921" s="14">
        <f t="shared" si="180"/>
        <v>42058.792476851857</v>
      </c>
      <c r="R2921">
        <f t="shared" si="183"/>
        <v>2015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0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81"/>
        <v>27</v>
      </c>
      <c r="P2922" s="10">
        <f t="shared" si="182"/>
        <v>51.62</v>
      </c>
      <c r="Q2922" s="14">
        <f t="shared" si="180"/>
        <v>41877.886620370373</v>
      </c>
      <c r="R2922">
        <f t="shared" si="183"/>
        <v>2014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0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81"/>
        <v>129</v>
      </c>
      <c r="P2923" s="10">
        <f t="shared" si="182"/>
        <v>43</v>
      </c>
      <c r="Q2923" s="14">
        <f t="shared" si="180"/>
        <v>42097.874155092592</v>
      </c>
      <c r="R2923">
        <f t="shared" si="183"/>
        <v>2015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0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81"/>
        <v>100</v>
      </c>
      <c r="P2924" s="10">
        <f t="shared" si="182"/>
        <v>83.33</v>
      </c>
      <c r="Q2924" s="14">
        <f t="shared" si="180"/>
        <v>42013.15253472222</v>
      </c>
      <c r="R2924">
        <f t="shared" si="183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0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81"/>
        <v>100</v>
      </c>
      <c r="P2925" s="10">
        <f t="shared" si="182"/>
        <v>30</v>
      </c>
      <c r="Q2925" s="14">
        <f t="shared" si="180"/>
        <v>42103.556828703702</v>
      </c>
      <c r="R2925">
        <f t="shared" si="183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0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81"/>
        <v>103</v>
      </c>
      <c r="P2926" s="10">
        <f t="shared" si="182"/>
        <v>175.51</v>
      </c>
      <c r="Q2926" s="14">
        <f t="shared" si="180"/>
        <v>41863.584120370368</v>
      </c>
      <c r="R2926">
        <f t="shared" si="183"/>
        <v>2014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0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81"/>
        <v>102</v>
      </c>
      <c r="P2927" s="10">
        <f t="shared" si="182"/>
        <v>231.66</v>
      </c>
      <c r="Q2927" s="14">
        <f t="shared" si="180"/>
        <v>42044.765960648147</v>
      </c>
      <c r="R2927">
        <f t="shared" si="183"/>
        <v>2015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0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81"/>
        <v>125</v>
      </c>
      <c r="P2928" s="10">
        <f t="shared" si="182"/>
        <v>75</v>
      </c>
      <c r="Q2928" s="14">
        <f t="shared" si="180"/>
        <v>41806.669317129628</v>
      </c>
      <c r="R2928">
        <f t="shared" si="183"/>
        <v>2014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0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81"/>
        <v>131</v>
      </c>
      <c r="P2929" s="10">
        <f t="shared" si="182"/>
        <v>112.14</v>
      </c>
      <c r="Q2929" s="14">
        <f t="shared" si="180"/>
        <v>42403.998217592598</v>
      </c>
      <c r="R2929">
        <f t="shared" si="183"/>
        <v>2016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81"/>
        <v>100</v>
      </c>
      <c r="P2930" s="10">
        <f t="shared" si="182"/>
        <v>41.67</v>
      </c>
      <c r="Q2930" s="14">
        <f t="shared" si="180"/>
        <v>41754.564328703702</v>
      </c>
      <c r="R2930">
        <f t="shared" si="183"/>
        <v>2014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0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81"/>
        <v>102</v>
      </c>
      <c r="P2931" s="10">
        <f t="shared" si="182"/>
        <v>255.17</v>
      </c>
      <c r="Q2931" s="14">
        <f t="shared" si="180"/>
        <v>42101.584074074075</v>
      </c>
      <c r="R2931">
        <f t="shared" si="183"/>
        <v>2015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0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81"/>
        <v>101</v>
      </c>
      <c r="P2932" s="10">
        <f t="shared" si="182"/>
        <v>162.77000000000001</v>
      </c>
      <c r="Q2932" s="14">
        <f t="shared" si="180"/>
        <v>41872.291238425925</v>
      </c>
      <c r="R2932">
        <f t="shared" si="183"/>
        <v>2014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0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81"/>
        <v>106</v>
      </c>
      <c r="P2933" s="10">
        <f t="shared" si="182"/>
        <v>88.33</v>
      </c>
      <c r="Q2933" s="14">
        <f t="shared" si="180"/>
        <v>42025.164780092593</v>
      </c>
      <c r="R2933">
        <f t="shared" si="183"/>
        <v>2015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0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81"/>
        <v>105</v>
      </c>
      <c r="P2934" s="10">
        <f t="shared" si="182"/>
        <v>85.74</v>
      </c>
      <c r="Q2934" s="14">
        <f t="shared" si="180"/>
        <v>42495.956631944442</v>
      </c>
      <c r="R2934">
        <f t="shared" si="183"/>
        <v>2016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0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81"/>
        <v>103</v>
      </c>
      <c r="P2935" s="10">
        <f t="shared" si="182"/>
        <v>47.57</v>
      </c>
      <c r="Q2935" s="14">
        <f t="shared" si="180"/>
        <v>41775.636157407411</v>
      </c>
      <c r="R2935">
        <f t="shared" si="183"/>
        <v>2014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0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81"/>
        <v>108</v>
      </c>
      <c r="P2936" s="10">
        <f t="shared" si="182"/>
        <v>72.97</v>
      </c>
      <c r="Q2936" s="14">
        <f t="shared" si="180"/>
        <v>42553.583425925928</v>
      </c>
      <c r="R2936">
        <f t="shared" si="183"/>
        <v>2016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0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81"/>
        <v>101</v>
      </c>
      <c r="P2937" s="10">
        <f t="shared" si="182"/>
        <v>90.54</v>
      </c>
      <c r="Q2937" s="14">
        <f t="shared" si="180"/>
        <v>41912.650729166664</v>
      </c>
      <c r="R2937">
        <f t="shared" si="183"/>
        <v>2014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0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81"/>
        <v>128</v>
      </c>
      <c r="P2938" s="10">
        <f t="shared" si="182"/>
        <v>37.65</v>
      </c>
      <c r="Q2938" s="14">
        <f t="shared" si="180"/>
        <v>41803.457326388889</v>
      </c>
      <c r="R2938">
        <f t="shared" si="183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0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81"/>
        <v>133</v>
      </c>
      <c r="P2939" s="10">
        <f t="shared" si="182"/>
        <v>36.36</v>
      </c>
      <c r="Q2939" s="14">
        <f t="shared" si="180"/>
        <v>42004.703865740739</v>
      </c>
      <c r="R2939">
        <f t="shared" si="183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81"/>
        <v>101</v>
      </c>
      <c r="P2940" s="10">
        <f t="shared" si="182"/>
        <v>126.72</v>
      </c>
      <c r="Q2940" s="14">
        <f t="shared" si="180"/>
        <v>41845.809166666666</v>
      </c>
      <c r="R2940">
        <f t="shared" si="183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0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81"/>
        <v>103</v>
      </c>
      <c r="P2941" s="10">
        <f t="shared" si="182"/>
        <v>329.2</v>
      </c>
      <c r="Q2941" s="14">
        <f t="shared" si="180"/>
        <v>41982.773356481484</v>
      </c>
      <c r="R2941">
        <f t="shared" si="183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0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81"/>
        <v>107</v>
      </c>
      <c r="P2942" s="10">
        <f t="shared" si="182"/>
        <v>81.239999999999995</v>
      </c>
      <c r="Q2942" s="14">
        <f t="shared" si="180"/>
        <v>42034.960127314815</v>
      </c>
      <c r="R2942">
        <f t="shared" si="183"/>
        <v>2015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0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81"/>
        <v>0</v>
      </c>
      <c r="P2943" s="10">
        <f t="shared" si="182"/>
        <v>1</v>
      </c>
      <c r="Q2943" s="14">
        <f t="shared" si="180"/>
        <v>42334.803923611107</v>
      </c>
      <c r="R2943">
        <f t="shared" si="183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0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81"/>
        <v>20</v>
      </c>
      <c r="P2944" s="10">
        <f t="shared" si="182"/>
        <v>202.23</v>
      </c>
      <c r="Q2944" s="14">
        <f t="shared" si="180"/>
        <v>42077.129398148143</v>
      </c>
      <c r="R2944">
        <f t="shared" si="183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0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81"/>
        <v>0</v>
      </c>
      <c r="P2945" s="10" t="e">
        <f t="shared" si="182"/>
        <v>#DIV/0!</v>
      </c>
      <c r="Q2945" s="14">
        <f t="shared" si="180"/>
        <v>42132.9143287037</v>
      </c>
      <c r="R2945">
        <f t="shared" si="183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0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81"/>
        <v>1</v>
      </c>
      <c r="P2946" s="10">
        <f t="shared" si="182"/>
        <v>100</v>
      </c>
      <c r="Q2946" s="14">
        <f t="shared" ref="Q2946:Q3009" si="184">(((J2947/60)/60)/24)+DATE(1970,1,1)</f>
        <v>42118.139583333337</v>
      </c>
      <c r="R2946">
        <f t="shared" si="183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0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85">ROUND(E2947/D2947*100,0)</f>
        <v>0</v>
      </c>
      <c r="P2947" s="10" t="e">
        <f t="shared" ref="P2947:P3010" si="186">ROUND(E2947/L2947,2)</f>
        <v>#DIV/0!</v>
      </c>
      <c r="Q2947" s="14">
        <f t="shared" si="184"/>
        <v>42567.531157407408</v>
      </c>
      <c r="R2947">
        <f t="shared" ref="R2947:R3010" si="187">YEAR(Q2947)</f>
        <v>2016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0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85"/>
        <v>0</v>
      </c>
      <c r="P2948" s="10">
        <f t="shared" si="186"/>
        <v>1</v>
      </c>
      <c r="Q2948" s="14">
        <f t="shared" si="184"/>
        <v>42649.562118055561</v>
      </c>
      <c r="R2948">
        <f t="shared" si="187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0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85"/>
        <v>4</v>
      </c>
      <c r="P2949" s="10">
        <f t="shared" si="186"/>
        <v>82.46</v>
      </c>
      <c r="Q2949" s="14">
        <f t="shared" si="184"/>
        <v>42097.649224537032</v>
      </c>
      <c r="R2949">
        <f t="shared" si="187"/>
        <v>2015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85"/>
        <v>0</v>
      </c>
      <c r="P2950" s="10">
        <f t="shared" si="186"/>
        <v>2.67</v>
      </c>
      <c r="Q2950" s="14">
        <f t="shared" si="184"/>
        <v>42297.823113425926</v>
      </c>
      <c r="R2950">
        <f t="shared" si="187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0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85"/>
        <v>3</v>
      </c>
      <c r="P2951" s="10">
        <f t="shared" si="186"/>
        <v>12.5</v>
      </c>
      <c r="Q2951" s="14">
        <f t="shared" si="184"/>
        <v>42362.36518518519</v>
      </c>
      <c r="R2951">
        <f t="shared" si="187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0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85"/>
        <v>0</v>
      </c>
      <c r="P2952" s="10" t="e">
        <f t="shared" si="186"/>
        <v>#DIV/0!</v>
      </c>
      <c r="Q2952" s="14">
        <f t="shared" si="184"/>
        <v>41872.802928240737</v>
      </c>
      <c r="R2952">
        <f t="shared" si="187"/>
        <v>2014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0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85"/>
        <v>2</v>
      </c>
      <c r="P2953" s="10">
        <f t="shared" si="186"/>
        <v>18.899999999999999</v>
      </c>
      <c r="Q2953" s="14">
        <f t="shared" si="184"/>
        <v>42628.690266203703</v>
      </c>
      <c r="R2953">
        <f t="shared" si="187"/>
        <v>2016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0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85"/>
        <v>8</v>
      </c>
      <c r="P2954" s="10">
        <f t="shared" si="186"/>
        <v>200.63</v>
      </c>
      <c r="Q2954" s="14">
        <f t="shared" si="184"/>
        <v>42255.791909722218</v>
      </c>
      <c r="R2954">
        <f t="shared" si="187"/>
        <v>2015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0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85"/>
        <v>0</v>
      </c>
      <c r="P2955" s="10">
        <f t="shared" si="186"/>
        <v>201.67</v>
      </c>
      <c r="Q2955" s="14">
        <f t="shared" si="184"/>
        <v>42790.583368055552</v>
      </c>
      <c r="R2955">
        <f t="shared" si="187"/>
        <v>2017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0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85"/>
        <v>0</v>
      </c>
      <c r="P2956" s="10" t="e">
        <f t="shared" si="186"/>
        <v>#DIV/0!</v>
      </c>
      <c r="Q2956" s="14">
        <f t="shared" si="184"/>
        <v>42141.741307870368</v>
      </c>
      <c r="R2956">
        <f t="shared" si="187"/>
        <v>2015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0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85"/>
        <v>60</v>
      </c>
      <c r="P2957" s="10">
        <f t="shared" si="186"/>
        <v>65</v>
      </c>
      <c r="Q2957" s="14">
        <f t="shared" si="184"/>
        <v>42464.958912037036</v>
      </c>
      <c r="R2957">
        <f t="shared" si="187"/>
        <v>2016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0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85"/>
        <v>17</v>
      </c>
      <c r="P2958" s="10">
        <f t="shared" si="186"/>
        <v>66.099999999999994</v>
      </c>
      <c r="Q2958" s="14">
        <f t="shared" si="184"/>
        <v>42031.011249999996</v>
      </c>
      <c r="R2958">
        <f t="shared" si="187"/>
        <v>2015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0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85"/>
        <v>2</v>
      </c>
      <c r="P2959" s="10">
        <f t="shared" si="186"/>
        <v>93.33</v>
      </c>
      <c r="Q2959" s="14">
        <f t="shared" si="184"/>
        <v>42438.779131944444</v>
      </c>
      <c r="R2959">
        <f t="shared" si="187"/>
        <v>2016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85"/>
        <v>0</v>
      </c>
      <c r="P2960" s="10" t="e">
        <f t="shared" si="186"/>
        <v>#DIV/0!</v>
      </c>
      <c r="Q2960" s="14">
        <f t="shared" si="184"/>
        <v>42498.008391203708</v>
      </c>
      <c r="R2960">
        <f t="shared" si="187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0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85"/>
        <v>0</v>
      </c>
      <c r="P2961" s="10" t="e">
        <f t="shared" si="186"/>
        <v>#DIV/0!</v>
      </c>
      <c r="Q2961" s="14">
        <f t="shared" si="184"/>
        <v>41863.757210648146</v>
      </c>
      <c r="R2961">
        <f t="shared" si="187"/>
        <v>2014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0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85"/>
        <v>0</v>
      </c>
      <c r="P2962" s="10" t="e">
        <f t="shared" si="186"/>
        <v>#DIV/0!</v>
      </c>
      <c r="Q2962" s="14">
        <f t="shared" si="184"/>
        <v>42061.212488425925</v>
      </c>
      <c r="R2962">
        <f t="shared" si="187"/>
        <v>2015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0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85"/>
        <v>110</v>
      </c>
      <c r="P2963" s="10">
        <f t="shared" si="186"/>
        <v>50.75</v>
      </c>
      <c r="Q2963" s="14">
        <f t="shared" si="184"/>
        <v>42036.24428240741</v>
      </c>
      <c r="R2963">
        <f t="shared" si="187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0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85"/>
        <v>122</v>
      </c>
      <c r="P2964" s="10">
        <f t="shared" si="186"/>
        <v>60.9</v>
      </c>
      <c r="Q2964" s="14">
        <f t="shared" si="184"/>
        <v>42157.470185185186</v>
      </c>
      <c r="R2964">
        <f t="shared" si="187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0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85"/>
        <v>107</v>
      </c>
      <c r="P2965" s="10">
        <f t="shared" si="186"/>
        <v>109.03</v>
      </c>
      <c r="Q2965" s="14">
        <f t="shared" si="184"/>
        <v>41827.909942129627</v>
      </c>
      <c r="R2965">
        <f t="shared" si="187"/>
        <v>2014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0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85"/>
        <v>101</v>
      </c>
      <c r="P2966" s="10">
        <f t="shared" si="186"/>
        <v>25.69</v>
      </c>
      <c r="Q2966" s="14">
        <f t="shared" si="184"/>
        <v>42162.729548611111</v>
      </c>
      <c r="R2966">
        <f t="shared" si="187"/>
        <v>2015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0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85"/>
        <v>109</v>
      </c>
      <c r="P2967" s="10">
        <f t="shared" si="186"/>
        <v>41.92</v>
      </c>
      <c r="Q2967" s="14">
        <f t="shared" si="184"/>
        <v>42233.738564814819</v>
      </c>
      <c r="R2967">
        <f t="shared" si="187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0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85"/>
        <v>114</v>
      </c>
      <c r="P2968" s="10">
        <f t="shared" si="186"/>
        <v>88.77</v>
      </c>
      <c r="Q2968" s="14">
        <f t="shared" si="184"/>
        <v>42042.197824074072</v>
      </c>
      <c r="R2968">
        <f t="shared" si="187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0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85"/>
        <v>114</v>
      </c>
      <c r="P2969" s="10">
        <f t="shared" si="186"/>
        <v>80.23</v>
      </c>
      <c r="Q2969" s="14">
        <f t="shared" si="184"/>
        <v>42585.523842592593</v>
      </c>
      <c r="R2969">
        <f t="shared" si="187"/>
        <v>2016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85"/>
        <v>106</v>
      </c>
      <c r="P2970" s="10">
        <f t="shared" si="186"/>
        <v>78.94</v>
      </c>
      <c r="Q2970" s="14">
        <f t="shared" si="184"/>
        <v>42097.786493055552</v>
      </c>
      <c r="R2970">
        <f t="shared" si="187"/>
        <v>2015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0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85"/>
        <v>163</v>
      </c>
      <c r="P2971" s="10">
        <f t="shared" si="186"/>
        <v>95.59</v>
      </c>
      <c r="Q2971" s="14">
        <f t="shared" si="184"/>
        <v>41808.669571759259</v>
      </c>
      <c r="R2971">
        <f t="shared" si="187"/>
        <v>2014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0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85"/>
        <v>106</v>
      </c>
      <c r="P2972" s="10">
        <f t="shared" si="186"/>
        <v>69.89</v>
      </c>
      <c r="Q2972" s="14">
        <f t="shared" si="184"/>
        <v>41852.658310185187</v>
      </c>
      <c r="R2972">
        <f t="shared" si="187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0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85"/>
        <v>100</v>
      </c>
      <c r="P2973" s="10">
        <f t="shared" si="186"/>
        <v>74.53</v>
      </c>
      <c r="Q2973" s="14">
        <f t="shared" si="184"/>
        <v>42694.110185185185</v>
      </c>
      <c r="R2973">
        <f t="shared" si="187"/>
        <v>2016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0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85"/>
        <v>105</v>
      </c>
      <c r="P2974" s="10">
        <f t="shared" si="186"/>
        <v>123.94</v>
      </c>
      <c r="Q2974" s="14">
        <f t="shared" si="184"/>
        <v>42341.818379629629</v>
      </c>
      <c r="R2974">
        <f t="shared" si="187"/>
        <v>2015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0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85"/>
        <v>175</v>
      </c>
      <c r="P2975" s="10">
        <f t="shared" si="186"/>
        <v>264.85000000000002</v>
      </c>
      <c r="Q2975" s="14">
        <f t="shared" si="184"/>
        <v>41880.061006944445</v>
      </c>
      <c r="R2975">
        <f t="shared" si="187"/>
        <v>2014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0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85"/>
        <v>102</v>
      </c>
      <c r="P2976" s="10">
        <f t="shared" si="186"/>
        <v>58.62</v>
      </c>
      <c r="Q2976" s="14">
        <f t="shared" si="184"/>
        <v>41941.683865740742</v>
      </c>
      <c r="R2976">
        <f t="shared" si="187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0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85"/>
        <v>100</v>
      </c>
      <c r="P2977" s="10">
        <f t="shared" si="186"/>
        <v>70.88</v>
      </c>
      <c r="Q2977" s="14">
        <f t="shared" si="184"/>
        <v>42425.730671296296</v>
      </c>
      <c r="R2977">
        <f t="shared" si="187"/>
        <v>2016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0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85"/>
        <v>171</v>
      </c>
      <c r="P2978" s="10">
        <f t="shared" si="186"/>
        <v>8.57</v>
      </c>
      <c r="Q2978" s="14">
        <f t="shared" si="184"/>
        <v>42026.88118055556</v>
      </c>
      <c r="R2978">
        <f t="shared" si="187"/>
        <v>2015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0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85"/>
        <v>114</v>
      </c>
      <c r="P2979" s="10">
        <f t="shared" si="186"/>
        <v>113.57</v>
      </c>
      <c r="Q2979" s="14">
        <f t="shared" si="184"/>
        <v>41922.640590277777</v>
      </c>
      <c r="R2979">
        <f t="shared" si="187"/>
        <v>2014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85"/>
        <v>129</v>
      </c>
      <c r="P2980" s="10">
        <f t="shared" si="186"/>
        <v>60.69</v>
      </c>
      <c r="Q2980" s="14">
        <f t="shared" si="184"/>
        <v>41993.824340277773</v>
      </c>
      <c r="R2980">
        <f t="shared" si="187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0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85"/>
        <v>101</v>
      </c>
      <c r="P2981" s="10">
        <f t="shared" si="186"/>
        <v>110.22</v>
      </c>
      <c r="Q2981" s="14">
        <f t="shared" si="184"/>
        <v>42219.915856481486</v>
      </c>
      <c r="R2981">
        <f t="shared" si="187"/>
        <v>2015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0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85"/>
        <v>109</v>
      </c>
      <c r="P2982" s="10">
        <f t="shared" si="186"/>
        <v>136.46</v>
      </c>
      <c r="Q2982" s="14">
        <f t="shared" si="184"/>
        <v>42225.559675925921</v>
      </c>
      <c r="R2982">
        <f t="shared" si="187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0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85"/>
        <v>129</v>
      </c>
      <c r="P2983" s="10">
        <f t="shared" si="186"/>
        <v>53.16</v>
      </c>
      <c r="Q2983" s="14">
        <f t="shared" si="184"/>
        <v>42381.686840277776</v>
      </c>
      <c r="R2983">
        <f t="shared" si="187"/>
        <v>2016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0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85"/>
        <v>102</v>
      </c>
      <c r="P2984" s="10">
        <f t="shared" si="186"/>
        <v>86.49</v>
      </c>
      <c r="Q2984" s="14">
        <f t="shared" si="184"/>
        <v>41894.632361111115</v>
      </c>
      <c r="R2984">
        <f t="shared" si="187"/>
        <v>2014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0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85"/>
        <v>147</v>
      </c>
      <c r="P2985" s="10">
        <f t="shared" si="186"/>
        <v>155.24</v>
      </c>
      <c r="Q2985" s="14">
        <f t="shared" si="184"/>
        <v>42576.278715277775</v>
      </c>
      <c r="R2985">
        <f t="shared" si="187"/>
        <v>2016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0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85"/>
        <v>100</v>
      </c>
      <c r="P2986" s="10">
        <f t="shared" si="186"/>
        <v>115.08</v>
      </c>
      <c r="Q2986" s="14">
        <f t="shared" si="184"/>
        <v>42654.973703703698</v>
      </c>
      <c r="R2986">
        <f t="shared" si="187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0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85"/>
        <v>122</v>
      </c>
      <c r="P2987" s="10">
        <f t="shared" si="186"/>
        <v>109.59</v>
      </c>
      <c r="Q2987" s="14">
        <f t="shared" si="184"/>
        <v>42431.500069444446</v>
      </c>
      <c r="R2987">
        <f t="shared" si="187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0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85"/>
        <v>106</v>
      </c>
      <c r="P2988" s="10">
        <f t="shared" si="186"/>
        <v>45.21</v>
      </c>
      <c r="Q2988" s="14">
        <f t="shared" si="184"/>
        <v>42627.307303240741</v>
      </c>
      <c r="R2988">
        <f t="shared" si="187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0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85"/>
        <v>110</v>
      </c>
      <c r="P2989" s="10">
        <f t="shared" si="186"/>
        <v>104.15</v>
      </c>
      <c r="Q2989" s="14">
        <f t="shared" si="184"/>
        <v>42511.362048611118</v>
      </c>
      <c r="R2989">
        <f t="shared" si="187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85"/>
        <v>100</v>
      </c>
      <c r="P2990" s="10">
        <f t="shared" si="186"/>
        <v>35.71</v>
      </c>
      <c r="Q2990" s="14">
        <f t="shared" si="184"/>
        <v>42337.02039351852</v>
      </c>
      <c r="R2990">
        <f t="shared" si="187"/>
        <v>2015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0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85"/>
        <v>177</v>
      </c>
      <c r="P2991" s="10">
        <f t="shared" si="186"/>
        <v>97</v>
      </c>
      <c r="Q2991" s="14">
        <f t="shared" si="184"/>
        <v>42341.57430555555</v>
      </c>
      <c r="R2991">
        <f t="shared" si="187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0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85"/>
        <v>100</v>
      </c>
      <c r="P2992" s="10">
        <f t="shared" si="186"/>
        <v>370.37</v>
      </c>
      <c r="Q2992" s="14">
        <f t="shared" si="184"/>
        <v>42740.837152777778</v>
      </c>
      <c r="R2992">
        <f t="shared" si="187"/>
        <v>2017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0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85"/>
        <v>103</v>
      </c>
      <c r="P2993" s="10">
        <f t="shared" si="186"/>
        <v>94.41</v>
      </c>
      <c r="Q2993" s="14">
        <f t="shared" si="184"/>
        <v>42622.767476851848</v>
      </c>
      <c r="R2993">
        <f t="shared" si="187"/>
        <v>2016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0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85"/>
        <v>105</v>
      </c>
      <c r="P2994" s="10">
        <f t="shared" si="186"/>
        <v>48.98</v>
      </c>
      <c r="Q2994" s="14">
        <f t="shared" si="184"/>
        <v>42390.838738425926</v>
      </c>
      <c r="R2994">
        <f t="shared" si="187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0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85"/>
        <v>100</v>
      </c>
      <c r="P2995" s="10">
        <f t="shared" si="186"/>
        <v>45.59</v>
      </c>
      <c r="Q2995" s="14">
        <f t="shared" si="184"/>
        <v>41885.478842592594</v>
      </c>
      <c r="R2995">
        <f t="shared" si="187"/>
        <v>2014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0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85"/>
        <v>458</v>
      </c>
      <c r="P2996" s="10">
        <f t="shared" si="186"/>
        <v>23.28</v>
      </c>
      <c r="Q2996" s="14">
        <f t="shared" si="184"/>
        <v>42724.665173611109</v>
      </c>
      <c r="R2996">
        <f t="shared" si="187"/>
        <v>2016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0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85"/>
        <v>105</v>
      </c>
      <c r="P2997" s="10">
        <f t="shared" si="186"/>
        <v>63.23</v>
      </c>
      <c r="Q2997" s="14">
        <f t="shared" si="184"/>
        <v>42090.912500000006</v>
      </c>
      <c r="R2997">
        <f t="shared" si="187"/>
        <v>2015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0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85"/>
        <v>172</v>
      </c>
      <c r="P2998" s="10">
        <f t="shared" si="186"/>
        <v>153.52000000000001</v>
      </c>
      <c r="Q2998" s="14">
        <f t="shared" si="184"/>
        <v>42775.733715277776</v>
      </c>
      <c r="R2998">
        <f t="shared" si="187"/>
        <v>2017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0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85"/>
        <v>104</v>
      </c>
      <c r="P2999" s="10">
        <f t="shared" si="186"/>
        <v>90.2</v>
      </c>
      <c r="Q2999" s="14">
        <f t="shared" si="184"/>
        <v>41778.193622685183</v>
      </c>
      <c r="R2999">
        <f t="shared" si="187"/>
        <v>2014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85"/>
        <v>103</v>
      </c>
      <c r="P3000" s="10">
        <f t="shared" si="186"/>
        <v>118.97</v>
      </c>
      <c r="Q3000" s="14">
        <f t="shared" si="184"/>
        <v>42780.740277777775</v>
      </c>
      <c r="R3000">
        <f t="shared" si="187"/>
        <v>2017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0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85"/>
        <v>119</v>
      </c>
      <c r="P3001" s="10">
        <f t="shared" si="186"/>
        <v>80.25</v>
      </c>
      <c r="Q3001" s="14">
        <f t="shared" si="184"/>
        <v>42752.827199074076</v>
      </c>
      <c r="R3001">
        <f t="shared" si="187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0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85"/>
        <v>100</v>
      </c>
      <c r="P3002" s="10">
        <f t="shared" si="186"/>
        <v>62.5</v>
      </c>
      <c r="Q3002" s="14">
        <f t="shared" si="184"/>
        <v>42534.895625000005</v>
      </c>
      <c r="R3002">
        <f t="shared" si="187"/>
        <v>2016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0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85"/>
        <v>319</v>
      </c>
      <c r="P3003" s="10">
        <f t="shared" si="186"/>
        <v>131.38</v>
      </c>
      <c r="Q3003" s="14">
        <f t="shared" si="184"/>
        <v>41239.83625</v>
      </c>
      <c r="R3003">
        <f t="shared" si="187"/>
        <v>2012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0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85"/>
        <v>109</v>
      </c>
      <c r="P3004" s="10">
        <f t="shared" si="186"/>
        <v>73.03</v>
      </c>
      <c r="Q3004" s="14">
        <f t="shared" si="184"/>
        <v>42398.849259259259</v>
      </c>
      <c r="R3004">
        <f t="shared" si="187"/>
        <v>2016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0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85"/>
        <v>101</v>
      </c>
      <c r="P3005" s="10">
        <f t="shared" si="186"/>
        <v>178.53</v>
      </c>
      <c r="Q3005" s="14">
        <f t="shared" si="184"/>
        <v>41928.881064814814</v>
      </c>
      <c r="R3005">
        <f t="shared" si="187"/>
        <v>2014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0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85"/>
        <v>113</v>
      </c>
      <c r="P3006" s="10">
        <f t="shared" si="186"/>
        <v>162.91</v>
      </c>
      <c r="Q3006" s="14">
        <f t="shared" si="184"/>
        <v>41888.674826388888</v>
      </c>
      <c r="R3006">
        <f t="shared" si="187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0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85"/>
        <v>120</v>
      </c>
      <c r="P3007" s="10">
        <f t="shared" si="186"/>
        <v>108.24</v>
      </c>
      <c r="Q3007" s="14">
        <f t="shared" si="184"/>
        <v>41957.756840277783</v>
      </c>
      <c r="R3007">
        <f t="shared" si="187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0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85"/>
        <v>108</v>
      </c>
      <c r="P3008" s="10">
        <f t="shared" si="186"/>
        <v>88.87</v>
      </c>
      <c r="Q3008" s="14">
        <f t="shared" si="184"/>
        <v>42098.216238425928</v>
      </c>
      <c r="R3008">
        <f t="shared" si="187"/>
        <v>2015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0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85"/>
        <v>180</v>
      </c>
      <c r="P3009" s="10">
        <f t="shared" si="186"/>
        <v>54</v>
      </c>
      <c r="Q3009" s="14">
        <f t="shared" si="184"/>
        <v>42360.212025462963</v>
      </c>
      <c r="R3009">
        <f t="shared" si="187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85"/>
        <v>101</v>
      </c>
      <c r="P3010" s="10">
        <f t="shared" si="186"/>
        <v>116.73</v>
      </c>
      <c r="Q3010" s="14">
        <f t="shared" ref="Q3010:Q3073" si="188">(((J3011/60)/60)/24)+DATE(1970,1,1)</f>
        <v>41939.569907407407</v>
      </c>
      <c r="R3010">
        <f t="shared" si="187"/>
        <v>2014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0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89">ROUND(E3011/D3011*100,0)</f>
        <v>120</v>
      </c>
      <c r="P3011" s="10">
        <f t="shared" ref="P3011:P3074" si="190">ROUND(E3011/L3011,2)</f>
        <v>233.9</v>
      </c>
      <c r="Q3011" s="14">
        <f t="shared" si="188"/>
        <v>41996.832395833335</v>
      </c>
      <c r="R3011">
        <f t="shared" ref="R3011:R3074" si="191">YEAR(Q3011)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0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89"/>
        <v>158</v>
      </c>
      <c r="P3012" s="10">
        <f t="shared" si="190"/>
        <v>158</v>
      </c>
      <c r="Q3012" s="14">
        <f t="shared" si="188"/>
        <v>42334.468935185185</v>
      </c>
      <c r="R3012">
        <f t="shared" si="191"/>
        <v>2015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0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89"/>
        <v>124</v>
      </c>
      <c r="P3013" s="10">
        <f t="shared" si="190"/>
        <v>14.84</v>
      </c>
      <c r="Q3013" s="14">
        <f t="shared" si="188"/>
        <v>42024.702893518523</v>
      </c>
      <c r="R3013">
        <f t="shared" si="191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0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89"/>
        <v>117</v>
      </c>
      <c r="P3014" s="10">
        <f t="shared" si="190"/>
        <v>85.18</v>
      </c>
      <c r="Q3014" s="14">
        <f t="shared" si="188"/>
        <v>42146.836215277777</v>
      </c>
      <c r="R3014">
        <f t="shared" si="191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0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89"/>
        <v>157</v>
      </c>
      <c r="P3015" s="10">
        <f t="shared" si="190"/>
        <v>146.69</v>
      </c>
      <c r="Q3015" s="14">
        <f t="shared" si="188"/>
        <v>41920.123611111114</v>
      </c>
      <c r="R3015">
        <f t="shared" si="191"/>
        <v>2014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0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89"/>
        <v>113</v>
      </c>
      <c r="P3016" s="10">
        <f t="shared" si="190"/>
        <v>50.76</v>
      </c>
      <c r="Q3016" s="14">
        <f t="shared" si="188"/>
        <v>41785.72729166667</v>
      </c>
      <c r="R3016">
        <f t="shared" si="191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0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89"/>
        <v>103</v>
      </c>
      <c r="P3017" s="10">
        <f t="shared" si="190"/>
        <v>87.7</v>
      </c>
      <c r="Q3017" s="14">
        <f t="shared" si="188"/>
        <v>41778.548055555555</v>
      </c>
      <c r="R3017">
        <f t="shared" si="191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0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89"/>
        <v>103</v>
      </c>
      <c r="P3018" s="10">
        <f t="shared" si="190"/>
        <v>242.28</v>
      </c>
      <c r="Q3018" s="14">
        <f t="shared" si="188"/>
        <v>41841.850034722222</v>
      </c>
      <c r="R3018">
        <f t="shared" si="191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0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89"/>
        <v>106</v>
      </c>
      <c r="P3019" s="10">
        <f t="shared" si="190"/>
        <v>146.44999999999999</v>
      </c>
      <c r="Q3019" s="14">
        <f t="shared" si="188"/>
        <v>42163.29833333334</v>
      </c>
      <c r="R3019">
        <f t="shared" si="191"/>
        <v>2015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89"/>
        <v>101</v>
      </c>
      <c r="P3020" s="10">
        <f t="shared" si="190"/>
        <v>103.17</v>
      </c>
      <c r="Q3020" s="14">
        <f t="shared" si="188"/>
        <v>41758.833564814813</v>
      </c>
      <c r="R3020">
        <f t="shared" si="191"/>
        <v>2014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0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89"/>
        <v>121</v>
      </c>
      <c r="P3021" s="10">
        <f t="shared" si="190"/>
        <v>80.459999999999994</v>
      </c>
      <c r="Q3021" s="14">
        <f t="shared" si="188"/>
        <v>42170.846446759257</v>
      </c>
      <c r="R3021">
        <f t="shared" si="191"/>
        <v>2015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0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89"/>
        <v>101</v>
      </c>
      <c r="P3022" s="10">
        <f t="shared" si="190"/>
        <v>234.67</v>
      </c>
      <c r="Q3022" s="14">
        <f t="shared" si="188"/>
        <v>42660.618854166663</v>
      </c>
      <c r="R3022">
        <f t="shared" si="191"/>
        <v>2016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0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89"/>
        <v>116</v>
      </c>
      <c r="P3023" s="10">
        <f t="shared" si="190"/>
        <v>50.69</v>
      </c>
      <c r="Q3023" s="14">
        <f t="shared" si="188"/>
        <v>42564.95380787037</v>
      </c>
      <c r="R3023">
        <f t="shared" si="191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0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89"/>
        <v>101</v>
      </c>
      <c r="P3024" s="10">
        <f t="shared" si="190"/>
        <v>162.71</v>
      </c>
      <c r="Q3024" s="14">
        <f t="shared" si="188"/>
        <v>42121.675763888896</v>
      </c>
      <c r="R3024">
        <f t="shared" si="191"/>
        <v>2015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0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89"/>
        <v>103</v>
      </c>
      <c r="P3025" s="10">
        <f t="shared" si="190"/>
        <v>120.17</v>
      </c>
      <c r="Q3025" s="14">
        <f t="shared" si="188"/>
        <v>41158.993923611109</v>
      </c>
      <c r="R3025">
        <f t="shared" si="191"/>
        <v>2012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0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89"/>
        <v>246</v>
      </c>
      <c r="P3026" s="10">
        <f t="shared" si="190"/>
        <v>67.7</v>
      </c>
      <c r="Q3026" s="14">
        <f t="shared" si="188"/>
        <v>41761.509409722225</v>
      </c>
      <c r="R3026">
        <f t="shared" si="191"/>
        <v>2014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0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89"/>
        <v>302</v>
      </c>
      <c r="P3027" s="10">
        <f t="shared" si="190"/>
        <v>52.1</v>
      </c>
      <c r="Q3027" s="14">
        <f t="shared" si="188"/>
        <v>42783.459398148145</v>
      </c>
      <c r="R3027">
        <f t="shared" si="191"/>
        <v>2017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0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89"/>
        <v>143</v>
      </c>
      <c r="P3028" s="10">
        <f t="shared" si="190"/>
        <v>51.6</v>
      </c>
      <c r="Q3028" s="14">
        <f t="shared" si="188"/>
        <v>42053.704293981486</v>
      </c>
      <c r="R3028">
        <f t="shared" si="191"/>
        <v>2015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0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89"/>
        <v>131</v>
      </c>
      <c r="P3029" s="10">
        <f t="shared" si="190"/>
        <v>164.3</v>
      </c>
      <c r="Q3029" s="14">
        <f t="shared" si="188"/>
        <v>42567.264178240745</v>
      </c>
      <c r="R3029">
        <f t="shared" si="191"/>
        <v>2016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89"/>
        <v>168</v>
      </c>
      <c r="P3030" s="10">
        <f t="shared" si="190"/>
        <v>84.86</v>
      </c>
      <c r="Q3030" s="14">
        <f t="shared" si="188"/>
        <v>41932.708877314813</v>
      </c>
      <c r="R3030">
        <f t="shared" si="191"/>
        <v>2014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0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89"/>
        <v>110</v>
      </c>
      <c r="P3031" s="10">
        <f t="shared" si="190"/>
        <v>94.55</v>
      </c>
      <c r="Q3031" s="14">
        <f t="shared" si="188"/>
        <v>42233.747349537036</v>
      </c>
      <c r="R3031">
        <f t="shared" si="191"/>
        <v>2015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0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89"/>
        <v>107</v>
      </c>
      <c r="P3032" s="10">
        <f t="shared" si="190"/>
        <v>45.54</v>
      </c>
      <c r="Q3032" s="14">
        <f t="shared" si="188"/>
        <v>42597.882488425923</v>
      </c>
      <c r="R3032">
        <f t="shared" si="191"/>
        <v>2016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0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89"/>
        <v>100</v>
      </c>
      <c r="P3033" s="10">
        <f t="shared" si="190"/>
        <v>51.72</v>
      </c>
      <c r="Q3033" s="14">
        <f t="shared" si="188"/>
        <v>42228.044664351852</v>
      </c>
      <c r="R3033">
        <f t="shared" si="191"/>
        <v>2015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0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89"/>
        <v>127</v>
      </c>
      <c r="P3034" s="10">
        <f t="shared" si="190"/>
        <v>50.88</v>
      </c>
      <c r="Q3034" s="14">
        <f t="shared" si="188"/>
        <v>42570.110243055555</v>
      </c>
      <c r="R3034">
        <f t="shared" si="191"/>
        <v>2016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0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89"/>
        <v>147</v>
      </c>
      <c r="P3035" s="10">
        <f t="shared" si="190"/>
        <v>191.13</v>
      </c>
      <c r="Q3035" s="14">
        <f t="shared" si="188"/>
        <v>42644.535358796296</v>
      </c>
      <c r="R3035">
        <f t="shared" si="191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0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89"/>
        <v>113</v>
      </c>
      <c r="P3036" s="10">
        <f t="shared" si="190"/>
        <v>89.31</v>
      </c>
      <c r="Q3036" s="14">
        <f t="shared" si="188"/>
        <v>41368.560289351852</v>
      </c>
      <c r="R3036">
        <f t="shared" si="191"/>
        <v>2013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0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89"/>
        <v>109</v>
      </c>
      <c r="P3037" s="10">
        <f t="shared" si="190"/>
        <v>88.59</v>
      </c>
      <c r="Q3037" s="14">
        <f t="shared" si="188"/>
        <v>41466.785231481481</v>
      </c>
      <c r="R3037">
        <f t="shared" si="191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0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89"/>
        <v>127</v>
      </c>
      <c r="P3038" s="10">
        <f t="shared" si="190"/>
        <v>96.3</v>
      </c>
      <c r="Q3038" s="14">
        <f t="shared" si="188"/>
        <v>40378.893206018518</v>
      </c>
      <c r="R3038">
        <f t="shared" si="191"/>
        <v>2010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0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89"/>
        <v>213</v>
      </c>
      <c r="P3039" s="10">
        <f t="shared" si="190"/>
        <v>33.31</v>
      </c>
      <c r="Q3039" s="14">
        <f t="shared" si="188"/>
        <v>42373.252280092594</v>
      </c>
      <c r="R3039">
        <f t="shared" si="191"/>
        <v>2016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89"/>
        <v>101</v>
      </c>
      <c r="P3040" s="10">
        <f t="shared" si="190"/>
        <v>37.22</v>
      </c>
      <c r="Q3040" s="14">
        <f t="shared" si="188"/>
        <v>41610.794421296298</v>
      </c>
      <c r="R3040">
        <f t="shared" si="191"/>
        <v>2013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0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89"/>
        <v>109</v>
      </c>
      <c r="P3041" s="10">
        <f t="shared" si="190"/>
        <v>92.13</v>
      </c>
      <c r="Q3041" s="14">
        <f t="shared" si="188"/>
        <v>42177.791909722218</v>
      </c>
      <c r="R3041">
        <f t="shared" si="191"/>
        <v>2015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0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89"/>
        <v>108</v>
      </c>
      <c r="P3042" s="10">
        <f t="shared" si="190"/>
        <v>76.790000000000006</v>
      </c>
      <c r="Q3042" s="14">
        <f t="shared" si="188"/>
        <v>42359.868611111116</v>
      </c>
      <c r="R3042">
        <f t="shared" si="191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0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89"/>
        <v>110</v>
      </c>
      <c r="P3043" s="10">
        <f t="shared" si="190"/>
        <v>96.53</v>
      </c>
      <c r="Q3043" s="14">
        <f t="shared" si="188"/>
        <v>42253.688043981485</v>
      </c>
      <c r="R3043">
        <f t="shared" si="191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0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89"/>
        <v>128</v>
      </c>
      <c r="P3044" s="10">
        <f t="shared" si="190"/>
        <v>51.89</v>
      </c>
      <c r="Q3044" s="14">
        <f t="shared" si="188"/>
        <v>42083.070590277777</v>
      </c>
      <c r="R3044">
        <f t="shared" si="191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0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89"/>
        <v>110</v>
      </c>
      <c r="P3045" s="10">
        <f t="shared" si="190"/>
        <v>128.91</v>
      </c>
      <c r="Q3045" s="14">
        <f t="shared" si="188"/>
        <v>42387.7268287037</v>
      </c>
      <c r="R3045">
        <f t="shared" si="191"/>
        <v>2016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0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89"/>
        <v>109</v>
      </c>
      <c r="P3046" s="10">
        <f t="shared" si="190"/>
        <v>84.11</v>
      </c>
      <c r="Q3046" s="14">
        <f t="shared" si="188"/>
        <v>41843.155729166669</v>
      </c>
      <c r="R3046">
        <f t="shared" si="191"/>
        <v>2014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0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89"/>
        <v>133</v>
      </c>
      <c r="P3047" s="10">
        <f t="shared" si="190"/>
        <v>82.94</v>
      </c>
      <c r="Q3047" s="14">
        <f t="shared" si="188"/>
        <v>41862.803078703706</v>
      </c>
      <c r="R3047">
        <f t="shared" si="191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0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89"/>
        <v>191</v>
      </c>
      <c r="P3048" s="10">
        <f t="shared" si="190"/>
        <v>259.95</v>
      </c>
      <c r="Q3048" s="14">
        <f t="shared" si="188"/>
        <v>42443.989050925928</v>
      </c>
      <c r="R3048">
        <f t="shared" si="191"/>
        <v>2016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0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89"/>
        <v>149</v>
      </c>
      <c r="P3049" s="10">
        <f t="shared" si="190"/>
        <v>37.25</v>
      </c>
      <c r="Q3049" s="14">
        <f t="shared" si="188"/>
        <v>41975.901180555549</v>
      </c>
      <c r="R3049">
        <f t="shared" si="191"/>
        <v>2014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89"/>
        <v>166</v>
      </c>
      <c r="P3050" s="10">
        <f t="shared" si="190"/>
        <v>177.02</v>
      </c>
      <c r="Q3050" s="14">
        <f t="shared" si="188"/>
        <v>42139.014525462961</v>
      </c>
      <c r="R3050">
        <f t="shared" si="191"/>
        <v>2015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0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89"/>
        <v>107</v>
      </c>
      <c r="P3051" s="10">
        <f t="shared" si="190"/>
        <v>74.069999999999993</v>
      </c>
      <c r="Q3051" s="14">
        <f t="shared" si="188"/>
        <v>42465.16851851852</v>
      </c>
      <c r="R3051">
        <f t="shared" si="191"/>
        <v>2016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0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89"/>
        <v>106</v>
      </c>
      <c r="P3052" s="10">
        <f t="shared" si="190"/>
        <v>70.67</v>
      </c>
      <c r="Q3052" s="14">
        <f t="shared" si="188"/>
        <v>42744.416030092587</v>
      </c>
      <c r="R3052">
        <f t="shared" si="191"/>
        <v>2017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0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89"/>
        <v>24</v>
      </c>
      <c r="P3053" s="10">
        <f t="shared" si="190"/>
        <v>23.63</v>
      </c>
      <c r="Q3053" s="14">
        <f t="shared" si="188"/>
        <v>42122.670069444444</v>
      </c>
      <c r="R3053">
        <f t="shared" si="191"/>
        <v>2015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0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89"/>
        <v>0</v>
      </c>
      <c r="P3054" s="10">
        <f t="shared" si="190"/>
        <v>37.5</v>
      </c>
      <c r="Q3054" s="14">
        <f t="shared" si="188"/>
        <v>41862.761724537035</v>
      </c>
      <c r="R3054">
        <f t="shared" si="191"/>
        <v>2014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0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89"/>
        <v>0</v>
      </c>
      <c r="P3055" s="10">
        <f t="shared" si="190"/>
        <v>13.33</v>
      </c>
      <c r="Q3055" s="14">
        <f t="shared" si="188"/>
        <v>42027.832800925928</v>
      </c>
      <c r="R3055">
        <f t="shared" si="191"/>
        <v>2015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0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89"/>
        <v>0</v>
      </c>
      <c r="P3056" s="10" t="e">
        <f t="shared" si="190"/>
        <v>#DIV/0!</v>
      </c>
      <c r="Q3056" s="14">
        <f t="shared" si="188"/>
        <v>41953.95821759259</v>
      </c>
      <c r="R3056">
        <f t="shared" si="191"/>
        <v>2014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0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89"/>
        <v>0</v>
      </c>
      <c r="P3057" s="10">
        <f t="shared" si="190"/>
        <v>1</v>
      </c>
      <c r="Q3057" s="14">
        <f t="shared" si="188"/>
        <v>41851.636388888888</v>
      </c>
      <c r="R3057">
        <f t="shared" si="191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0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89"/>
        <v>0</v>
      </c>
      <c r="P3058" s="10" t="e">
        <f t="shared" si="190"/>
        <v>#DIV/0!</v>
      </c>
      <c r="Q3058" s="14">
        <f t="shared" si="188"/>
        <v>42433.650590277779</v>
      </c>
      <c r="R3058">
        <f t="shared" si="191"/>
        <v>2016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0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89"/>
        <v>0</v>
      </c>
      <c r="P3059" s="10" t="e">
        <f t="shared" si="190"/>
        <v>#DIV/0!</v>
      </c>
      <c r="Q3059" s="14">
        <f t="shared" si="188"/>
        <v>42460.374305555553</v>
      </c>
      <c r="R3059">
        <f t="shared" si="191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89"/>
        <v>0</v>
      </c>
      <c r="P3060" s="10">
        <f t="shared" si="190"/>
        <v>1</v>
      </c>
      <c r="Q3060" s="14">
        <f t="shared" si="188"/>
        <v>41829.935717592591</v>
      </c>
      <c r="R3060">
        <f t="shared" si="191"/>
        <v>2014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0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89"/>
        <v>3</v>
      </c>
      <c r="P3061" s="10">
        <f t="shared" si="190"/>
        <v>41</v>
      </c>
      <c r="Q3061" s="14">
        <f t="shared" si="188"/>
        <v>42245.274699074071</v>
      </c>
      <c r="R3061">
        <f t="shared" si="191"/>
        <v>2015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0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89"/>
        <v>0</v>
      </c>
      <c r="P3062" s="10">
        <f t="shared" si="190"/>
        <v>55.83</v>
      </c>
      <c r="Q3062" s="14">
        <f t="shared" si="188"/>
        <v>41834.784120370372</v>
      </c>
      <c r="R3062">
        <f t="shared" si="191"/>
        <v>2014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0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89"/>
        <v>0</v>
      </c>
      <c r="P3063" s="10" t="e">
        <f t="shared" si="190"/>
        <v>#DIV/0!</v>
      </c>
      <c r="Q3063" s="14">
        <f t="shared" si="188"/>
        <v>42248.535787037035</v>
      </c>
      <c r="R3063">
        <f t="shared" si="191"/>
        <v>2015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0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89"/>
        <v>67</v>
      </c>
      <c r="P3064" s="10">
        <f t="shared" si="190"/>
        <v>99.76</v>
      </c>
      <c r="Q3064" s="14">
        <f t="shared" si="188"/>
        <v>42630.922893518517</v>
      </c>
      <c r="R3064">
        <f t="shared" si="191"/>
        <v>2016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0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89"/>
        <v>20</v>
      </c>
      <c r="P3065" s="10">
        <f t="shared" si="190"/>
        <v>25.52</v>
      </c>
      <c r="Q3065" s="14">
        <f t="shared" si="188"/>
        <v>42299.130162037036</v>
      </c>
      <c r="R3065">
        <f t="shared" si="191"/>
        <v>2015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0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89"/>
        <v>11</v>
      </c>
      <c r="P3066" s="10">
        <f t="shared" si="190"/>
        <v>117.65</v>
      </c>
      <c r="Q3066" s="14">
        <f t="shared" si="188"/>
        <v>41825.055231481485</v>
      </c>
      <c r="R3066">
        <f t="shared" si="191"/>
        <v>2014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0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89"/>
        <v>0</v>
      </c>
      <c r="P3067" s="10">
        <f t="shared" si="190"/>
        <v>5</v>
      </c>
      <c r="Q3067" s="14">
        <f t="shared" si="188"/>
        <v>42531.228437500002</v>
      </c>
      <c r="R3067">
        <f t="shared" si="191"/>
        <v>2016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0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89"/>
        <v>12</v>
      </c>
      <c r="P3068" s="10">
        <f t="shared" si="190"/>
        <v>2796.67</v>
      </c>
      <c r="Q3068" s="14">
        <f t="shared" si="188"/>
        <v>42226.938414351855</v>
      </c>
      <c r="R3068">
        <f t="shared" si="191"/>
        <v>2015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0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89"/>
        <v>3</v>
      </c>
      <c r="P3069" s="10">
        <f t="shared" si="190"/>
        <v>200</v>
      </c>
      <c r="Q3069" s="14">
        <f t="shared" si="188"/>
        <v>42263.691574074073</v>
      </c>
      <c r="R3069">
        <f t="shared" si="191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89"/>
        <v>0</v>
      </c>
      <c r="P3070" s="10">
        <f t="shared" si="190"/>
        <v>87.5</v>
      </c>
      <c r="Q3070" s="14">
        <f t="shared" si="188"/>
        <v>41957.833726851852</v>
      </c>
      <c r="R3070">
        <f t="shared" si="191"/>
        <v>2014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0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89"/>
        <v>14</v>
      </c>
      <c r="P3071" s="10">
        <f t="shared" si="190"/>
        <v>20.14</v>
      </c>
      <c r="Q3071" s="14">
        <f t="shared" si="188"/>
        <v>42690.733437499999</v>
      </c>
      <c r="R3071">
        <f t="shared" si="191"/>
        <v>2016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0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89"/>
        <v>3</v>
      </c>
      <c r="P3072" s="10">
        <f t="shared" si="190"/>
        <v>20.88</v>
      </c>
      <c r="Q3072" s="14">
        <f t="shared" si="188"/>
        <v>42097.732418981483</v>
      </c>
      <c r="R3072">
        <f t="shared" si="191"/>
        <v>2015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0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89"/>
        <v>60</v>
      </c>
      <c r="P3073" s="10">
        <f t="shared" si="190"/>
        <v>61.31</v>
      </c>
      <c r="Q3073" s="14">
        <f t="shared" si="188"/>
        <v>42658.690532407403</v>
      </c>
      <c r="R3073">
        <f t="shared" si="191"/>
        <v>2016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0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89"/>
        <v>0</v>
      </c>
      <c r="P3074" s="10">
        <f t="shared" si="190"/>
        <v>1</v>
      </c>
      <c r="Q3074" s="14">
        <f t="shared" ref="Q3074:Q3137" si="192">(((J3075/60)/60)/24)+DATE(1970,1,1)</f>
        <v>42111.684027777781</v>
      </c>
      <c r="R3074">
        <f t="shared" si="191"/>
        <v>2015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0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93">ROUND(E3075/D3075*100,0)</f>
        <v>0</v>
      </c>
      <c r="P3075" s="10">
        <f t="shared" ref="P3075:P3138" si="194">ROUND(E3075/L3075,2)</f>
        <v>92.14</v>
      </c>
      <c r="Q3075" s="14">
        <f t="shared" si="192"/>
        <v>42409.571284722217</v>
      </c>
      <c r="R3075">
        <f t="shared" ref="R3075:R3138" si="195">YEAR(Q3075)</f>
        <v>2016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0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93"/>
        <v>0</v>
      </c>
      <c r="P3076" s="10">
        <f t="shared" si="194"/>
        <v>7.33</v>
      </c>
      <c r="Q3076" s="14">
        <f t="shared" si="192"/>
        <v>42551.102314814809</v>
      </c>
      <c r="R3076">
        <f t="shared" si="195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0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93"/>
        <v>9</v>
      </c>
      <c r="P3077" s="10">
        <f t="shared" si="194"/>
        <v>64.8</v>
      </c>
      <c r="Q3077" s="14">
        <f t="shared" si="192"/>
        <v>42226.651886574073</v>
      </c>
      <c r="R3077">
        <f t="shared" si="195"/>
        <v>2015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0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93"/>
        <v>15</v>
      </c>
      <c r="P3078" s="10">
        <f t="shared" si="194"/>
        <v>30.12</v>
      </c>
      <c r="Q3078" s="14">
        <f t="shared" si="192"/>
        <v>42766.956921296296</v>
      </c>
      <c r="R3078">
        <f t="shared" si="195"/>
        <v>2017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0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93"/>
        <v>0</v>
      </c>
      <c r="P3079" s="10">
        <f t="shared" si="194"/>
        <v>52.5</v>
      </c>
      <c r="Q3079" s="14">
        <f t="shared" si="192"/>
        <v>42031.138831018514</v>
      </c>
      <c r="R3079">
        <f t="shared" si="195"/>
        <v>2015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93"/>
        <v>0</v>
      </c>
      <c r="P3080" s="10">
        <f t="shared" si="194"/>
        <v>23.67</v>
      </c>
      <c r="Q3080" s="14">
        <f t="shared" si="192"/>
        <v>42055.713368055556</v>
      </c>
      <c r="R3080">
        <f t="shared" si="195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0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93"/>
        <v>1</v>
      </c>
      <c r="P3081" s="10">
        <f t="shared" si="194"/>
        <v>415.78</v>
      </c>
      <c r="Q3081" s="14">
        <f t="shared" si="192"/>
        <v>41940.028287037036</v>
      </c>
      <c r="R3081">
        <f t="shared" si="195"/>
        <v>2014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0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93"/>
        <v>0</v>
      </c>
      <c r="P3082" s="10">
        <f t="shared" si="194"/>
        <v>53.71</v>
      </c>
      <c r="Q3082" s="14">
        <f t="shared" si="192"/>
        <v>42237.181608796294</v>
      </c>
      <c r="R3082">
        <f t="shared" si="195"/>
        <v>2015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0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93"/>
        <v>0</v>
      </c>
      <c r="P3083" s="10">
        <f t="shared" si="194"/>
        <v>420.6</v>
      </c>
      <c r="Q3083" s="14">
        <f t="shared" si="192"/>
        <v>42293.922986111109</v>
      </c>
      <c r="R3083">
        <f t="shared" si="195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0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93"/>
        <v>0</v>
      </c>
      <c r="P3084" s="10" t="e">
        <f t="shared" si="194"/>
        <v>#DIV/0!</v>
      </c>
      <c r="Q3084" s="14">
        <f t="shared" si="192"/>
        <v>41853.563402777778</v>
      </c>
      <c r="R3084">
        <f t="shared" si="195"/>
        <v>2014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0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93"/>
        <v>0</v>
      </c>
      <c r="P3085" s="10">
        <f t="shared" si="194"/>
        <v>18.670000000000002</v>
      </c>
      <c r="Q3085" s="14">
        <f t="shared" si="192"/>
        <v>42100.723738425921</v>
      </c>
      <c r="R3085">
        <f t="shared" si="195"/>
        <v>2015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0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93"/>
        <v>12</v>
      </c>
      <c r="P3086" s="10">
        <f t="shared" si="194"/>
        <v>78.33</v>
      </c>
      <c r="Q3086" s="14">
        <f t="shared" si="192"/>
        <v>42246.883784722217</v>
      </c>
      <c r="R3086">
        <f t="shared" si="195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0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93"/>
        <v>2</v>
      </c>
      <c r="P3087" s="10">
        <f t="shared" si="194"/>
        <v>67.78</v>
      </c>
      <c r="Q3087" s="14">
        <f t="shared" si="192"/>
        <v>42173.67082175926</v>
      </c>
      <c r="R3087">
        <f t="shared" si="195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0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93"/>
        <v>0</v>
      </c>
      <c r="P3088" s="10">
        <f t="shared" si="194"/>
        <v>16.670000000000002</v>
      </c>
      <c r="Q3088" s="14">
        <f t="shared" si="192"/>
        <v>42665.150347222225</v>
      </c>
      <c r="R3088">
        <f t="shared" si="195"/>
        <v>2016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0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93"/>
        <v>1</v>
      </c>
      <c r="P3089" s="10">
        <f t="shared" si="194"/>
        <v>62.5</v>
      </c>
      <c r="Q3089" s="14">
        <f t="shared" si="192"/>
        <v>41981.57230324074</v>
      </c>
      <c r="R3089">
        <f t="shared" si="195"/>
        <v>2014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93"/>
        <v>0</v>
      </c>
      <c r="P3090" s="10">
        <f t="shared" si="194"/>
        <v>42</v>
      </c>
      <c r="Q3090" s="14">
        <f t="shared" si="192"/>
        <v>42528.542627314819</v>
      </c>
      <c r="R3090">
        <f t="shared" si="195"/>
        <v>2016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0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93"/>
        <v>23</v>
      </c>
      <c r="P3091" s="10">
        <f t="shared" si="194"/>
        <v>130.09</v>
      </c>
      <c r="Q3091" s="14">
        <f t="shared" si="192"/>
        <v>42065.818807870368</v>
      </c>
      <c r="R3091">
        <f t="shared" si="195"/>
        <v>2015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0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93"/>
        <v>5</v>
      </c>
      <c r="P3092" s="10">
        <f t="shared" si="194"/>
        <v>1270.22</v>
      </c>
      <c r="Q3092" s="14">
        <f t="shared" si="192"/>
        <v>42566.948414351849</v>
      </c>
      <c r="R3092">
        <f t="shared" si="195"/>
        <v>2016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0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93"/>
        <v>16</v>
      </c>
      <c r="P3093" s="10">
        <f t="shared" si="194"/>
        <v>88.44</v>
      </c>
      <c r="Q3093" s="14">
        <f t="shared" si="192"/>
        <v>42255.619351851856</v>
      </c>
      <c r="R3093">
        <f t="shared" si="195"/>
        <v>2015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0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93"/>
        <v>1</v>
      </c>
      <c r="P3094" s="10">
        <f t="shared" si="194"/>
        <v>56.34</v>
      </c>
      <c r="Q3094" s="14">
        <f t="shared" si="192"/>
        <v>41760.909039351849</v>
      </c>
      <c r="R3094">
        <f t="shared" si="195"/>
        <v>2014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0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93"/>
        <v>23</v>
      </c>
      <c r="P3095" s="10">
        <f t="shared" si="194"/>
        <v>53.53</v>
      </c>
      <c r="Q3095" s="14">
        <f t="shared" si="192"/>
        <v>42207.795787037037</v>
      </c>
      <c r="R3095">
        <f t="shared" si="195"/>
        <v>2015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0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93"/>
        <v>0</v>
      </c>
      <c r="P3096" s="10">
        <f t="shared" si="194"/>
        <v>25</v>
      </c>
      <c r="Q3096" s="14">
        <f t="shared" si="192"/>
        <v>42523.025231481486</v>
      </c>
      <c r="R3096">
        <f t="shared" si="195"/>
        <v>2016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0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93"/>
        <v>0</v>
      </c>
      <c r="P3097" s="10">
        <f t="shared" si="194"/>
        <v>50</v>
      </c>
      <c r="Q3097" s="14">
        <f t="shared" si="192"/>
        <v>42114.825532407413</v>
      </c>
      <c r="R3097">
        <f t="shared" si="195"/>
        <v>2015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0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93"/>
        <v>4</v>
      </c>
      <c r="P3098" s="10">
        <f t="shared" si="194"/>
        <v>56.79</v>
      </c>
      <c r="Q3098" s="14">
        <f t="shared" si="192"/>
        <v>42629.503483796296</v>
      </c>
      <c r="R3098">
        <f t="shared" si="195"/>
        <v>2016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0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93"/>
        <v>17</v>
      </c>
      <c r="P3099" s="10">
        <f t="shared" si="194"/>
        <v>40.83</v>
      </c>
      <c r="Q3099" s="14">
        <f t="shared" si="192"/>
        <v>42359.792233796295</v>
      </c>
      <c r="R3099">
        <f t="shared" si="195"/>
        <v>2015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93"/>
        <v>4</v>
      </c>
      <c r="P3100" s="10">
        <f t="shared" si="194"/>
        <v>65.11</v>
      </c>
      <c r="Q3100" s="14">
        <f t="shared" si="192"/>
        <v>42382.189710648148</v>
      </c>
      <c r="R3100">
        <f t="shared" si="195"/>
        <v>2016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0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93"/>
        <v>14</v>
      </c>
      <c r="P3101" s="10">
        <f t="shared" si="194"/>
        <v>55.6</v>
      </c>
      <c r="Q3101" s="14">
        <f t="shared" si="192"/>
        <v>41902.622395833336</v>
      </c>
      <c r="R3101">
        <f t="shared" si="195"/>
        <v>2014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0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93"/>
        <v>15</v>
      </c>
      <c r="P3102" s="10">
        <f t="shared" si="194"/>
        <v>140.54</v>
      </c>
      <c r="Q3102" s="14">
        <f t="shared" si="192"/>
        <v>42171.383530092593</v>
      </c>
      <c r="R3102">
        <f t="shared" si="195"/>
        <v>2015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0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93"/>
        <v>12</v>
      </c>
      <c r="P3103" s="10">
        <f t="shared" si="194"/>
        <v>25</v>
      </c>
      <c r="Q3103" s="14">
        <f t="shared" si="192"/>
        <v>42555.340486111112</v>
      </c>
      <c r="R3103">
        <f t="shared" si="195"/>
        <v>2016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0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93"/>
        <v>39</v>
      </c>
      <c r="P3104" s="10">
        <f t="shared" si="194"/>
        <v>69.53</v>
      </c>
      <c r="Q3104" s="14">
        <f t="shared" si="192"/>
        <v>42107.156319444446</v>
      </c>
      <c r="R3104">
        <f t="shared" si="195"/>
        <v>2015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0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93"/>
        <v>0</v>
      </c>
      <c r="P3105" s="10">
        <f t="shared" si="194"/>
        <v>5.5</v>
      </c>
      <c r="Q3105" s="14">
        <f t="shared" si="192"/>
        <v>42006.908692129626</v>
      </c>
      <c r="R3105">
        <f t="shared" si="195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0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93"/>
        <v>30</v>
      </c>
      <c r="P3106" s="10">
        <f t="shared" si="194"/>
        <v>237</v>
      </c>
      <c r="Q3106" s="14">
        <f t="shared" si="192"/>
        <v>41876.718935185185</v>
      </c>
      <c r="R3106">
        <f t="shared" si="195"/>
        <v>2014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0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93"/>
        <v>42</v>
      </c>
      <c r="P3107" s="10">
        <f t="shared" si="194"/>
        <v>79.87</v>
      </c>
      <c r="Q3107" s="14">
        <f t="shared" si="192"/>
        <v>42241.429120370376</v>
      </c>
      <c r="R3107">
        <f t="shared" si="195"/>
        <v>2015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0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93"/>
        <v>4</v>
      </c>
      <c r="P3108" s="10">
        <f t="shared" si="194"/>
        <v>10.25</v>
      </c>
      <c r="Q3108" s="14">
        <f t="shared" si="192"/>
        <v>42128.814247685179</v>
      </c>
      <c r="R3108">
        <f t="shared" si="195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0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93"/>
        <v>20</v>
      </c>
      <c r="P3109" s="10">
        <f t="shared" si="194"/>
        <v>272.58999999999997</v>
      </c>
      <c r="Q3109" s="14">
        <f t="shared" si="192"/>
        <v>42062.680486111116</v>
      </c>
      <c r="R3109">
        <f t="shared" si="195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93"/>
        <v>0</v>
      </c>
      <c r="P3110" s="10">
        <f t="shared" si="194"/>
        <v>13</v>
      </c>
      <c r="Q3110" s="14">
        <f t="shared" si="192"/>
        <v>41844.125115740739</v>
      </c>
      <c r="R3110">
        <f t="shared" si="195"/>
        <v>2014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0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93"/>
        <v>25</v>
      </c>
      <c r="P3111" s="10">
        <f t="shared" si="194"/>
        <v>58.18</v>
      </c>
      <c r="Q3111" s="14">
        <f t="shared" si="192"/>
        <v>42745.031469907408</v>
      </c>
      <c r="R3111">
        <f t="shared" si="195"/>
        <v>2017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0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93"/>
        <v>0</v>
      </c>
      <c r="P3112" s="10">
        <f t="shared" si="194"/>
        <v>10</v>
      </c>
      <c r="Q3112" s="14">
        <f t="shared" si="192"/>
        <v>41885.595138888886</v>
      </c>
      <c r="R3112">
        <f t="shared" si="195"/>
        <v>2014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0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93"/>
        <v>27</v>
      </c>
      <c r="P3113" s="10">
        <f t="shared" si="194"/>
        <v>70.11</v>
      </c>
      <c r="Q3113" s="14">
        <f t="shared" si="192"/>
        <v>42615.121921296297</v>
      </c>
      <c r="R3113">
        <f t="shared" si="195"/>
        <v>2016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0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93"/>
        <v>5</v>
      </c>
      <c r="P3114" s="10">
        <f t="shared" si="194"/>
        <v>57.89</v>
      </c>
      <c r="Q3114" s="14">
        <f t="shared" si="192"/>
        <v>42081.731273148151</v>
      </c>
      <c r="R3114">
        <f t="shared" si="195"/>
        <v>2015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0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93"/>
        <v>4</v>
      </c>
      <c r="P3115" s="10">
        <f t="shared" si="194"/>
        <v>125.27</v>
      </c>
      <c r="Q3115" s="14">
        <f t="shared" si="192"/>
        <v>41843.632523148146</v>
      </c>
      <c r="R3115">
        <f t="shared" si="195"/>
        <v>2014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0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93"/>
        <v>0</v>
      </c>
      <c r="P3116" s="10" t="e">
        <f t="shared" si="194"/>
        <v>#DIV/0!</v>
      </c>
      <c r="Q3116" s="14">
        <f t="shared" si="192"/>
        <v>42496.447071759263</v>
      </c>
      <c r="R3116">
        <f t="shared" si="195"/>
        <v>2016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0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93"/>
        <v>3</v>
      </c>
      <c r="P3117" s="10">
        <f t="shared" si="194"/>
        <v>300</v>
      </c>
      <c r="Q3117" s="14">
        <f t="shared" si="192"/>
        <v>42081.515335648146</v>
      </c>
      <c r="R3117">
        <f t="shared" si="195"/>
        <v>2015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0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93"/>
        <v>57</v>
      </c>
      <c r="P3118" s="10">
        <f t="shared" si="194"/>
        <v>43</v>
      </c>
      <c r="Q3118" s="14">
        <f t="shared" si="192"/>
        <v>42509.374537037031</v>
      </c>
      <c r="R3118">
        <f t="shared" si="195"/>
        <v>2016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0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93"/>
        <v>0</v>
      </c>
      <c r="P3119" s="10">
        <f t="shared" si="194"/>
        <v>1</v>
      </c>
      <c r="Q3119" s="14">
        <f t="shared" si="192"/>
        <v>42534.649571759262</v>
      </c>
      <c r="R3119">
        <f t="shared" si="195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93"/>
        <v>0</v>
      </c>
      <c r="P3120" s="10">
        <f t="shared" si="194"/>
        <v>775</v>
      </c>
      <c r="Q3120" s="14">
        <f t="shared" si="192"/>
        <v>42060.04550925926</v>
      </c>
      <c r="R3120">
        <f t="shared" si="195"/>
        <v>2015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0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93"/>
        <v>0</v>
      </c>
      <c r="P3121" s="10">
        <f t="shared" si="194"/>
        <v>5</v>
      </c>
      <c r="Q3121" s="14">
        <f t="shared" si="192"/>
        <v>42435.942083333335</v>
      </c>
      <c r="R3121">
        <f t="shared" si="195"/>
        <v>2016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0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93"/>
        <v>0</v>
      </c>
      <c r="P3122" s="10">
        <f t="shared" si="194"/>
        <v>12.8</v>
      </c>
      <c r="Q3122" s="14">
        <f t="shared" si="192"/>
        <v>41848.679803240739</v>
      </c>
      <c r="R3122">
        <f t="shared" si="195"/>
        <v>2014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0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93"/>
        <v>1</v>
      </c>
      <c r="P3123" s="10">
        <f t="shared" si="194"/>
        <v>10</v>
      </c>
      <c r="Q3123" s="14">
        <f t="shared" si="192"/>
        <v>42678.932083333333</v>
      </c>
      <c r="R3123">
        <f t="shared" si="195"/>
        <v>2016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0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93"/>
        <v>58</v>
      </c>
      <c r="P3124" s="10">
        <f t="shared" si="194"/>
        <v>58</v>
      </c>
      <c r="Q3124" s="14">
        <f t="shared" si="192"/>
        <v>42530.993032407408</v>
      </c>
      <c r="R3124">
        <f t="shared" si="195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0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93"/>
        <v>68</v>
      </c>
      <c r="P3125" s="10">
        <f t="shared" si="194"/>
        <v>244.8</v>
      </c>
      <c r="Q3125" s="14">
        <f t="shared" si="192"/>
        <v>41977.780104166668</v>
      </c>
      <c r="R3125">
        <f t="shared" si="195"/>
        <v>2014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0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93"/>
        <v>0</v>
      </c>
      <c r="P3126" s="10">
        <f t="shared" si="194"/>
        <v>6.5</v>
      </c>
      <c r="Q3126" s="14">
        <f t="shared" si="192"/>
        <v>42346.20685185185</v>
      </c>
      <c r="R3126">
        <f t="shared" si="195"/>
        <v>2015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0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93"/>
        <v>0</v>
      </c>
      <c r="P3127" s="10" t="e">
        <f t="shared" si="194"/>
        <v>#DIV/0!</v>
      </c>
      <c r="Q3127" s="14">
        <f t="shared" si="192"/>
        <v>42427.01807870371</v>
      </c>
      <c r="R3127">
        <f t="shared" si="195"/>
        <v>2016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0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93"/>
        <v>4</v>
      </c>
      <c r="P3128" s="10">
        <f t="shared" si="194"/>
        <v>61.18</v>
      </c>
      <c r="Q3128" s="14">
        <f t="shared" si="192"/>
        <v>42034.856817129628</v>
      </c>
      <c r="R3128">
        <f t="shared" si="195"/>
        <v>2015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0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93"/>
        <v>0</v>
      </c>
      <c r="P3129" s="10" t="e">
        <f t="shared" si="194"/>
        <v>#DIV/0!</v>
      </c>
      <c r="Q3129" s="14">
        <f t="shared" si="192"/>
        <v>42780.825706018513</v>
      </c>
      <c r="R3129">
        <f t="shared" si="195"/>
        <v>2017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93"/>
        <v>109</v>
      </c>
      <c r="P3130" s="10">
        <f t="shared" si="194"/>
        <v>139.24</v>
      </c>
      <c r="Q3130" s="14">
        <f t="shared" si="192"/>
        <v>42803.842812499999</v>
      </c>
      <c r="R3130">
        <f t="shared" si="195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0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93"/>
        <v>1</v>
      </c>
      <c r="P3131" s="10">
        <f t="shared" si="194"/>
        <v>10</v>
      </c>
      <c r="Q3131" s="14">
        <f t="shared" si="192"/>
        <v>42808.640231481477</v>
      </c>
      <c r="R3131">
        <f t="shared" si="195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0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93"/>
        <v>4</v>
      </c>
      <c r="P3132" s="10">
        <f t="shared" si="194"/>
        <v>93.75</v>
      </c>
      <c r="Q3132" s="14">
        <f t="shared" si="192"/>
        <v>42803.579224537039</v>
      </c>
      <c r="R3132">
        <f t="shared" si="195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0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93"/>
        <v>16</v>
      </c>
      <c r="P3133" s="10">
        <f t="shared" si="194"/>
        <v>53.75</v>
      </c>
      <c r="Q3133" s="14">
        <f t="shared" si="192"/>
        <v>42786.350231481483</v>
      </c>
      <c r="R3133">
        <f t="shared" si="195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0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93"/>
        <v>0</v>
      </c>
      <c r="P3134" s="10">
        <f t="shared" si="194"/>
        <v>10</v>
      </c>
      <c r="Q3134" s="14">
        <f t="shared" si="192"/>
        <v>42788.565208333333</v>
      </c>
      <c r="R3134">
        <f t="shared" si="195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0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93"/>
        <v>108</v>
      </c>
      <c r="P3135" s="10">
        <f t="shared" si="194"/>
        <v>33.75</v>
      </c>
      <c r="Q3135" s="14">
        <f t="shared" si="192"/>
        <v>42800.720127314817</v>
      </c>
      <c r="R3135">
        <f t="shared" si="195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0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93"/>
        <v>23</v>
      </c>
      <c r="P3136" s="10">
        <f t="shared" si="194"/>
        <v>18.75</v>
      </c>
      <c r="Q3136" s="14">
        <f t="shared" si="192"/>
        <v>42807.151863425926</v>
      </c>
      <c r="R3136">
        <f t="shared" si="195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0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93"/>
        <v>21</v>
      </c>
      <c r="P3137" s="10">
        <f t="shared" si="194"/>
        <v>23.14</v>
      </c>
      <c r="Q3137" s="14">
        <f t="shared" si="192"/>
        <v>42789.462430555555</v>
      </c>
      <c r="R3137">
        <f t="shared" si="195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0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93"/>
        <v>128</v>
      </c>
      <c r="P3138" s="10">
        <f t="shared" si="194"/>
        <v>29.05</v>
      </c>
      <c r="Q3138" s="14">
        <f t="shared" ref="Q3138:Q3201" si="196">(((J3139/60)/60)/24)+DATE(1970,1,1)</f>
        <v>42807.885057870371</v>
      </c>
      <c r="R3138">
        <f t="shared" si="195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0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97">ROUND(E3139/D3139*100,0)</f>
        <v>3</v>
      </c>
      <c r="P3139" s="10">
        <f t="shared" ref="P3139:P3202" si="198">ROUND(E3139/L3139,2)</f>
        <v>50</v>
      </c>
      <c r="Q3139" s="14">
        <f t="shared" si="196"/>
        <v>42809.645914351851</v>
      </c>
      <c r="R3139">
        <f t="shared" ref="R3139:R3202" si="199">YEAR(Q3139)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97"/>
        <v>0</v>
      </c>
      <c r="P3140" s="10" t="e">
        <f t="shared" si="198"/>
        <v>#DIV/0!</v>
      </c>
      <c r="Q3140" s="14">
        <f t="shared" si="196"/>
        <v>42785.270370370374</v>
      </c>
      <c r="R3140">
        <f t="shared" si="19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0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97"/>
        <v>5</v>
      </c>
      <c r="P3141" s="10">
        <f t="shared" si="198"/>
        <v>450</v>
      </c>
      <c r="Q3141" s="14">
        <f t="shared" si="196"/>
        <v>42802.718784722223</v>
      </c>
      <c r="R3141">
        <f t="shared" si="19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0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97"/>
        <v>1</v>
      </c>
      <c r="P3142" s="10">
        <f t="shared" si="198"/>
        <v>24</v>
      </c>
      <c r="Q3142" s="14">
        <f t="shared" si="196"/>
        <v>42800.753333333334</v>
      </c>
      <c r="R3142">
        <f t="shared" si="19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0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97"/>
        <v>52</v>
      </c>
      <c r="P3143" s="10">
        <f t="shared" si="198"/>
        <v>32.25</v>
      </c>
      <c r="Q3143" s="14">
        <f t="shared" si="196"/>
        <v>42783.513182870374</v>
      </c>
      <c r="R3143">
        <f t="shared" si="19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0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97"/>
        <v>2</v>
      </c>
      <c r="P3144" s="10">
        <f t="shared" si="198"/>
        <v>15</v>
      </c>
      <c r="Q3144" s="14">
        <f t="shared" si="196"/>
        <v>42808.358287037037</v>
      </c>
      <c r="R3144">
        <f t="shared" si="19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0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97"/>
        <v>0</v>
      </c>
      <c r="P3145" s="10" t="e">
        <f t="shared" si="198"/>
        <v>#DIV/0!</v>
      </c>
      <c r="Q3145" s="14">
        <f t="shared" si="196"/>
        <v>42796.538275462968</v>
      </c>
      <c r="R3145">
        <f t="shared" si="19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0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97"/>
        <v>75</v>
      </c>
      <c r="P3146" s="10">
        <f t="shared" si="198"/>
        <v>251.33</v>
      </c>
      <c r="Q3146" s="14">
        <f t="shared" si="196"/>
        <v>42762.040902777779</v>
      </c>
      <c r="R3146">
        <f t="shared" si="19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0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97"/>
        <v>0</v>
      </c>
      <c r="P3147" s="10" t="e">
        <f t="shared" si="198"/>
        <v>#DIV/0!</v>
      </c>
      <c r="Q3147" s="14">
        <f t="shared" si="196"/>
        <v>42796.682476851856</v>
      </c>
      <c r="R3147">
        <f t="shared" si="19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0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97"/>
        <v>11</v>
      </c>
      <c r="P3148" s="10">
        <f t="shared" si="198"/>
        <v>437.5</v>
      </c>
      <c r="Q3148" s="14">
        <f t="shared" si="196"/>
        <v>41909.969386574077</v>
      </c>
      <c r="R3148">
        <f t="shared" si="199"/>
        <v>2014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0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97"/>
        <v>118</v>
      </c>
      <c r="P3149" s="10">
        <f t="shared" si="198"/>
        <v>110.35</v>
      </c>
      <c r="Q3149" s="14">
        <f t="shared" si="196"/>
        <v>41891.665324074071</v>
      </c>
      <c r="R3149">
        <f t="shared" si="19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97"/>
        <v>131</v>
      </c>
      <c r="P3150" s="10">
        <f t="shared" si="198"/>
        <v>41.42</v>
      </c>
      <c r="Q3150" s="14">
        <f t="shared" si="196"/>
        <v>41226.017361111109</v>
      </c>
      <c r="R3150">
        <f t="shared" si="199"/>
        <v>2012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0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97"/>
        <v>104</v>
      </c>
      <c r="P3151" s="10">
        <f t="shared" si="198"/>
        <v>52</v>
      </c>
      <c r="Q3151" s="14">
        <f t="shared" si="196"/>
        <v>40478.263923611114</v>
      </c>
      <c r="R3151">
        <f t="shared" si="199"/>
        <v>2010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0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97"/>
        <v>101</v>
      </c>
      <c r="P3152" s="10">
        <f t="shared" si="198"/>
        <v>33.99</v>
      </c>
      <c r="Q3152" s="14">
        <f t="shared" si="196"/>
        <v>41862.83997685185</v>
      </c>
      <c r="R3152">
        <f t="shared" si="199"/>
        <v>2014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0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97"/>
        <v>100</v>
      </c>
      <c r="P3153" s="10">
        <f t="shared" si="198"/>
        <v>103.35</v>
      </c>
      <c r="Q3153" s="14">
        <f t="shared" si="196"/>
        <v>41550.867673611108</v>
      </c>
      <c r="R3153">
        <f t="shared" si="199"/>
        <v>2013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0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97"/>
        <v>106</v>
      </c>
      <c r="P3154" s="10">
        <f t="shared" si="198"/>
        <v>34.79</v>
      </c>
      <c r="Q3154" s="14">
        <f t="shared" si="196"/>
        <v>40633.154363425929</v>
      </c>
      <c r="R3154">
        <f t="shared" si="199"/>
        <v>2011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0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97"/>
        <v>336</v>
      </c>
      <c r="P3155" s="10">
        <f t="shared" si="198"/>
        <v>41.77</v>
      </c>
      <c r="Q3155" s="14">
        <f t="shared" si="196"/>
        <v>40970.875671296293</v>
      </c>
      <c r="R3155">
        <f t="shared" si="199"/>
        <v>2012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0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97"/>
        <v>113</v>
      </c>
      <c r="P3156" s="10">
        <f t="shared" si="198"/>
        <v>64.27</v>
      </c>
      <c r="Q3156" s="14">
        <f t="shared" si="196"/>
        <v>41233.499131944445</v>
      </c>
      <c r="R3156">
        <f t="shared" si="19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0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97"/>
        <v>189</v>
      </c>
      <c r="P3157" s="10">
        <f t="shared" si="198"/>
        <v>31.21</v>
      </c>
      <c r="Q3157" s="14">
        <f t="shared" si="196"/>
        <v>41026.953055555554</v>
      </c>
      <c r="R3157">
        <f t="shared" si="1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0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97"/>
        <v>102</v>
      </c>
      <c r="P3158" s="10">
        <f t="shared" si="198"/>
        <v>62.92</v>
      </c>
      <c r="Q3158" s="14">
        <f t="shared" si="196"/>
        <v>41829.788252314815</v>
      </c>
      <c r="R3158">
        <f t="shared" si="199"/>
        <v>2014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0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97"/>
        <v>101</v>
      </c>
      <c r="P3159" s="10">
        <f t="shared" si="198"/>
        <v>98.54</v>
      </c>
      <c r="Q3159" s="14">
        <f t="shared" si="196"/>
        <v>41447.839722222219</v>
      </c>
      <c r="R3159">
        <f t="shared" si="199"/>
        <v>2013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97"/>
        <v>114</v>
      </c>
      <c r="P3160" s="10">
        <f t="shared" si="198"/>
        <v>82.61</v>
      </c>
      <c r="Q3160" s="14">
        <f t="shared" si="196"/>
        <v>40884.066678240742</v>
      </c>
      <c r="R3160">
        <f t="shared" si="199"/>
        <v>2011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0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97"/>
        <v>133</v>
      </c>
      <c r="P3161" s="10">
        <f t="shared" si="198"/>
        <v>38.5</v>
      </c>
      <c r="Q3161" s="14">
        <f t="shared" si="196"/>
        <v>41841.26489583333</v>
      </c>
      <c r="R3161">
        <f t="shared" si="199"/>
        <v>2014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0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97"/>
        <v>102</v>
      </c>
      <c r="P3162" s="10">
        <f t="shared" si="198"/>
        <v>80.16</v>
      </c>
      <c r="Q3162" s="14">
        <f t="shared" si="196"/>
        <v>41897.536134259259</v>
      </c>
      <c r="R3162">
        <f t="shared" si="19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0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97"/>
        <v>105</v>
      </c>
      <c r="P3163" s="10">
        <f t="shared" si="198"/>
        <v>28.41</v>
      </c>
      <c r="Q3163" s="14">
        <f t="shared" si="196"/>
        <v>41799.685902777775</v>
      </c>
      <c r="R3163">
        <f t="shared" si="1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0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97"/>
        <v>127</v>
      </c>
      <c r="P3164" s="10">
        <f t="shared" si="198"/>
        <v>80.73</v>
      </c>
      <c r="Q3164" s="14">
        <f t="shared" si="196"/>
        <v>41775.753761574073</v>
      </c>
      <c r="R3164">
        <f t="shared" si="1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0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97"/>
        <v>111</v>
      </c>
      <c r="P3165" s="10">
        <f t="shared" si="198"/>
        <v>200.69</v>
      </c>
      <c r="Q3165" s="14">
        <f t="shared" si="196"/>
        <v>41766.80572916667</v>
      </c>
      <c r="R3165">
        <f t="shared" si="1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0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97"/>
        <v>107</v>
      </c>
      <c r="P3166" s="10">
        <f t="shared" si="198"/>
        <v>37.590000000000003</v>
      </c>
      <c r="Q3166" s="14">
        <f t="shared" si="196"/>
        <v>40644.159259259257</v>
      </c>
      <c r="R3166">
        <f t="shared" si="199"/>
        <v>2011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0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97"/>
        <v>163</v>
      </c>
      <c r="P3167" s="10">
        <f t="shared" si="198"/>
        <v>58.1</v>
      </c>
      <c r="Q3167" s="14">
        <f t="shared" si="196"/>
        <v>41940.69158564815</v>
      </c>
      <c r="R3167">
        <f t="shared" si="199"/>
        <v>2014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0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97"/>
        <v>160</v>
      </c>
      <c r="P3168" s="10">
        <f t="shared" si="198"/>
        <v>60.3</v>
      </c>
      <c r="Q3168" s="14">
        <f t="shared" si="196"/>
        <v>41839.175706018519</v>
      </c>
      <c r="R3168">
        <f t="shared" si="19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0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97"/>
        <v>116</v>
      </c>
      <c r="P3169" s="10">
        <f t="shared" si="198"/>
        <v>63.36</v>
      </c>
      <c r="Q3169" s="14">
        <f t="shared" si="196"/>
        <v>41772.105937500004</v>
      </c>
      <c r="R3169">
        <f t="shared" si="1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97"/>
        <v>124</v>
      </c>
      <c r="P3170" s="10">
        <f t="shared" si="198"/>
        <v>50.9</v>
      </c>
      <c r="Q3170" s="14">
        <f t="shared" si="196"/>
        <v>41591.737974537034</v>
      </c>
      <c r="R3170">
        <f t="shared" si="199"/>
        <v>2013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0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97"/>
        <v>103</v>
      </c>
      <c r="P3171" s="10">
        <f t="shared" si="198"/>
        <v>100.5</v>
      </c>
      <c r="Q3171" s="14">
        <f t="shared" si="196"/>
        <v>41789.080370370371</v>
      </c>
      <c r="R3171">
        <f t="shared" si="199"/>
        <v>2014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0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97"/>
        <v>112</v>
      </c>
      <c r="P3172" s="10">
        <f t="shared" si="198"/>
        <v>31.62</v>
      </c>
      <c r="Q3172" s="14">
        <f t="shared" si="196"/>
        <v>42466.608310185184</v>
      </c>
      <c r="R3172">
        <f t="shared" si="199"/>
        <v>2016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0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97"/>
        <v>109</v>
      </c>
      <c r="P3173" s="10">
        <f t="shared" si="198"/>
        <v>65.099999999999994</v>
      </c>
      <c r="Q3173" s="14">
        <f t="shared" si="196"/>
        <v>40923.729953703703</v>
      </c>
      <c r="R3173">
        <f t="shared" si="199"/>
        <v>2012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0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97"/>
        <v>115</v>
      </c>
      <c r="P3174" s="10">
        <f t="shared" si="198"/>
        <v>79.31</v>
      </c>
      <c r="Q3174" s="14">
        <f t="shared" si="196"/>
        <v>41878.878379629627</v>
      </c>
      <c r="R3174">
        <f t="shared" si="199"/>
        <v>2014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0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97"/>
        <v>103</v>
      </c>
      <c r="P3175" s="10">
        <f t="shared" si="198"/>
        <v>139.19</v>
      </c>
      <c r="Q3175" s="14">
        <f t="shared" si="196"/>
        <v>41862.864675925928</v>
      </c>
      <c r="R3175">
        <f t="shared" si="19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0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97"/>
        <v>101</v>
      </c>
      <c r="P3176" s="10">
        <f t="shared" si="198"/>
        <v>131.91</v>
      </c>
      <c r="Q3176" s="14">
        <f t="shared" si="196"/>
        <v>40531.886886574073</v>
      </c>
      <c r="R3176">
        <f t="shared" si="199"/>
        <v>2010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0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97"/>
        <v>110</v>
      </c>
      <c r="P3177" s="10">
        <f t="shared" si="198"/>
        <v>91.3</v>
      </c>
      <c r="Q3177" s="14">
        <f t="shared" si="196"/>
        <v>41477.930914351848</v>
      </c>
      <c r="R3177">
        <f t="shared" si="199"/>
        <v>2013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0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97"/>
        <v>115</v>
      </c>
      <c r="P3178" s="10">
        <f t="shared" si="198"/>
        <v>39.67</v>
      </c>
      <c r="Q3178" s="14">
        <f t="shared" si="196"/>
        <v>41781.666770833333</v>
      </c>
      <c r="R3178">
        <f t="shared" si="199"/>
        <v>2014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0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97"/>
        <v>117</v>
      </c>
      <c r="P3179" s="10">
        <f t="shared" si="198"/>
        <v>57.55</v>
      </c>
      <c r="Q3179" s="14">
        <f t="shared" si="196"/>
        <v>41806.605034722219</v>
      </c>
      <c r="R3179">
        <f t="shared" si="19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97"/>
        <v>172</v>
      </c>
      <c r="P3180" s="10">
        <f t="shared" si="198"/>
        <v>33.03</v>
      </c>
      <c r="Q3180" s="14">
        <f t="shared" si="196"/>
        <v>41375.702210648145</v>
      </c>
      <c r="R3180">
        <f t="shared" si="199"/>
        <v>2013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0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97"/>
        <v>114</v>
      </c>
      <c r="P3181" s="10">
        <f t="shared" si="198"/>
        <v>77.34</v>
      </c>
      <c r="Q3181" s="14">
        <f t="shared" si="196"/>
        <v>41780.412604166668</v>
      </c>
      <c r="R3181">
        <f t="shared" si="199"/>
        <v>2014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0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97"/>
        <v>120</v>
      </c>
      <c r="P3182" s="10">
        <f t="shared" si="198"/>
        <v>31.93</v>
      </c>
      <c r="Q3182" s="14">
        <f t="shared" si="196"/>
        <v>41779.310034722221</v>
      </c>
      <c r="R3182">
        <f t="shared" si="19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0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97"/>
        <v>109</v>
      </c>
      <c r="P3183" s="10">
        <f t="shared" si="198"/>
        <v>36.33</v>
      </c>
      <c r="Q3183" s="14">
        <f t="shared" si="196"/>
        <v>40883.949317129627</v>
      </c>
      <c r="R3183">
        <f t="shared" si="199"/>
        <v>2011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0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97"/>
        <v>101</v>
      </c>
      <c r="P3184" s="10">
        <f t="shared" si="198"/>
        <v>46.77</v>
      </c>
      <c r="Q3184" s="14">
        <f t="shared" si="196"/>
        <v>41491.79478009259</v>
      </c>
      <c r="R3184">
        <f t="shared" si="199"/>
        <v>2013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0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97"/>
        <v>109</v>
      </c>
      <c r="P3185" s="10">
        <f t="shared" si="198"/>
        <v>40.07</v>
      </c>
      <c r="Q3185" s="14">
        <f t="shared" si="196"/>
        <v>41791.993414351848</v>
      </c>
      <c r="R3185">
        <f t="shared" si="199"/>
        <v>2014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0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97"/>
        <v>107</v>
      </c>
      <c r="P3186" s="10">
        <f t="shared" si="198"/>
        <v>100.22</v>
      </c>
      <c r="Q3186" s="14">
        <f t="shared" si="196"/>
        <v>41829.977326388893</v>
      </c>
      <c r="R3186">
        <f t="shared" si="19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0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97"/>
        <v>100</v>
      </c>
      <c r="P3187" s="10">
        <f t="shared" si="198"/>
        <v>41.67</v>
      </c>
      <c r="Q3187" s="14">
        <f t="shared" si="196"/>
        <v>41868.924050925925</v>
      </c>
      <c r="R3187">
        <f t="shared" si="1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0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97"/>
        <v>102</v>
      </c>
      <c r="P3188" s="10">
        <f t="shared" si="198"/>
        <v>46.71</v>
      </c>
      <c r="Q3188" s="14">
        <f t="shared" si="196"/>
        <v>41835.666354166664</v>
      </c>
      <c r="R3188">
        <f t="shared" si="1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0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97"/>
        <v>116</v>
      </c>
      <c r="P3189" s="10">
        <f t="shared" si="198"/>
        <v>71.489999999999995</v>
      </c>
      <c r="Q3189" s="14">
        <f t="shared" si="196"/>
        <v>42144.415532407409</v>
      </c>
      <c r="R3189">
        <f t="shared" si="199"/>
        <v>2015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97"/>
        <v>65</v>
      </c>
      <c r="P3190" s="10">
        <f t="shared" si="198"/>
        <v>14.44</v>
      </c>
      <c r="Q3190" s="14">
        <f t="shared" si="196"/>
        <v>42118.346435185187</v>
      </c>
      <c r="R3190">
        <f t="shared" si="19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0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97"/>
        <v>12</v>
      </c>
      <c r="P3191" s="10">
        <f t="shared" si="198"/>
        <v>356.84</v>
      </c>
      <c r="Q3191" s="14">
        <f t="shared" si="196"/>
        <v>42683.151331018518</v>
      </c>
      <c r="R3191">
        <f t="shared" si="199"/>
        <v>2016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0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97"/>
        <v>0</v>
      </c>
      <c r="P3192" s="10" t="e">
        <f t="shared" si="198"/>
        <v>#DIV/0!</v>
      </c>
      <c r="Q3192" s="14">
        <f t="shared" si="196"/>
        <v>42538.755428240736</v>
      </c>
      <c r="R3192">
        <f t="shared" si="19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0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97"/>
        <v>4</v>
      </c>
      <c r="P3193" s="10">
        <f t="shared" si="198"/>
        <v>37.75</v>
      </c>
      <c r="Q3193" s="14">
        <f t="shared" si="196"/>
        <v>42018.94049768518</v>
      </c>
      <c r="R3193">
        <f t="shared" si="199"/>
        <v>2015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0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97"/>
        <v>1</v>
      </c>
      <c r="P3194" s="10">
        <f t="shared" si="198"/>
        <v>12.75</v>
      </c>
      <c r="Q3194" s="14">
        <f t="shared" si="196"/>
        <v>42010.968240740738</v>
      </c>
      <c r="R3194">
        <f t="shared" si="19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0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97"/>
        <v>12</v>
      </c>
      <c r="P3195" s="10">
        <f t="shared" si="198"/>
        <v>24.46</v>
      </c>
      <c r="Q3195" s="14">
        <f t="shared" si="196"/>
        <v>42182.062476851846</v>
      </c>
      <c r="R3195">
        <f t="shared" si="1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0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97"/>
        <v>0</v>
      </c>
      <c r="P3196" s="10" t="e">
        <f t="shared" si="198"/>
        <v>#DIV/0!</v>
      </c>
      <c r="Q3196" s="14">
        <f t="shared" si="196"/>
        <v>42017.594236111108</v>
      </c>
      <c r="R3196">
        <f t="shared" si="1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0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97"/>
        <v>59</v>
      </c>
      <c r="P3197" s="10">
        <f t="shared" si="198"/>
        <v>53.08</v>
      </c>
      <c r="Q3197" s="14">
        <f t="shared" si="196"/>
        <v>42157.598090277781</v>
      </c>
      <c r="R3197">
        <f t="shared" si="1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0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97"/>
        <v>0</v>
      </c>
      <c r="P3198" s="10">
        <f t="shared" si="198"/>
        <v>300</v>
      </c>
      <c r="Q3198" s="14">
        <f t="shared" si="196"/>
        <v>42009.493263888886</v>
      </c>
      <c r="R3198">
        <f t="shared" si="1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0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97"/>
        <v>11</v>
      </c>
      <c r="P3199" s="10">
        <f t="shared" si="198"/>
        <v>286.25</v>
      </c>
      <c r="Q3199" s="14">
        <f t="shared" si="196"/>
        <v>42013.424502314811</v>
      </c>
      <c r="R3199">
        <f t="shared" si="1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97"/>
        <v>0</v>
      </c>
      <c r="P3200" s="10">
        <f t="shared" si="198"/>
        <v>36.67</v>
      </c>
      <c r="Q3200" s="14">
        <f t="shared" si="196"/>
        <v>41858.761782407404</v>
      </c>
      <c r="R3200">
        <f t="shared" si="199"/>
        <v>2014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0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97"/>
        <v>52</v>
      </c>
      <c r="P3201" s="10">
        <f t="shared" si="198"/>
        <v>49.21</v>
      </c>
      <c r="Q3201" s="14">
        <f t="shared" si="196"/>
        <v>42460.320613425924</v>
      </c>
      <c r="R3201">
        <f t="shared" si="199"/>
        <v>2016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0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97"/>
        <v>0</v>
      </c>
      <c r="P3202" s="10">
        <f t="shared" si="198"/>
        <v>1</v>
      </c>
      <c r="Q3202" s="14">
        <f t="shared" ref="Q3202:Q3265" si="200">(((J3203/60)/60)/24)+DATE(1970,1,1)</f>
        <v>41861.767094907409</v>
      </c>
      <c r="R3202">
        <f t="shared" si="199"/>
        <v>2014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0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201">ROUND(E3203/D3203*100,0)</f>
        <v>1</v>
      </c>
      <c r="P3203" s="10">
        <f t="shared" ref="P3203:P3266" si="202">ROUND(E3203/L3203,2)</f>
        <v>12.5</v>
      </c>
      <c r="Q3203" s="14">
        <f t="shared" si="200"/>
        <v>42293.853541666671</v>
      </c>
      <c r="R3203">
        <f t="shared" ref="R3203:R3266" si="203">YEAR(Q3203)</f>
        <v>2015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0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01"/>
        <v>55</v>
      </c>
      <c r="P3204" s="10">
        <f t="shared" si="202"/>
        <v>109.04</v>
      </c>
      <c r="Q3204" s="14">
        <f t="shared" si="200"/>
        <v>42242.988680555558</v>
      </c>
      <c r="R3204">
        <f t="shared" si="203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0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01"/>
        <v>25</v>
      </c>
      <c r="P3205" s="10">
        <f t="shared" si="202"/>
        <v>41.67</v>
      </c>
      <c r="Q3205" s="14">
        <f t="shared" si="200"/>
        <v>42172.686099537037</v>
      </c>
      <c r="R3205">
        <f t="shared" si="203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0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01"/>
        <v>0</v>
      </c>
      <c r="P3206" s="10" t="e">
        <f t="shared" si="202"/>
        <v>#DIV/0!</v>
      </c>
      <c r="Q3206" s="14">
        <f t="shared" si="200"/>
        <v>42095.374675925923</v>
      </c>
      <c r="R3206">
        <f t="shared" si="203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0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01"/>
        <v>3</v>
      </c>
      <c r="P3207" s="10">
        <f t="shared" si="202"/>
        <v>22.75</v>
      </c>
      <c r="Q3207" s="14">
        <f t="shared" si="200"/>
        <v>42236.276053240741</v>
      </c>
      <c r="R3207">
        <f t="shared" si="203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0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01"/>
        <v>0</v>
      </c>
      <c r="P3208" s="10" t="e">
        <f t="shared" si="202"/>
        <v>#DIV/0!</v>
      </c>
      <c r="Q3208" s="14">
        <f t="shared" si="200"/>
        <v>42057.277858796297</v>
      </c>
      <c r="R3208">
        <f t="shared" si="203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0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01"/>
        <v>46</v>
      </c>
      <c r="P3209" s="10">
        <f t="shared" si="202"/>
        <v>70.83</v>
      </c>
      <c r="Q3209" s="14">
        <f t="shared" si="200"/>
        <v>41827.605057870373</v>
      </c>
      <c r="R3209">
        <f t="shared" si="203"/>
        <v>2014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01"/>
        <v>104</v>
      </c>
      <c r="P3210" s="10">
        <f t="shared" si="202"/>
        <v>63.11</v>
      </c>
      <c r="Q3210" s="14">
        <f t="shared" si="200"/>
        <v>41778.637245370373</v>
      </c>
      <c r="R3210">
        <f t="shared" si="203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0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01"/>
        <v>119</v>
      </c>
      <c r="P3211" s="10">
        <f t="shared" si="202"/>
        <v>50.16</v>
      </c>
      <c r="Q3211" s="14">
        <f t="shared" si="200"/>
        <v>41013.936562499999</v>
      </c>
      <c r="R3211">
        <f t="shared" si="203"/>
        <v>2012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0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01"/>
        <v>126</v>
      </c>
      <c r="P3212" s="10">
        <f t="shared" si="202"/>
        <v>62.88</v>
      </c>
      <c r="Q3212" s="14">
        <f t="shared" si="200"/>
        <v>41834.586574074077</v>
      </c>
      <c r="R3212">
        <f t="shared" si="203"/>
        <v>2014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0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01"/>
        <v>120</v>
      </c>
      <c r="P3213" s="10">
        <f t="shared" si="202"/>
        <v>85.53</v>
      </c>
      <c r="Q3213" s="14">
        <f t="shared" si="200"/>
        <v>41829.795729166668</v>
      </c>
      <c r="R3213">
        <f t="shared" si="203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0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01"/>
        <v>126</v>
      </c>
      <c r="P3214" s="10">
        <f t="shared" si="202"/>
        <v>53.72</v>
      </c>
      <c r="Q3214" s="14">
        <f t="shared" si="200"/>
        <v>42171.763414351852</v>
      </c>
      <c r="R3214">
        <f t="shared" si="203"/>
        <v>2015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0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01"/>
        <v>100</v>
      </c>
      <c r="P3215" s="10">
        <f t="shared" si="202"/>
        <v>127.81</v>
      </c>
      <c r="Q3215" s="14">
        <f t="shared" si="200"/>
        <v>42337.792511574073</v>
      </c>
      <c r="R3215">
        <f t="shared" si="203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0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01"/>
        <v>102</v>
      </c>
      <c r="P3216" s="10">
        <f t="shared" si="202"/>
        <v>106.57</v>
      </c>
      <c r="Q3216" s="14">
        <f t="shared" si="200"/>
        <v>42219.665173611109</v>
      </c>
      <c r="R3216">
        <f t="shared" si="203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0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01"/>
        <v>100</v>
      </c>
      <c r="P3217" s="10">
        <f t="shared" si="202"/>
        <v>262.11</v>
      </c>
      <c r="Q3217" s="14">
        <f t="shared" si="200"/>
        <v>42165.462627314817</v>
      </c>
      <c r="R3217">
        <f t="shared" si="203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0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01"/>
        <v>100</v>
      </c>
      <c r="P3218" s="10">
        <f t="shared" si="202"/>
        <v>57.17</v>
      </c>
      <c r="Q3218" s="14">
        <f t="shared" si="200"/>
        <v>42648.546111111107</v>
      </c>
      <c r="R3218">
        <f t="shared" si="203"/>
        <v>2016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0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01"/>
        <v>116</v>
      </c>
      <c r="P3219" s="10">
        <f t="shared" si="202"/>
        <v>50.2</v>
      </c>
      <c r="Q3219" s="14">
        <f t="shared" si="200"/>
        <v>41971.002152777779</v>
      </c>
      <c r="R3219">
        <f t="shared" si="203"/>
        <v>2014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01"/>
        <v>102</v>
      </c>
      <c r="P3220" s="10">
        <f t="shared" si="202"/>
        <v>66.59</v>
      </c>
      <c r="Q3220" s="14">
        <f t="shared" si="200"/>
        <v>42050.983182870375</v>
      </c>
      <c r="R3220">
        <f t="shared" si="203"/>
        <v>2015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0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01"/>
        <v>100</v>
      </c>
      <c r="P3221" s="10">
        <f t="shared" si="202"/>
        <v>168.25</v>
      </c>
      <c r="Q3221" s="14">
        <f t="shared" si="200"/>
        <v>42772.833379629628</v>
      </c>
      <c r="R3221">
        <f t="shared" si="203"/>
        <v>2017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0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01"/>
        <v>101</v>
      </c>
      <c r="P3222" s="10">
        <f t="shared" si="202"/>
        <v>256.37</v>
      </c>
      <c r="Q3222" s="14">
        <f t="shared" si="200"/>
        <v>42155.696793981479</v>
      </c>
      <c r="R3222">
        <f t="shared" si="203"/>
        <v>2015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0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01"/>
        <v>103</v>
      </c>
      <c r="P3223" s="10">
        <f t="shared" si="202"/>
        <v>36.61</v>
      </c>
      <c r="Q3223" s="14">
        <f t="shared" si="200"/>
        <v>42270.582141203704</v>
      </c>
      <c r="R3223">
        <f t="shared" si="203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0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01"/>
        <v>125</v>
      </c>
      <c r="P3224" s="10">
        <f t="shared" si="202"/>
        <v>37.14</v>
      </c>
      <c r="Q3224" s="14">
        <f t="shared" si="200"/>
        <v>42206.835370370376</v>
      </c>
      <c r="R3224">
        <f t="shared" si="203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0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01"/>
        <v>110</v>
      </c>
      <c r="P3225" s="10">
        <f t="shared" si="202"/>
        <v>45.88</v>
      </c>
      <c r="Q3225" s="14">
        <f t="shared" si="200"/>
        <v>42697.850844907407</v>
      </c>
      <c r="R3225">
        <f t="shared" si="203"/>
        <v>2016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0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01"/>
        <v>102</v>
      </c>
      <c r="P3226" s="10">
        <f t="shared" si="202"/>
        <v>141.71</v>
      </c>
      <c r="Q3226" s="14">
        <f t="shared" si="200"/>
        <v>42503.559467592597</v>
      </c>
      <c r="R3226">
        <f t="shared" si="203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0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01"/>
        <v>102</v>
      </c>
      <c r="P3227" s="10">
        <f t="shared" si="202"/>
        <v>52.49</v>
      </c>
      <c r="Q3227" s="14">
        <f t="shared" si="200"/>
        <v>42277.583472222221</v>
      </c>
      <c r="R3227">
        <f t="shared" si="203"/>
        <v>2015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0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01"/>
        <v>104</v>
      </c>
      <c r="P3228" s="10">
        <f t="shared" si="202"/>
        <v>59.52</v>
      </c>
      <c r="Q3228" s="14">
        <f t="shared" si="200"/>
        <v>42722.882361111115</v>
      </c>
      <c r="R3228">
        <f t="shared" si="203"/>
        <v>2016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0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01"/>
        <v>125</v>
      </c>
      <c r="P3229" s="10">
        <f t="shared" si="202"/>
        <v>50</v>
      </c>
      <c r="Q3229" s="14">
        <f t="shared" si="200"/>
        <v>42323.70930555556</v>
      </c>
      <c r="R3229">
        <f t="shared" si="203"/>
        <v>2015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01"/>
        <v>102</v>
      </c>
      <c r="P3230" s="10">
        <f t="shared" si="202"/>
        <v>193.62</v>
      </c>
      <c r="Q3230" s="14">
        <f t="shared" si="200"/>
        <v>41933.291643518518</v>
      </c>
      <c r="R3230">
        <f t="shared" si="203"/>
        <v>2014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0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01"/>
        <v>108</v>
      </c>
      <c r="P3231" s="10">
        <f t="shared" si="202"/>
        <v>106.8</v>
      </c>
      <c r="Q3231" s="14">
        <f t="shared" si="200"/>
        <v>41898.168125000004</v>
      </c>
      <c r="R3231">
        <f t="shared" si="203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0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01"/>
        <v>110</v>
      </c>
      <c r="P3232" s="10">
        <f t="shared" si="202"/>
        <v>77.22</v>
      </c>
      <c r="Q3232" s="14">
        <f t="shared" si="200"/>
        <v>42446.943831018521</v>
      </c>
      <c r="R3232">
        <f t="shared" si="203"/>
        <v>2016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0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01"/>
        <v>161</v>
      </c>
      <c r="P3233" s="10">
        <f t="shared" si="202"/>
        <v>57.5</v>
      </c>
      <c r="Q3233" s="14">
        <f t="shared" si="200"/>
        <v>42463.81385416667</v>
      </c>
      <c r="R3233">
        <f t="shared" si="203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0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01"/>
        <v>131</v>
      </c>
      <c r="P3234" s="10">
        <f t="shared" si="202"/>
        <v>50.46</v>
      </c>
      <c r="Q3234" s="14">
        <f t="shared" si="200"/>
        <v>42766.805034722223</v>
      </c>
      <c r="R3234">
        <f t="shared" si="203"/>
        <v>2017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0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01"/>
        <v>119</v>
      </c>
      <c r="P3235" s="10">
        <f t="shared" si="202"/>
        <v>97.38</v>
      </c>
      <c r="Q3235" s="14">
        <f t="shared" si="200"/>
        <v>42734.789444444439</v>
      </c>
      <c r="R3235">
        <f t="shared" si="203"/>
        <v>2016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0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01"/>
        <v>100</v>
      </c>
      <c r="P3236" s="10">
        <f t="shared" si="202"/>
        <v>34.92</v>
      </c>
      <c r="Q3236" s="14">
        <f t="shared" si="200"/>
        <v>42522.347812499997</v>
      </c>
      <c r="R3236">
        <f t="shared" si="203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0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01"/>
        <v>103</v>
      </c>
      <c r="P3237" s="10">
        <f t="shared" si="202"/>
        <v>85.53</v>
      </c>
      <c r="Q3237" s="14">
        <f t="shared" si="200"/>
        <v>42702.917048611111</v>
      </c>
      <c r="R3237">
        <f t="shared" si="203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0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01"/>
        <v>101</v>
      </c>
      <c r="P3238" s="10">
        <f t="shared" si="202"/>
        <v>182.91</v>
      </c>
      <c r="Q3238" s="14">
        <f t="shared" si="200"/>
        <v>42252.474351851852</v>
      </c>
      <c r="R3238">
        <f t="shared" si="203"/>
        <v>2015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0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01"/>
        <v>101</v>
      </c>
      <c r="P3239" s="10">
        <f t="shared" si="202"/>
        <v>131.13999999999999</v>
      </c>
      <c r="Q3239" s="14">
        <f t="shared" si="200"/>
        <v>42156.510393518518</v>
      </c>
      <c r="R3239">
        <f t="shared" si="203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01"/>
        <v>112</v>
      </c>
      <c r="P3240" s="10">
        <f t="shared" si="202"/>
        <v>39.81</v>
      </c>
      <c r="Q3240" s="14">
        <f t="shared" si="200"/>
        <v>42278.089039351849</v>
      </c>
      <c r="R3240">
        <f t="shared" si="203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0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01"/>
        <v>106</v>
      </c>
      <c r="P3241" s="10">
        <f t="shared" si="202"/>
        <v>59.7</v>
      </c>
      <c r="Q3241" s="14">
        <f t="shared" si="200"/>
        <v>42754.693842592591</v>
      </c>
      <c r="R3241">
        <f t="shared" si="203"/>
        <v>2017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0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01"/>
        <v>101</v>
      </c>
      <c r="P3242" s="10">
        <f t="shared" si="202"/>
        <v>88.74</v>
      </c>
      <c r="Q3242" s="14">
        <f t="shared" si="200"/>
        <v>41893.324884259258</v>
      </c>
      <c r="R3242">
        <f t="shared" si="203"/>
        <v>2014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0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01"/>
        <v>115</v>
      </c>
      <c r="P3243" s="10">
        <f t="shared" si="202"/>
        <v>58.69</v>
      </c>
      <c r="Q3243" s="14">
        <f t="shared" si="200"/>
        <v>41871.755694444444</v>
      </c>
      <c r="R3243">
        <f t="shared" si="203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0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01"/>
        <v>127</v>
      </c>
      <c r="P3244" s="10">
        <f t="shared" si="202"/>
        <v>69.569999999999993</v>
      </c>
      <c r="Q3244" s="14">
        <f t="shared" si="200"/>
        <v>42262.096782407403</v>
      </c>
      <c r="R3244">
        <f t="shared" si="203"/>
        <v>2015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0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01"/>
        <v>103</v>
      </c>
      <c r="P3245" s="10">
        <f t="shared" si="202"/>
        <v>115.87</v>
      </c>
      <c r="Q3245" s="14">
        <f t="shared" si="200"/>
        <v>42675.694236111114</v>
      </c>
      <c r="R3245">
        <f t="shared" si="203"/>
        <v>2016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0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01"/>
        <v>103</v>
      </c>
      <c r="P3246" s="10">
        <f t="shared" si="202"/>
        <v>23.87</v>
      </c>
      <c r="Q3246" s="14">
        <f t="shared" si="200"/>
        <v>42135.60020833333</v>
      </c>
      <c r="R3246">
        <f t="shared" si="203"/>
        <v>2015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0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01"/>
        <v>104</v>
      </c>
      <c r="P3247" s="10">
        <f t="shared" si="202"/>
        <v>81.13</v>
      </c>
      <c r="Q3247" s="14">
        <f t="shared" si="200"/>
        <v>42230.472222222219</v>
      </c>
      <c r="R3247">
        <f t="shared" si="203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0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01"/>
        <v>111</v>
      </c>
      <c r="P3248" s="10">
        <f t="shared" si="202"/>
        <v>57.63</v>
      </c>
      <c r="Q3248" s="14">
        <f t="shared" si="200"/>
        <v>42167.434166666666</v>
      </c>
      <c r="R3248">
        <f t="shared" si="203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0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01"/>
        <v>106</v>
      </c>
      <c r="P3249" s="10">
        <f t="shared" si="202"/>
        <v>46.43</v>
      </c>
      <c r="Q3249" s="14">
        <f t="shared" si="200"/>
        <v>42068.888391203705</v>
      </c>
      <c r="R3249">
        <f t="shared" si="203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01"/>
        <v>101</v>
      </c>
      <c r="P3250" s="10">
        <f t="shared" si="202"/>
        <v>60.48</v>
      </c>
      <c r="Q3250" s="14">
        <f t="shared" si="200"/>
        <v>42145.746689814812</v>
      </c>
      <c r="R3250">
        <f t="shared" si="203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0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01"/>
        <v>105</v>
      </c>
      <c r="P3251" s="10">
        <f t="shared" si="202"/>
        <v>65.58</v>
      </c>
      <c r="Q3251" s="14">
        <f t="shared" si="200"/>
        <v>41918.742175925923</v>
      </c>
      <c r="R3251">
        <f t="shared" si="203"/>
        <v>2014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0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01"/>
        <v>102</v>
      </c>
      <c r="P3252" s="10">
        <f t="shared" si="202"/>
        <v>119.19</v>
      </c>
      <c r="Q3252" s="14">
        <f t="shared" si="200"/>
        <v>42146.731087962966</v>
      </c>
      <c r="R3252">
        <f t="shared" si="203"/>
        <v>2015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0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01"/>
        <v>111</v>
      </c>
      <c r="P3253" s="10">
        <f t="shared" si="202"/>
        <v>83.05</v>
      </c>
      <c r="Q3253" s="14">
        <f t="shared" si="200"/>
        <v>42590.472685185188</v>
      </c>
      <c r="R3253">
        <f t="shared" si="203"/>
        <v>2016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0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01"/>
        <v>128</v>
      </c>
      <c r="P3254" s="10">
        <f t="shared" si="202"/>
        <v>57.52</v>
      </c>
      <c r="Q3254" s="14">
        <f t="shared" si="200"/>
        <v>42602.576712962968</v>
      </c>
      <c r="R3254">
        <f t="shared" si="203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0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01"/>
        <v>102</v>
      </c>
      <c r="P3255" s="10">
        <f t="shared" si="202"/>
        <v>177.09</v>
      </c>
      <c r="Q3255" s="14">
        <f t="shared" si="200"/>
        <v>42059.085752314815</v>
      </c>
      <c r="R3255">
        <f t="shared" si="203"/>
        <v>2015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0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01"/>
        <v>101</v>
      </c>
      <c r="P3256" s="10">
        <f t="shared" si="202"/>
        <v>70.77</v>
      </c>
      <c r="Q3256" s="14">
        <f t="shared" si="200"/>
        <v>41889.768229166664</v>
      </c>
      <c r="R3256">
        <f t="shared" si="203"/>
        <v>2014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0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01"/>
        <v>175</v>
      </c>
      <c r="P3257" s="10">
        <f t="shared" si="202"/>
        <v>29.17</v>
      </c>
      <c r="Q3257" s="14">
        <f t="shared" si="200"/>
        <v>42144.573807870373</v>
      </c>
      <c r="R3257">
        <f t="shared" si="203"/>
        <v>2015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0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01"/>
        <v>128</v>
      </c>
      <c r="P3258" s="10">
        <f t="shared" si="202"/>
        <v>72.760000000000005</v>
      </c>
      <c r="Q3258" s="14">
        <f t="shared" si="200"/>
        <v>42758.559629629628</v>
      </c>
      <c r="R3258">
        <f t="shared" si="203"/>
        <v>2017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0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01"/>
        <v>106</v>
      </c>
      <c r="P3259" s="10">
        <f t="shared" si="202"/>
        <v>51.85</v>
      </c>
      <c r="Q3259" s="14">
        <f t="shared" si="200"/>
        <v>41982.887280092589</v>
      </c>
      <c r="R3259">
        <f t="shared" si="203"/>
        <v>2014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01"/>
        <v>105</v>
      </c>
      <c r="P3260" s="10">
        <f t="shared" si="202"/>
        <v>98.2</v>
      </c>
      <c r="Q3260" s="14">
        <f t="shared" si="200"/>
        <v>42614.760937500003</v>
      </c>
      <c r="R3260">
        <f t="shared" si="203"/>
        <v>2016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0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01"/>
        <v>106</v>
      </c>
      <c r="P3261" s="10">
        <f t="shared" si="202"/>
        <v>251.74</v>
      </c>
      <c r="Q3261" s="14">
        <f t="shared" si="200"/>
        <v>42303.672662037032</v>
      </c>
      <c r="R3261">
        <f t="shared" si="203"/>
        <v>2015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0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01"/>
        <v>109</v>
      </c>
      <c r="P3262" s="10">
        <f t="shared" si="202"/>
        <v>74.819999999999993</v>
      </c>
      <c r="Q3262" s="14">
        <f t="shared" si="200"/>
        <v>42171.725416666668</v>
      </c>
      <c r="R3262">
        <f t="shared" si="203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0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01"/>
        <v>100</v>
      </c>
      <c r="P3263" s="10">
        <f t="shared" si="202"/>
        <v>67.650000000000006</v>
      </c>
      <c r="Q3263" s="14">
        <f t="shared" si="200"/>
        <v>41964.315532407403</v>
      </c>
      <c r="R3263">
        <f t="shared" si="203"/>
        <v>2014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0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01"/>
        <v>103</v>
      </c>
      <c r="P3264" s="10">
        <f t="shared" si="202"/>
        <v>93.81</v>
      </c>
      <c r="Q3264" s="14">
        <f t="shared" si="200"/>
        <v>42284.516064814816</v>
      </c>
      <c r="R3264">
        <f t="shared" si="203"/>
        <v>2015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0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01"/>
        <v>112</v>
      </c>
      <c r="P3265" s="10">
        <f t="shared" si="202"/>
        <v>41.24</v>
      </c>
      <c r="Q3265" s="14">
        <f t="shared" si="200"/>
        <v>42016.800208333334</v>
      </c>
      <c r="R3265">
        <f t="shared" si="203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0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201"/>
        <v>103</v>
      </c>
      <c r="P3266" s="10">
        <f t="shared" si="202"/>
        <v>52.55</v>
      </c>
      <c r="Q3266" s="14">
        <f t="shared" ref="Q3266:Q3329" si="204">(((J3267/60)/60)/24)+DATE(1970,1,1)</f>
        <v>42311.711979166663</v>
      </c>
      <c r="R3266">
        <f t="shared" si="203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0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205">ROUND(E3267/D3267*100,0)</f>
        <v>164</v>
      </c>
      <c r="P3267" s="10">
        <f t="shared" ref="P3267:P3330" si="206">ROUND(E3267/L3267,2)</f>
        <v>70.290000000000006</v>
      </c>
      <c r="Q3267" s="14">
        <f t="shared" si="204"/>
        <v>42136.536134259266</v>
      </c>
      <c r="R3267">
        <f t="shared" ref="R3267:R3330" si="207">YEAR(Q3267)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0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05"/>
        <v>131</v>
      </c>
      <c r="P3268" s="10">
        <f t="shared" si="206"/>
        <v>48.33</v>
      </c>
      <c r="Q3268" s="14">
        <f t="shared" si="204"/>
        <v>42172.757638888885</v>
      </c>
      <c r="R3268">
        <f t="shared" si="207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0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05"/>
        <v>102</v>
      </c>
      <c r="P3269" s="10">
        <f t="shared" si="206"/>
        <v>53.18</v>
      </c>
      <c r="Q3269" s="14">
        <f t="shared" si="204"/>
        <v>42590.90425925926</v>
      </c>
      <c r="R3269">
        <f t="shared" si="207"/>
        <v>2016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05"/>
        <v>128</v>
      </c>
      <c r="P3270" s="10">
        <f t="shared" si="206"/>
        <v>60.95</v>
      </c>
      <c r="Q3270" s="14">
        <f t="shared" si="204"/>
        <v>42137.395798611105</v>
      </c>
      <c r="R3270">
        <f t="shared" si="207"/>
        <v>2015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0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05"/>
        <v>102</v>
      </c>
      <c r="P3271" s="10">
        <f t="shared" si="206"/>
        <v>116</v>
      </c>
      <c r="Q3271" s="14">
        <f t="shared" si="204"/>
        <v>42167.533159722225</v>
      </c>
      <c r="R3271">
        <f t="shared" si="207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0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05"/>
        <v>102</v>
      </c>
      <c r="P3272" s="10">
        <f t="shared" si="206"/>
        <v>61</v>
      </c>
      <c r="Q3272" s="14">
        <f t="shared" si="204"/>
        <v>41915.437210648146</v>
      </c>
      <c r="R3272">
        <f t="shared" si="207"/>
        <v>2014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0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05"/>
        <v>130</v>
      </c>
      <c r="P3273" s="10">
        <f t="shared" si="206"/>
        <v>38.24</v>
      </c>
      <c r="Q3273" s="14">
        <f t="shared" si="204"/>
        <v>42284.500104166669</v>
      </c>
      <c r="R3273">
        <f t="shared" si="207"/>
        <v>2015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0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05"/>
        <v>154</v>
      </c>
      <c r="P3274" s="10">
        <f t="shared" si="206"/>
        <v>106.5</v>
      </c>
      <c r="Q3274" s="14">
        <f t="shared" si="204"/>
        <v>42611.801412037035</v>
      </c>
      <c r="R3274">
        <f t="shared" si="207"/>
        <v>2016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0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05"/>
        <v>107</v>
      </c>
      <c r="P3275" s="10">
        <f t="shared" si="206"/>
        <v>204.57</v>
      </c>
      <c r="Q3275" s="14">
        <f t="shared" si="204"/>
        <v>42400.704537037032</v>
      </c>
      <c r="R3275">
        <f t="shared" si="207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0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05"/>
        <v>101</v>
      </c>
      <c r="P3276" s="10">
        <f t="shared" si="206"/>
        <v>54.91</v>
      </c>
      <c r="Q3276" s="14">
        <f t="shared" si="204"/>
        <v>42017.88045138889</v>
      </c>
      <c r="R3276">
        <f t="shared" si="207"/>
        <v>2015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0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05"/>
        <v>100</v>
      </c>
      <c r="P3277" s="10">
        <f t="shared" si="206"/>
        <v>150.41999999999999</v>
      </c>
      <c r="Q3277" s="14">
        <f t="shared" si="204"/>
        <v>42426.949988425928</v>
      </c>
      <c r="R3277">
        <f t="shared" si="207"/>
        <v>2016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0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05"/>
        <v>117</v>
      </c>
      <c r="P3278" s="10">
        <f t="shared" si="206"/>
        <v>52.58</v>
      </c>
      <c r="Q3278" s="14">
        <f t="shared" si="204"/>
        <v>41931.682939814818</v>
      </c>
      <c r="R3278">
        <f t="shared" si="207"/>
        <v>2014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0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05"/>
        <v>109</v>
      </c>
      <c r="P3279" s="10">
        <f t="shared" si="206"/>
        <v>54.3</v>
      </c>
      <c r="Q3279" s="14">
        <f t="shared" si="204"/>
        <v>42124.848414351851</v>
      </c>
      <c r="R3279">
        <f t="shared" si="207"/>
        <v>2015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05"/>
        <v>103</v>
      </c>
      <c r="P3280" s="10">
        <f t="shared" si="206"/>
        <v>76.03</v>
      </c>
      <c r="Q3280" s="14">
        <f t="shared" si="204"/>
        <v>42431.102534722217</v>
      </c>
      <c r="R3280">
        <f t="shared" si="207"/>
        <v>2016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0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05"/>
        <v>114</v>
      </c>
      <c r="P3281" s="10">
        <f t="shared" si="206"/>
        <v>105.21</v>
      </c>
      <c r="Q3281" s="14">
        <f t="shared" si="204"/>
        <v>42121.756921296299</v>
      </c>
      <c r="R3281">
        <f t="shared" si="207"/>
        <v>2015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0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05"/>
        <v>103</v>
      </c>
      <c r="P3282" s="10">
        <f t="shared" si="206"/>
        <v>68.67</v>
      </c>
      <c r="Q3282" s="14">
        <f t="shared" si="204"/>
        <v>42219.019733796296</v>
      </c>
      <c r="R3282">
        <f t="shared" si="207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0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05"/>
        <v>122</v>
      </c>
      <c r="P3283" s="10">
        <f t="shared" si="206"/>
        <v>129.36000000000001</v>
      </c>
      <c r="Q3283" s="14">
        <f t="shared" si="204"/>
        <v>42445.19430555556</v>
      </c>
      <c r="R3283">
        <f t="shared" si="207"/>
        <v>2016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0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05"/>
        <v>103</v>
      </c>
      <c r="P3284" s="10">
        <f t="shared" si="206"/>
        <v>134.26</v>
      </c>
      <c r="Q3284" s="14">
        <f t="shared" si="204"/>
        <v>42379.74418981481</v>
      </c>
      <c r="R3284">
        <f t="shared" si="207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0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05"/>
        <v>105</v>
      </c>
      <c r="P3285" s="10">
        <f t="shared" si="206"/>
        <v>17.829999999999998</v>
      </c>
      <c r="Q3285" s="14">
        <f t="shared" si="204"/>
        <v>42380.884872685187</v>
      </c>
      <c r="R3285">
        <f t="shared" si="207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0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05"/>
        <v>102</v>
      </c>
      <c r="P3286" s="10">
        <f t="shared" si="206"/>
        <v>203.2</v>
      </c>
      <c r="Q3286" s="14">
        <f t="shared" si="204"/>
        <v>42762.942430555559</v>
      </c>
      <c r="R3286">
        <f t="shared" si="207"/>
        <v>2017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0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05"/>
        <v>112</v>
      </c>
      <c r="P3287" s="10">
        <f t="shared" si="206"/>
        <v>69.19</v>
      </c>
      <c r="Q3287" s="14">
        <f t="shared" si="204"/>
        <v>42567.840069444443</v>
      </c>
      <c r="R3287">
        <f t="shared" si="207"/>
        <v>2016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0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05"/>
        <v>102</v>
      </c>
      <c r="P3288" s="10">
        <f t="shared" si="206"/>
        <v>125.12</v>
      </c>
      <c r="Q3288" s="14">
        <f t="shared" si="204"/>
        <v>42311.750324074077</v>
      </c>
      <c r="R3288">
        <f t="shared" si="207"/>
        <v>2015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0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05"/>
        <v>100</v>
      </c>
      <c r="P3289" s="10">
        <f t="shared" si="206"/>
        <v>73.53</v>
      </c>
      <c r="Q3289" s="14">
        <f t="shared" si="204"/>
        <v>42505.774479166663</v>
      </c>
      <c r="R3289">
        <f t="shared" si="207"/>
        <v>2016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05"/>
        <v>100</v>
      </c>
      <c r="P3290" s="10">
        <f t="shared" si="206"/>
        <v>48.44</v>
      </c>
      <c r="Q3290" s="14">
        <f t="shared" si="204"/>
        <v>42758.368078703701</v>
      </c>
      <c r="R3290">
        <f t="shared" si="207"/>
        <v>2017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0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05"/>
        <v>133</v>
      </c>
      <c r="P3291" s="10">
        <f t="shared" si="206"/>
        <v>26.61</v>
      </c>
      <c r="Q3291" s="14">
        <f t="shared" si="204"/>
        <v>42775.51494212963</v>
      </c>
      <c r="R3291">
        <f t="shared" si="207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0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05"/>
        <v>121</v>
      </c>
      <c r="P3292" s="10">
        <f t="shared" si="206"/>
        <v>33.67</v>
      </c>
      <c r="Q3292" s="14">
        <f t="shared" si="204"/>
        <v>42232.702546296292</v>
      </c>
      <c r="R3292">
        <f t="shared" si="207"/>
        <v>2015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0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05"/>
        <v>114</v>
      </c>
      <c r="P3293" s="10">
        <f t="shared" si="206"/>
        <v>40.71</v>
      </c>
      <c r="Q3293" s="14">
        <f t="shared" si="204"/>
        <v>42282.770231481481</v>
      </c>
      <c r="R3293">
        <f t="shared" si="207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0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05"/>
        <v>286</v>
      </c>
      <c r="P3294" s="10">
        <f t="shared" si="206"/>
        <v>19.27</v>
      </c>
      <c r="Q3294" s="14">
        <f t="shared" si="204"/>
        <v>42768.425370370373</v>
      </c>
      <c r="R3294">
        <f t="shared" si="207"/>
        <v>2017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0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05"/>
        <v>170</v>
      </c>
      <c r="P3295" s="10">
        <f t="shared" si="206"/>
        <v>84.29</v>
      </c>
      <c r="Q3295" s="14">
        <f t="shared" si="204"/>
        <v>42141.541134259256</v>
      </c>
      <c r="R3295">
        <f t="shared" si="207"/>
        <v>2015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0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05"/>
        <v>118</v>
      </c>
      <c r="P3296" s="10">
        <f t="shared" si="206"/>
        <v>29.58</v>
      </c>
      <c r="Q3296" s="14">
        <f t="shared" si="204"/>
        <v>42609.442465277782</v>
      </c>
      <c r="R3296">
        <f t="shared" si="207"/>
        <v>2016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0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05"/>
        <v>103</v>
      </c>
      <c r="P3297" s="10">
        <f t="shared" si="206"/>
        <v>26.67</v>
      </c>
      <c r="Q3297" s="14">
        <f t="shared" si="204"/>
        <v>42309.756620370375</v>
      </c>
      <c r="R3297">
        <f t="shared" si="207"/>
        <v>2015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0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05"/>
        <v>144</v>
      </c>
      <c r="P3298" s="10">
        <f t="shared" si="206"/>
        <v>45.98</v>
      </c>
      <c r="Q3298" s="14">
        <f t="shared" si="204"/>
        <v>42193.771481481483</v>
      </c>
      <c r="R3298">
        <f t="shared" si="207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0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05"/>
        <v>100</v>
      </c>
      <c r="P3299" s="10">
        <f t="shared" si="206"/>
        <v>125.09</v>
      </c>
      <c r="Q3299" s="14">
        <f t="shared" si="204"/>
        <v>42239.957962962959</v>
      </c>
      <c r="R3299">
        <f t="shared" si="207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05"/>
        <v>102</v>
      </c>
      <c r="P3300" s="10">
        <f t="shared" si="206"/>
        <v>141.29</v>
      </c>
      <c r="Q3300" s="14">
        <f t="shared" si="204"/>
        <v>42261.917395833334</v>
      </c>
      <c r="R3300">
        <f t="shared" si="207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0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05"/>
        <v>116</v>
      </c>
      <c r="P3301" s="10">
        <f t="shared" si="206"/>
        <v>55.33</v>
      </c>
      <c r="Q3301" s="14">
        <f t="shared" si="204"/>
        <v>42102.743773148148</v>
      </c>
      <c r="R3301">
        <f t="shared" si="207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0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05"/>
        <v>136</v>
      </c>
      <c r="P3302" s="10">
        <f t="shared" si="206"/>
        <v>46.42</v>
      </c>
      <c r="Q3302" s="14">
        <f t="shared" si="204"/>
        <v>42538.73583333334</v>
      </c>
      <c r="R3302">
        <f t="shared" si="207"/>
        <v>2016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0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05"/>
        <v>133</v>
      </c>
      <c r="P3303" s="10">
        <f t="shared" si="206"/>
        <v>57.2</v>
      </c>
      <c r="Q3303" s="14">
        <f t="shared" si="204"/>
        <v>42681.35157407407</v>
      </c>
      <c r="R3303">
        <f t="shared" si="207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0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05"/>
        <v>103</v>
      </c>
      <c r="P3304" s="10">
        <f t="shared" si="206"/>
        <v>173.7</v>
      </c>
      <c r="Q3304" s="14">
        <f t="shared" si="204"/>
        <v>42056.65143518518</v>
      </c>
      <c r="R3304">
        <f t="shared" si="207"/>
        <v>2015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0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05"/>
        <v>116</v>
      </c>
      <c r="P3305" s="10">
        <f t="shared" si="206"/>
        <v>59.6</v>
      </c>
      <c r="Q3305" s="14">
        <f t="shared" si="204"/>
        <v>42696.624444444446</v>
      </c>
      <c r="R3305">
        <f t="shared" si="207"/>
        <v>2016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0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05"/>
        <v>105</v>
      </c>
      <c r="P3306" s="10">
        <f t="shared" si="206"/>
        <v>89.59</v>
      </c>
      <c r="Q3306" s="14">
        <f t="shared" si="204"/>
        <v>42186.855879629627</v>
      </c>
      <c r="R3306">
        <f t="shared" si="207"/>
        <v>2015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0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05"/>
        <v>102</v>
      </c>
      <c r="P3307" s="10">
        <f t="shared" si="206"/>
        <v>204.05</v>
      </c>
      <c r="Q3307" s="14">
        <f t="shared" si="204"/>
        <v>42493.219236111108</v>
      </c>
      <c r="R3307">
        <f t="shared" si="207"/>
        <v>2016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0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05"/>
        <v>175</v>
      </c>
      <c r="P3308" s="10">
        <f t="shared" si="206"/>
        <v>48.7</v>
      </c>
      <c r="Q3308" s="14">
        <f t="shared" si="204"/>
        <v>42475.057164351849</v>
      </c>
      <c r="R3308">
        <f t="shared" si="207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0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05"/>
        <v>107</v>
      </c>
      <c r="P3309" s="10">
        <f t="shared" si="206"/>
        <v>53.34</v>
      </c>
      <c r="Q3309" s="14">
        <f t="shared" si="204"/>
        <v>42452.876909722225</v>
      </c>
      <c r="R3309">
        <f t="shared" si="207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05"/>
        <v>122</v>
      </c>
      <c r="P3310" s="10">
        <f t="shared" si="206"/>
        <v>75.09</v>
      </c>
      <c r="Q3310" s="14">
        <f t="shared" si="204"/>
        <v>42628.650208333333</v>
      </c>
      <c r="R3310">
        <f t="shared" si="207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0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05"/>
        <v>159</v>
      </c>
      <c r="P3311" s="10">
        <f t="shared" si="206"/>
        <v>18</v>
      </c>
      <c r="Q3311" s="14">
        <f t="shared" si="204"/>
        <v>42253.928530092591</v>
      </c>
      <c r="R3311">
        <f t="shared" si="207"/>
        <v>2015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0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05"/>
        <v>100</v>
      </c>
      <c r="P3312" s="10">
        <f t="shared" si="206"/>
        <v>209.84</v>
      </c>
      <c r="Q3312" s="14">
        <f t="shared" si="204"/>
        <v>42264.29178240741</v>
      </c>
      <c r="R3312">
        <f t="shared" si="207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0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05"/>
        <v>110</v>
      </c>
      <c r="P3313" s="10">
        <f t="shared" si="206"/>
        <v>61.02</v>
      </c>
      <c r="Q3313" s="14">
        <f t="shared" si="204"/>
        <v>42664.809560185182</v>
      </c>
      <c r="R3313">
        <f t="shared" si="207"/>
        <v>2016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0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05"/>
        <v>100</v>
      </c>
      <c r="P3314" s="10">
        <f t="shared" si="206"/>
        <v>61</v>
      </c>
      <c r="Q3314" s="14">
        <f t="shared" si="204"/>
        <v>42382.244409722218</v>
      </c>
      <c r="R3314">
        <f t="shared" si="207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0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05"/>
        <v>116</v>
      </c>
      <c r="P3315" s="10">
        <f t="shared" si="206"/>
        <v>80.03</v>
      </c>
      <c r="Q3315" s="14">
        <f t="shared" si="204"/>
        <v>42105.267488425925</v>
      </c>
      <c r="R3315">
        <f t="shared" si="207"/>
        <v>2015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0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05"/>
        <v>211</v>
      </c>
      <c r="P3316" s="10">
        <f t="shared" si="206"/>
        <v>29.07</v>
      </c>
      <c r="Q3316" s="14">
        <f t="shared" si="204"/>
        <v>42466.303715277783</v>
      </c>
      <c r="R3316">
        <f t="shared" si="207"/>
        <v>2016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0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05"/>
        <v>110</v>
      </c>
      <c r="P3317" s="10">
        <f t="shared" si="206"/>
        <v>49.44</v>
      </c>
      <c r="Q3317" s="14">
        <f t="shared" si="204"/>
        <v>41826.871238425927</v>
      </c>
      <c r="R3317">
        <f t="shared" si="207"/>
        <v>2014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0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05"/>
        <v>100</v>
      </c>
      <c r="P3318" s="10">
        <f t="shared" si="206"/>
        <v>93.98</v>
      </c>
      <c r="Q3318" s="14">
        <f t="shared" si="204"/>
        <v>42499.039629629624</v>
      </c>
      <c r="R3318">
        <f t="shared" si="207"/>
        <v>2016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0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05"/>
        <v>106</v>
      </c>
      <c r="P3319" s="10">
        <f t="shared" si="206"/>
        <v>61.94</v>
      </c>
      <c r="Q3319" s="14">
        <f t="shared" si="204"/>
        <v>42431.302002314813</v>
      </c>
      <c r="R3319">
        <f t="shared" si="207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05"/>
        <v>126</v>
      </c>
      <c r="P3320" s="10">
        <f t="shared" si="206"/>
        <v>78.5</v>
      </c>
      <c r="Q3320" s="14">
        <f t="shared" si="204"/>
        <v>41990.585486111115</v>
      </c>
      <c r="R3320">
        <f t="shared" si="207"/>
        <v>2014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0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05"/>
        <v>108</v>
      </c>
      <c r="P3321" s="10">
        <f t="shared" si="206"/>
        <v>33.75</v>
      </c>
      <c r="Q3321" s="14">
        <f t="shared" si="204"/>
        <v>42513.045798611114</v>
      </c>
      <c r="R3321">
        <f t="shared" si="207"/>
        <v>2016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0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05"/>
        <v>101</v>
      </c>
      <c r="P3322" s="10">
        <f t="shared" si="206"/>
        <v>66.45</v>
      </c>
      <c r="Q3322" s="14">
        <f t="shared" si="204"/>
        <v>41914.100289351853</v>
      </c>
      <c r="R3322">
        <f t="shared" si="207"/>
        <v>2014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0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05"/>
        <v>107</v>
      </c>
      <c r="P3323" s="10">
        <f t="shared" si="206"/>
        <v>35.799999999999997</v>
      </c>
      <c r="Q3323" s="14">
        <f t="shared" si="204"/>
        <v>42521.010370370372</v>
      </c>
      <c r="R3323">
        <f t="shared" si="207"/>
        <v>2016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0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05"/>
        <v>102</v>
      </c>
      <c r="P3324" s="10">
        <f t="shared" si="206"/>
        <v>145.65</v>
      </c>
      <c r="Q3324" s="14">
        <f t="shared" si="204"/>
        <v>42608.36583333333</v>
      </c>
      <c r="R3324">
        <f t="shared" si="207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0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05"/>
        <v>126</v>
      </c>
      <c r="P3325" s="10">
        <f t="shared" si="206"/>
        <v>25.69</v>
      </c>
      <c r="Q3325" s="14">
        <f t="shared" si="204"/>
        <v>42512.58321759259</v>
      </c>
      <c r="R3325">
        <f t="shared" si="207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0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05"/>
        <v>102</v>
      </c>
      <c r="P3326" s="10">
        <f t="shared" si="206"/>
        <v>152.5</v>
      </c>
      <c r="Q3326" s="14">
        <f t="shared" si="204"/>
        <v>42064.785613425927</v>
      </c>
      <c r="R3326">
        <f t="shared" si="207"/>
        <v>2015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0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05"/>
        <v>113</v>
      </c>
      <c r="P3327" s="10">
        <f t="shared" si="206"/>
        <v>30</v>
      </c>
      <c r="Q3327" s="14">
        <f t="shared" si="204"/>
        <v>42041.714178240742</v>
      </c>
      <c r="R3327">
        <f t="shared" si="207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0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05"/>
        <v>101</v>
      </c>
      <c r="P3328" s="10">
        <f t="shared" si="206"/>
        <v>142.28</v>
      </c>
      <c r="Q3328" s="14">
        <f t="shared" si="204"/>
        <v>42468.374606481477</v>
      </c>
      <c r="R3328">
        <f t="shared" si="207"/>
        <v>2016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0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05"/>
        <v>101</v>
      </c>
      <c r="P3329" s="10">
        <f t="shared" si="206"/>
        <v>24.55</v>
      </c>
      <c r="Q3329" s="14">
        <f t="shared" si="204"/>
        <v>41822.57503472222</v>
      </c>
      <c r="R3329">
        <f t="shared" si="207"/>
        <v>2014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205"/>
        <v>146</v>
      </c>
      <c r="P3330" s="10">
        <f t="shared" si="206"/>
        <v>292.77999999999997</v>
      </c>
      <c r="Q3330" s="14">
        <f t="shared" ref="Q3330:Q3393" si="208">(((J3331/60)/60)/24)+DATE(1970,1,1)</f>
        <v>41837.323009259257</v>
      </c>
      <c r="R3330">
        <f t="shared" si="207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0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209">ROUND(E3331/D3331*100,0)</f>
        <v>117</v>
      </c>
      <c r="P3331" s="10">
        <f t="shared" ref="P3331:P3394" si="210">ROUND(E3331/L3331,2)</f>
        <v>44.92</v>
      </c>
      <c r="Q3331" s="14">
        <f t="shared" si="208"/>
        <v>42065.887361111112</v>
      </c>
      <c r="R3331">
        <f t="shared" ref="R3331:R3394" si="211">YEAR(Q3331)</f>
        <v>2015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0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09"/>
        <v>106</v>
      </c>
      <c r="P3332" s="10">
        <f t="shared" si="210"/>
        <v>23.1</v>
      </c>
      <c r="Q3332" s="14">
        <f t="shared" si="208"/>
        <v>42248.697754629626</v>
      </c>
      <c r="R3332">
        <f t="shared" si="211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0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09"/>
        <v>105</v>
      </c>
      <c r="P3333" s="10">
        <f t="shared" si="210"/>
        <v>80.400000000000006</v>
      </c>
      <c r="Q3333" s="14">
        <f t="shared" si="208"/>
        <v>41809.860300925924</v>
      </c>
      <c r="R3333">
        <f t="shared" si="211"/>
        <v>2014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0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09"/>
        <v>100</v>
      </c>
      <c r="P3334" s="10">
        <f t="shared" si="210"/>
        <v>72.290000000000006</v>
      </c>
      <c r="Q3334" s="14">
        <f t="shared" si="208"/>
        <v>42148.676851851851</v>
      </c>
      <c r="R3334">
        <f t="shared" si="211"/>
        <v>2015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0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09"/>
        <v>105</v>
      </c>
      <c r="P3335" s="10">
        <f t="shared" si="210"/>
        <v>32.97</v>
      </c>
      <c r="Q3335" s="14">
        <f t="shared" si="208"/>
        <v>42185.521087962959</v>
      </c>
      <c r="R3335">
        <f t="shared" si="211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0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09"/>
        <v>139</v>
      </c>
      <c r="P3336" s="10">
        <f t="shared" si="210"/>
        <v>116.65</v>
      </c>
      <c r="Q3336" s="14">
        <f t="shared" si="208"/>
        <v>41827.674143518518</v>
      </c>
      <c r="R3336">
        <f t="shared" si="211"/>
        <v>2014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0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09"/>
        <v>100</v>
      </c>
      <c r="P3337" s="10">
        <f t="shared" si="210"/>
        <v>79.62</v>
      </c>
      <c r="Q3337" s="14">
        <f t="shared" si="208"/>
        <v>42437.398680555561</v>
      </c>
      <c r="R3337">
        <f t="shared" si="211"/>
        <v>2016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0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09"/>
        <v>100</v>
      </c>
      <c r="P3338" s="10">
        <f t="shared" si="210"/>
        <v>27.78</v>
      </c>
      <c r="Q3338" s="14">
        <f t="shared" si="208"/>
        <v>41901.282025462962</v>
      </c>
      <c r="R3338">
        <f t="shared" si="211"/>
        <v>2014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0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09"/>
        <v>110</v>
      </c>
      <c r="P3339" s="10">
        <f t="shared" si="210"/>
        <v>81.03</v>
      </c>
      <c r="Q3339" s="14">
        <f t="shared" si="208"/>
        <v>42769.574999999997</v>
      </c>
      <c r="R3339">
        <f t="shared" si="211"/>
        <v>2017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09"/>
        <v>102</v>
      </c>
      <c r="P3340" s="10">
        <f t="shared" si="210"/>
        <v>136.85</v>
      </c>
      <c r="Q3340" s="14">
        <f t="shared" si="208"/>
        <v>42549.665717592594</v>
      </c>
      <c r="R3340">
        <f t="shared" si="211"/>
        <v>2016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0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09"/>
        <v>104</v>
      </c>
      <c r="P3341" s="10">
        <f t="shared" si="210"/>
        <v>177.62</v>
      </c>
      <c r="Q3341" s="14">
        <f t="shared" si="208"/>
        <v>42685.974004629628</v>
      </c>
      <c r="R3341">
        <f t="shared" si="211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0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09"/>
        <v>138</v>
      </c>
      <c r="P3342" s="10">
        <f t="shared" si="210"/>
        <v>109.08</v>
      </c>
      <c r="Q3342" s="14">
        <f t="shared" si="208"/>
        <v>42510.798854166671</v>
      </c>
      <c r="R3342">
        <f t="shared" si="211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0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09"/>
        <v>100</v>
      </c>
      <c r="P3343" s="10">
        <f t="shared" si="210"/>
        <v>119.64</v>
      </c>
      <c r="Q3343" s="14">
        <f t="shared" si="208"/>
        <v>42062.296412037031</v>
      </c>
      <c r="R3343">
        <f t="shared" si="211"/>
        <v>2015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0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09"/>
        <v>102</v>
      </c>
      <c r="P3344" s="10">
        <f t="shared" si="210"/>
        <v>78.209999999999994</v>
      </c>
      <c r="Q3344" s="14">
        <f t="shared" si="208"/>
        <v>42452.916481481487</v>
      </c>
      <c r="R3344">
        <f t="shared" si="211"/>
        <v>2016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0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09"/>
        <v>171</v>
      </c>
      <c r="P3345" s="10">
        <f t="shared" si="210"/>
        <v>52.17</v>
      </c>
      <c r="Q3345" s="14">
        <f t="shared" si="208"/>
        <v>41851.200150462959</v>
      </c>
      <c r="R3345">
        <f t="shared" si="211"/>
        <v>2014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0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09"/>
        <v>101</v>
      </c>
      <c r="P3346" s="10">
        <f t="shared" si="210"/>
        <v>114.13</v>
      </c>
      <c r="Q3346" s="14">
        <f t="shared" si="208"/>
        <v>42053.106111111112</v>
      </c>
      <c r="R3346">
        <f t="shared" si="211"/>
        <v>2015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0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09"/>
        <v>130</v>
      </c>
      <c r="P3347" s="10">
        <f t="shared" si="210"/>
        <v>50</v>
      </c>
      <c r="Q3347" s="14">
        <f t="shared" si="208"/>
        <v>42054.024421296301</v>
      </c>
      <c r="R3347">
        <f t="shared" si="211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0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09"/>
        <v>110</v>
      </c>
      <c r="P3348" s="10">
        <f t="shared" si="210"/>
        <v>91.67</v>
      </c>
      <c r="Q3348" s="14">
        <f t="shared" si="208"/>
        <v>42484.551550925928</v>
      </c>
      <c r="R3348">
        <f t="shared" si="211"/>
        <v>2016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0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09"/>
        <v>119</v>
      </c>
      <c r="P3349" s="10">
        <f t="shared" si="210"/>
        <v>108.59</v>
      </c>
      <c r="Q3349" s="14">
        <f t="shared" si="208"/>
        <v>42466.558796296296</v>
      </c>
      <c r="R3349">
        <f t="shared" si="211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09"/>
        <v>100</v>
      </c>
      <c r="P3350" s="10">
        <f t="shared" si="210"/>
        <v>69.819999999999993</v>
      </c>
      <c r="Q3350" s="14">
        <f t="shared" si="208"/>
        <v>42513.110787037032</v>
      </c>
      <c r="R3350">
        <f t="shared" si="211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0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09"/>
        <v>153</v>
      </c>
      <c r="P3351" s="10">
        <f t="shared" si="210"/>
        <v>109.57</v>
      </c>
      <c r="Q3351" s="14">
        <f t="shared" si="208"/>
        <v>42302.701516203699</v>
      </c>
      <c r="R3351">
        <f t="shared" si="211"/>
        <v>2015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0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09"/>
        <v>104</v>
      </c>
      <c r="P3352" s="10">
        <f t="shared" si="210"/>
        <v>71.67</v>
      </c>
      <c r="Q3352" s="14">
        <f t="shared" si="208"/>
        <v>41806.395428240743</v>
      </c>
      <c r="R3352">
        <f t="shared" si="211"/>
        <v>2014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0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09"/>
        <v>101</v>
      </c>
      <c r="P3353" s="10">
        <f t="shared" si="210"/>
        <v>93.61</v>
      </c>
      <c r="Q3353" s="14">
        <f t="shared" si="208"/>
        <v>42495.992800925931</v>
      </c>
      <c r="R3353">
        <f t="shared" si="211"/>
        <v>2016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0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09"/>
        <v>108</v>
      </c>
      <c r="P3354" s="10">
        <f t="shared" si="210"/>
        <v>76.8</v>
      </c>
      <c r="Q3354" s="14">
        <f t="shared" si="208"/>
        <v>42479.432291666672</v>
      </c>
      <c r="R3354">
        <f t="shared" si="211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0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09"/>
        <v>315</v>
      </c>
      <c r="P3355" s="10">
        <f t="shared" si="210"/>
        <v>35.799999999999997</v>
      </c>
      <c r="Q3355" s="14">
        <f t="shared" si="208"/>
        <v>42270.7269212963</v>
      </c>
      <c r="R3355">
        <f t="shared" si="211"/>
        <v>2015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0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09"/>
        <v>102</v>
      </c>
      <c r="P3356" s="10">
        <f t="shared" si="210"/>
        <v>55.6</v>
      </c>
      <c r="Q3356" s="14">
        <f t="shared" si="208"/>
        <v>42489.619525462964</v>
      </c>
      <c r="R3356">
        <f t="shared" si="211"/>
        <v>2016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0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09"/>
        <v>126</v>
      </c>
      <c r="P3357" s="10">
        <f t="shared" si="210"/>
        <v>147.33000000000001</v>
      </c>
      <c r="Q3357" s="14">
        <f t="shared" si="208"/>
        <v>42536.815648148149</v>
      </c>
      <c r="R3357">
        <f t="shared" si="211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0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09"/>
        <v>101</v>
      </c>
      <c r="P3358" s="10">
        <f t="shared" si="210"/>
        <v>56.33</v>
      </c>
      <c r="Q3358" s="14">
        <f t="shared" si="208"/>
        <v>41822.417939814812</v>
      </c>
      <c r="R3358">
        <f t="shared" si="211"/>
        <v>2014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0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09"/>
        <v>101</v>
      </c>
      <c r="P3359" s="10">
        <f t="shared" si="210"/>
        <v>96.19</v>
      </c>
      <c r="Q3359" s="14">
        <f t="shared" si="208"/>
        <v>41932.311099537037</v>
      </c>
      <c r="R3359">
        <f t="shared" si="211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09"/>
        <v>103</v>
      </c>
      <c r="P3360" s="10">
        <f t="shared" si="210"/>
        <v>63.57</v>
      </c>
      <c r="Q3360" s="14">
        <f t="shared" si="208"/>
        <v>42746.057106481487</v>
      </c>
      <c r="R3360">
        <f t="shared" si="211"/>
        <v>2017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0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09"/>
        <v>106</v>
      </c>
      <c r="P3361" s="10">
        <f t="shared" si="210"/>
        <v>184.78</v>
      </c>
      <c r="Q3361" s="14">
        <f t="shared" si="208"/>
        <v>42697.082673611112</v>
      </c>
      <c r="R3361">
        <f t="shared" si="211"/>
        <v>2016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0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09"/>
        <v>101</v>
      </c>
      <c r="P3362" s="10">
        <f t="shared" si="210"/>
        <v>126.72</v>
      </c>
      <c r="Q3362" s="14">
        <f t="shared" si="208"/>
        <v>41866.025347222225</v>
      </c>
      <c r="R3362">
        <f t="shared" si="211"/>
        <v>2014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0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09"/>
        <v>113</v>
      </c>
      <c r="P3363" s="10">
        <f t="shared" si="210"/>
        <v>83.43</v>
      </c>
      <c r="Q3363" s="14">
        <f t="shared" si="208"/>
        <v>42056.091631944444</v>
      </c>
      <c r="R3363">
        <f t="shared" si="211"/>
        <v>2015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0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09"/>
        <v>218</v>
      </c>
      <c r="P3364" s="10">
        <f t="shared" si="210"/>
        <v>54.5</v>
      </c>
      <c r="Q3364" s="14">
        <f t="shared" si="208"/>
        <v>41851.771354166667</v>
      </c>
      <c r="R3364">
        <f t="shared" si="211"/>
        <v>2014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0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09"/>
        <v>101</v>
      </c>
      <c r="P3365" s="10">
        <f t="shared" si="210"/>
        <v>302.31</v>
      </c>
      <c r="Q3365" s="14">
        <f t="shared" si="208"/>
        <v>42422.977418981478</v>
      </c>
      <c r="R3365">
        <f t="shared" si="211"/>
        <v>2016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0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09"/>
        <v>106</v>
      </c>
      <c r="P3366" s="10">
        <f t="shared" si="210"/>
        <v>44.14</v>
      </c>
      <c r="Q3366" s="14">
        <f t="shared" si="208"/>
        <v>42321.101759259262</v>
      </c>
      <c r="R3366">
        <f t="shared" si="211"/>
        <v>2015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0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09"/>
        <v>104</v>
      </c>
      <c r="P3367" s="10">
        <f t="shared" si="210"/>
        <v>866.67</v>
      </c>
      <c r="Q3367" s="14">
        <f t="shared" si="208"/>
        <v>42107.067557870367</v>
      </c>
      <c r="R3367">
        <f t="shared" si="211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0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09"/>
        <v>221</v>
      </c>
      <c r="P3368" s="10">
        <f t="shared" si="210"/>
        <v>61.39</v>
      </c>
      <c r="Q3368" s="14">
        <f t="shared" si="208"/>
        <v>42192.933958333335</v>
      </c>
      <c r="R3368">
        <f t="shared" si="211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0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09"/>
        <v>119</v>
      </c>
      <c r="P3369" s="10">
        <f t="shared" si="210"/>
        <v>29.67</v>
      </c>
      <c r="Q3369" s="14">
        <f t="shared" si="208"/>
        <v>41969.199756944443</v>
      </c>
      <c r="R3369">
        <f t="shared" si="211"/>
        <v>2014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09"/>
        <v>105</v>
      </c>
      <c r="P3370" s="10">
        <f t="shared" si="210"/>
        <v>45.48</v>
      </c>
      <c r="Q3370" s="14">
        <f t="shared" si="208"/>
        <v>42690.041435185187</v>
      </c>
      <c r="R3370">
        <f t="shared" si="211"/>
        <v>2016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0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09"/>
        <v>104</v>
      </c>
      <c r="P3371" s="10">
        <f t="shared" si="210"/>
        <v>96.2</v>
      </c>
      <c r="Q3371" s="14">
        <f t="shared" si="208"/>
        <v>42690.334317129629</v>
      </c>
      <c r="R3371">
        <f t="shared" si="211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0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09"/>
        <v>118</v>
      </c>
      <c r="P3372" s="10">
        <f t="shared" si="210"/>
        <v>67.92</v>
      </c>
      <c r="Q3372" s="14">
        <f t="shared" si="208"/>
        <v>42312.874594907407</v>
      </c>
      <c r="R3372">
        <f t="shared" si="211"/>
        <v>2015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0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09"/>
        <v>139</v>
      </c>
      <c r="P3373" s="10">
        <f t="shared" si="210"/>
        <v>30.78</v>
      </c>
      <c r="Q3373" s="14">
        <f t="shared" si="208"/>
        <v>41855.548101851848</v>
      </c>
      <c r="R3373">
        <f t="shared" si="211"/>
        <v>2014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0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09"/>
        <v>104</v>
      </c>
      <c r="P3374" s="10">
        <f t="shared" si="210"/>
        <v>38.33</v>
      </c>
      <c r="Q3374" s="14">
        <f t="shared" si="208"/>
        <v>42179.854629629626</v>
      </c>
      <c r="R3374">
        <f t="shared" si="211"/>
        <v>2015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0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09"/>
        <v>100</v>
      </c>
      <c r="P3375" s="10">
        <f t="shared" si="210"/>
        <v>66.83</v>
      </c>
      <c r="Q3375" s="14">
        <f t="shared" si="208"/>
        <v>42275.731666666667</v>
      </c>
      <c r="R3375">
        <f t="shared" si="211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0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09"/>
        <v>107</v>
      </c>
      <c r="P3376" s="10">
        <f t="shared" si="210"/>
        <v>71.73</v>
      </c>
      <c r="Q3376" s="14">
        <f t="shared" si="208"/>
        <v>41765.610798611109</v>
      </c>
      <c r="R3376">
        <f t="shared" si="211"/>
        <v>2014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0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09"/>
        <v>100</v>
      </c>
      <c r="P3377" s="10">
        <f t="shared" si="210"/>
        <v>176.47</v>
      </c>
      <c r="Q3377" s="14">
        <f t="shared" si="208"/>
        <v>42059.701319444444</v>
      </c>
      <c r="R3377">
        <f t="shared" si="211"/>
        <v>2015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0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09"/>
        <v>100</v>
      </c>
      <c r="P3378" s="10">
        <f t="shared" si="210"/>
        <v>421.11</v>
      </c>
      <c r="Q3378" s="14">
        <f t="shared" si="208"/>
        <v>42053.732627314821</v>
      </c>
      <c r="R3378">
        <f t="shared" si="211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0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09"/>
        <v>101</v>
      </c>
      <c r="P3379" s="10">
        <f t="shared" si="210"/>
        <v>104.99</v>
      </c>
      <c r="Q3379" s="14">
        <f t="shared" si="208"/>
        <v>41858.355393518519</v>
      </c>
      <c r="R3379">
        <f t="shared" si="211"/>
        <v>2014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09"/>
        <v>108</v>
      </c>
      <c r="P3380" s="10">
        <f t="shared" si="210"/>
        <v>28.19</v>
      </c>
      <c r="Q3380" s="14">
        <f t="shared" si="208"/>
        <v>42225.513888888891</v>
      </c>
      <c r="R3380">
        <f t="shared" si="211"/>
        <v>2015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0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09"/>
        <v>104</v>
      </c>
      <c r="P3381" s="10">
        <f t="shared" si="210"/>
        <v>54.55</v>
      </c>
      <c r="Q3381" s="14">
        <f t="shared" si="208"/>
        <v>41937.95344907407</v>
      </c>
      <c r="R3381">
        <f t="shared" si="211"/>
        <v>2014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0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09"/>
        <v>104</v>
      </c>
      <c r="P3382" s="10">
        <f t="shared" si="210"/>
        <v>111.89</v>
      </c>
      <c r="Q3382" s="14">
        <f t="shared" si="208"/>
        <v>42044.184988425928</v>
      </c>
      <c r="R3382">
        <f t="shared" si="211"/>
        <v>2015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0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09"/>
        <v>102</v>
      </c>
      <c r="P3383" s="10">
        <f t="shared" si="210"/>
        <v>85.21</v>
      </c>
      <c r="Q3383" s="14">
        <f t="shared" si="208"/>
        <v>42559.431203703702</v>
      </c>
      <c r="R3383">
        <f t="shared" si="211"/>
        <v>2016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0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09"/>
        <v>101</v>
      </c>
      <c r="P3384" s="10">
        <f t="shared" si="210"/>
        <v>76.650000000000006</v>
      </c>
      <c r="Q3384" s="14">
        <f t="shared" si="208"/>
        <v>42524.782638888893</v>
      </c>
      <c r="R3384">
        <f t="shared" si="211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0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09"/>
        <v>112</v>
      </c>
      <c r="P3385" s="10">
        <f t="shared" si="210"/>
        <v>65.17</v>
      </c>
      <c r="Q3385" s="14">
        <f t="shared" si="208"/>
        <v>42292.087592592594</v>
      </c>
      <c r="R3385">
        <f t="shared" si="211"/>
        <v>2015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0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09"/>
        <v>100</v>
      </c>
      <c r="P3386" s="10">
        <f t="shared" si="210"/>
        <v>93.76</v>
      </c>
      <c r="Q3386" s="14">
        <f t="shared" si="208"/>
        <v>41953.8675</v>
      </c>
      <c r="R3386">
        <f t="shared" si="211"/>
        <v>2014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0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09"/>
        <v>100</v>
      </c>
      <c r="P3387" s="10">
        <f t="shared" si="210"/>
        <v>133.33000000000001</v>
      </c>
      <c r="Q3387" s="14">
        <f t="shared" si="208"/>
        <v>41946.644745370373</v>
      </c>
      <c r="R3387">
        <f t="shared" si="211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0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09"/>
        <v>105</v>
      </c>
      <c r="P3388" s="10">
        <f t="shared" si="210"/>
        <v>51.22</v>
      </c>
      <c r="Q3388" s="14">
        <f t="shared" si="208"/>
        <v>41947.762592592589</v>
      </c>
      <c r="R3388">
        <f t="shared" si="211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0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09"/>
        <v>117</v>
      </c>
      <c r="P3389" s="10">
        <f t="shared" si="210"/>
        <v>100.17</v>
      </c>
      <c r="Q3389" s="14">
        <f t="shared" si="208"/>
        <v>42143.461122685185</v>
      </c>
      <c r="R3389">
        <f t="shared" si="211"/>
        <v>2015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09"/>
        <v>104</v>
      </c>
      <c r="P3390" s="10">
        <f t="shared" si="210"/>
        <v>34.6</v>
      </c>
      <c r="Q3390" s="14">
        <f t="shared" si="208"/>
        <v>42494.563449074078</v>
      </c>
      <c r="R3390">
        <f t="shared" si="211"/>
        <v>2016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0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09"/>
        <v>115</v>
      </c>
      <c r="P3391" s="10">
        <f t="shared" si="210"/>
        <v>184.68</v>
      </c>
      <c r="Q3391" s="14">
        <f t="shared" si="208"/>
        <v>41815.774826388886</v>
      </c>
      <c r="R3391">
        <f t="shared" si="211"/>
        <v>2014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0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09"/>
        <v>102</v>
      </c>
      <c r="P3392" s="10">
        <f t="shared" si="210"/>
        <v>69.819999999999993</v>
      </c>
      <c r="Q3392" s="14">
        <f t="shared" si="208"/>
        <v>41830.545694444445</v>
      </c>
      <c r="R3392">
        <f t="shared" si="211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0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09"/>
        <v>223</v>
      </c>
      <c r="P3393" s="10">
        <f t="shared" si="210"/>
        <v>61.94</v>
      </c>
      <c r="Q3393" s="14">
        <f t="shared" si="208"/>
        <v>42446.845543981486</v>
      </c>
      <c r="R3393">
        <f t="shared" si="211"/>
        <v>2016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0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209"/>
        <v>100</v>
      </c>
      <c r="P3394" s="10">
        <f t="shared" si="210"/>
        <v>41.67</v>
      </c>
      <c r="Q3394" s="14">
        <f t="shared" ref="Q3394:Q3457" si="212">(((J3395/60)/60)/24)+DATE(1970,1,1)</f>
        <v>41923.921643518523</v>
      </c>
      <c r="R3394">
        <f t="shared" si="211"/>
        <v>2014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0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213">ROUND(E3395/D3395*100,0)</f>
        <v>106</v>
      </c>
      <c r="P3395" s="10">
        <f t="shared" ref="P3395:P3458" si="214">ROUND(E3395/L3395,2)</f>
        <v>36.07</v>
      </c>
      <c r="Q3395" s="14">
        <f t="shared" si="212"/>
        <v>41817.59542824074</v>
      </c>
      <c r="R3395">
        <f t="shared" ref="R3395:R3458" si="215">YEAR(Q3395)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0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13"/>
        <v>142</v>
      </c>
      <c r="P3396" s="10">
        <f t="shared" si="214"/>
        <v>29</v>
      </c>
      <c r="Q3396" s="14">
        <f t="shared" si="212"/>
        <v>42140.712314814817</v>
      </c>
      <c r="R3396">
        <f t="shared" si="215"/>
        <v>2015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0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13"/>
        <v>184</v>
      </c>
      <c r="P3397" s="10">
        <f t="shared" si="214"/>
        <v>24.21</v>
      </c>
      <c r="Q3397" s="14">
        <f t="shared" si="212"/>
        <v>41764.44663194444</v>
      </c>
      <c r="R3397">
        <f t="shared" si="215"/>
        <v>2014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0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13"/>
        <v>104</v>
      </c>
      <c r="P3398" s="10">
        <f t="shared" si="214"/>
        <v>55.89</v>
      </c>
      <c r="Q3398" s="14">
        <f t="shared" si="212"/>
        <v>42378.478344907402</v>
      </c>
      <c r="R3398">
        <f t="shared" si="215"/>
        <v>2016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0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13"/>
        <v>112</v>
      </c>
      <c r="P3399" s="10">
        <f t="shared" si="214"/>
        <v>11.67</v>
      </c>
      <c r="Q3399" s="14">
        <f t="shared" si="212"/>
        <v>41941.75203703704</v>
      </c>
      <c r="R3399">
        <f t="shared" si="215"/>
        <v>2014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13"/>
        <v>111</v>
      </c>
      <c r="P3400" s="10">
        <f t="shared" si="214"/>
        <v>68.349999999999994</v>
      </c>
      <c r="Q3400" s="14">
        <f t="shared" si="212"/>
        <v>42026.920428240745</v>
      </c>
      <c r="R3400">
        <f t="shared" si="215"/>
        <v>2015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0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13"/>
        <v>104</v>
      </c>
      <c r="P3401" s="10">
        <f t="shared" si="214"/>
        <v>27.07</v>
      </c>
      <c r="Q3401" s="14">
        <f t="shared" si="212"/>
        <v>41834.953865740739</v>
      </c>
      <c r="R3401">
        <f t="shared" si="215"/>
        <v>2014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0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13"/>
        <v>100</v>
      </c>
      <c r="P3402" s="10">
        <f t="shared" si="214"/>
        <v>118.13</v>
      </c>
      <c r="Q3402" s="14">
        <f t="shared" si="212"/>
        <v>42193.723912037036</v>
      </c>
      <c r="R3402">
        <f t="shared" si="215"/>
        <v>2015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0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13"/>
        <v>102</v>
      </c>
      <c r="P3403" s="10">
        <f t="shared" si="214"/>
        <v>44.76</v>
      </c>
      <c r="Q3403" s="14">
        <f t="shared" si="212"/>
        <v>42290.61855324074</v>
      </c>
      <c r="R3403">
        <f t="shared" si="215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0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13"/>
        <v>110</v>
      </c>
      <c r="P3404" s="10">
        <f t="shared" si="214"/>
        <v>99.79</v>
      </c>
      <c r="Q3404" s="14">
        <f t="shared" si="212"/>
        <v>42150.462083333332</v>
      </c>
      <c r="R3404">
        <f t="shared" si="215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0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13"/>
        <v>100</v>
      </c>
      <c r="P3405" s="10">
        <f t="shared" si="214"/>
        <v>117.65</v>
      </c>
      <c r="Q3405" s="14">
        <f t="shared" si="212"/>
        <v>42152.503495370373</v>
      </c>
      <c r="R3405">
        <f t="shared" si="215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0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13"/>
        <v>122</v>
      </c>
      <c r="P3406" s="10">
        <f t="shared" si="214"/>
        <v>203.33</v>
      </c>
      <c r="Q3406" s="14">
        <f t="shared" si="212"/>
        <v>42410.017199074078</v>
      </c>
      <c r="R3406">
        <f t="shared" si="215"/>
        <v>2016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0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13"/>
        <v>138</v>
      </c>
      <c r="P3407" s="10">
        <f t="shared" si="214"/>
        <v>28.32</v>
      </c>
      <c r="Q3407" s="14">
        <f t="shared" si="212"/>
        <v>41791.492777777778</v>
      </c>
      <c r="R3407">
        <f t="shared" si="215"/>
        <v>2014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0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13"/>
        <v>100</v>
      </c>
      <c r="P3408" s="10">
        <f t="shared" si="214"/>
        <v>110.23</v>
      </c>
      <c r="Q3408" s="14">
        <f t="shared" si="212"/>
        <v>41796.422326388885</v>
      </c>
      <c r="R3408">
        <f t="shared" si="215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0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13"/>
        <v>107</v>
      </c>
      <c r="P3409" s="10">
        <f t="shared" si="214"/>
        <v>31.97</v>
      </c>
      <c r="Q3409" s="14">
        <f t="shared" si="212"/>
        <v>41808.991944444446</v>
      </c>
      <c r="R3409">
        <f t="shared" si="215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13"/>
        <v>211</v>
      </c>
      <c r="P3410" s="10">
        <f t="shared" si="214"/>
        <v>58.61</v>
      </c>
      <c r="Q3410" s="14">
        <f t="shared" si="212"/>
        <v>42544.814328703709</v>
      </c>
      <c r="R3410">
        <f t="shared" si="215"/>
        <v>2016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0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13"/>
        <v>124</v>
      </c>
      <c r="P3411" s="10">
        <f t="shared" si="214"/>
        <v>29.43</v>
      </c>
      <c r="Q3411" s="14">
        <f t="shared" si="212"/>
        <v>42500.041550925926</v>
      </c>
      <c r="R3411">
        <f t="shared" si="215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0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13"/>
        <v>109</v>
      </c>
      <c r="P3412" s="10">
        <f t="shared" si="214"/>
        <v>81.38</v>
      </c>
      <c r="Q3412" s="14">
        <f t="shared" si="212"/>
        <v>42265.022824074069</v>
      </c>
      <c r="R3412">
        <f t="shared" si="215"/>
        <v>2015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0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13"/>
        <v>104</v>
      </c>
      <c r="P3413" s="10">
        <f t="shared" si="214"/>
        <v>199.17</v>
      </c>
      <c r="Q3413" s="14">
        <f t="shared" si="212"/>
        <v>41879.959050925929</v>
      </c>
      <c r="R3413">
        <f t="shared" si="215"/>
        <v>2014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0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13"/>
        <v>100</v>
      </c>
      <c r="P3414" s="10">
        <f t="shared" si="214"/>
        <v>115.38</v>
      </c>
      <c r="Q3414" s="14">
        <f t="shared" si="212"/>
        <v>42053.733078703706</v>
      </c>
      <c r="R3414">
        <f t="shared" si="215"/>
        <v>2015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0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13"/>
        <v>130</v>
      </c>
      <c r="P3415" s="10">
        <f t="shared" si="214"/>
        <v>46.43</v>
      </c>
      <c r="Q3415" s="14">
        <f t="shared" si="212"/>
        <v>42675.832465277781</v>
      </c>
      <c r="R3415">
        <f t="shared" si="215"/>
        <v>2016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0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13"/>
        <v>104</v>
      </c>
      <c r="P3416" s="10">
        <f t="shared" si="214"/>
        <v>70.569999999999993</v>
      </c>
      <c r="Q3416" s="14">
        <f t="shared" si="212"/>
        <v>42467.144166666665</v>
      </c>
      <c r="R3416">
        <f t="shared" si="215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0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13"/>
        <v>100</v>
      </c>
      <c r="P3417" s="10">
        <f t="shared" si="214"/>
        <v>22.22</v>
      </c>
      <c r="Q3417" s="14">
        <f t="shared" si="212"/>
        <v>42089.412557870368</v>
      </c>
      <c r="R3417">
        <f t="shared" si="215"/>
        <v>2015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0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13"/>
        <v>120</v>
      </c>
      <c r="P3418" s="10">
        <f t="shared" si="214"/>
        <v>159.47</v>
      </c>
      <c r="Q3418" s="14">
        <f t="shared" si="212"/>
        <v>41894.91375</v>
      </c>
      <c r="R3418">
        <f t="shared" si="215"/>
        <v>2014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0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13"/>
        <v>100</v>
      </c>
      <c r="P3419" s="10">
        <f t="shared" si="214"/>
        <v>37.78</v>
      </c>
      <c r="Q3419" s="14">
        <f t="shared" si="212"/>
        <v>41752.83457175926</v>
      </c>
      <c r="R3419">
        <f t="shared" si="215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13"/>
        <v>101</v>
      </c>
      <c r="P3420" s="10">
        <f t="shared" si="214"/>
        <v>72.05</v>
      </c>
      <c r="Q3420" s="14">
        <f t="shared" si="212"/>
        <v>42448.821585648147</v>
      </c>
      <c r="R3420">
        <f t="shared" si="215"/>
        <v>2016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0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13"/>
        <v>107</v>
      </c>
      <c r="P3421" s="10">
        <f t="shared" si="214"/>
        <v>63.7</v>
      </c>
      <c r="Q3421" s="14">
        <f t="shared" si="212"/>
        <v>42405.090300925927</v>
      </c>
      <c r="R3421">
        <f t="shared" si="215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0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13"/>
        <v>138</v>
      </c>
      <c r="P3422" s="10">
        <f t="shared" si="214"/>
        <v>28.41</v>
      </c>
      <c r="Q3422" s="14">
        <f t="shared" si="212"/>
        <v>42037.791238425925</v>
      </c>
      <c r="R3422">
        <f t="shared" si="215"/>
        <v>2015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0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13"/>
        <v>101</v>
      </c>
      <c r="P3423" s="10">
        <f t="shared" si="214"/>
        <v>103.21</v>
      </c>
      <c r="Q3423" s="14">
        <f t="shared" si="212"/>
        <v>42323.562222222223</v>
      </c>
      <c r="R3423">
        <f t="shared" si="215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0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13"/>
        <v>109</v>
      </c>
      <c r="P3424" s="10">
        <f t="shared" si="214"/>
        <v>71.150000000000006</v>
      </c>
      <c r="Q3424" s="14">
        <f t="shared" si="212"/>
        <v>42088.911354166667</v>
      </c>
      <c r="R3424">
        <f t="shared" si="215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0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13"/>
        <v>140</v>
      </c>
      <c r="P3425" s="10">
        <f t="shared" si="214"/>
        <v>35</v>
      </c>
      <c r="Q3425" s="14">
        <f t="shared" si="212"/>
        <v>42018.676898148144</v>
      </c>
      <c r="R3425">
        <f t="shared" si="215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0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13"/>
        <v>104</v>
      </c>
      <c r="P3426" s="10">
        <f t="shared" si="214"/>
        <v>81.78</v>
      </c>
      <c r="Q3426" s="14">
        <f t="shared" si="212"/>
        <v>41884.617314814815</v>
      </c>
      <c r="R3426">
        <f t="shared" si="215"/>
        <v>2014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0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13"/>
        <v>103</v>
      </c>
      <c r="P3427" s="10">
        <f t="shared" si="214"/>
        <v>297.02999999999997</v>
      </c>
      <c r="Q3427" s="14">
        <f t="shared" si="212"/>
        <v>41884.056747685187</v>
      </c>
      <c r="R3427">
        <f t="shared" si="215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0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13"/>
        <v>108</v>
      </c>
      <c r="P3428" s="10">
        <f t="shared" si="214"/>
        <v>46.61</v>
      </c>
      <c r="Q3428" s="14">
        <f t="shared" si="212"/>
        <v>41792.645277777774</v>
      </c>
      <c r="R3428">
        <f t="shared" si="215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0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13"/>
        <v>100</v>
      </c>
      <c r="P3429" s="10">
        <f t="shared" si="214"/>
        <v>51.72</v>
      </c>
      <c r="Q3429" s="14">
        <f t="shared" si="212"/>
        <v>42038.720451388886</v>
      </c>
      <c r="R3429">
        <f t="shared" si="215"/>
        <v>2015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13"/>
        <v>103</v>
      </c>
      <c r="P3430" s="10">
        <f t="shared" si="214"/>
        <v>40.29</v>
      </c>
      <c r="Q3430" s="14">
        <f t="shared" si="212"/>
        <v>42662.021539351852</v>
      </c>
      <c r="R3430">
        <f t="shared" si="215"/>
        <v>2016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0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13"/>
        <v>130</v>
      </c>
      <c r="P3431" s="10">
        <f t="shared" si="214"/>
        <v>16.25</v>
      </c>
      <c r="Q3431" s="14">
        <f t="shared" si="212"/>
        <v>41820.945613425924</v>
      </c>
      <c r="R3431">
        <f t="shared" si="215"/>
        <v>2014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0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13"/>
        <v>109</v>
      </c>
      <c r="P3432" s="10">
        <f t="shared" si="214"/>
        <v>30.15</v>
      </c>
      <c r="Q3432" s="14">
        <f t="shared" si="212"/>
        <v>41839.730937500004</v>
      </c>
      <c r="R3432">
        <f t="shared" si="215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0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13"/>
        <v>100</v>
      </c>
      <c r="P3433" s="10">
        <f t="shared" si="214"/>
        <v>95.24</v>
      </c>
      <c r="Q3433" s="14">
        <f t="shared" si="212"/>
        <v>42380.581180555557</v>
      </c>
      <c r="R3433">
        <f t="shared" si="215"/>
        <v>2016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0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13"/>
        <v>110</v>
      </c>
      <c r="P3434" s="10">
        <f t="shared" si="214"/>
        <v>52.21</v>
      </c>
      <c r="Q3434" s="14">
        <f t="shared" si="212"/>
        <v>41776.063136574077</v>
      </c>
      <c r="R3434">
        <f t="shared" si="215"/>
        <v>2014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0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13"/>
        <v>100</v>
      </c>
      <c r="P3435" s="10">
        <f t="shared" si="214"/>
        <v>134.15</v>
      </c>
      <c r="Q3435" s="14">
        <f t="shared" si="212"/>
        <v>41800.380428240744</v>
      </c>
      <c r="R3435">
        <f t="shared" si="215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0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13"/>
        <v>106</v>
      </c>
      <c r="P3436" s="10">
        <f t="shared" si="214"/>
        <v>62.83</v>
      </c>
      <c r="Q3436" s="14">
        <f t="shared" si="212"/>
        <v>42572.61681712963</v>
      </c>
      <c r="R3436">
        <f t="shared" si="215"/>
        <v>2016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0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13"/>
        <v>112</v>
      </c>
      <c r="P3437" s="10">
        <f t="shared" si="214"/>
        <v>58.95</v>
      </c>
      <c r="Q3437" s="14">
        <f t="shared" si="212"/>
        <v>41851.541585648149</v>
      </c>
      <c r="R3437">
        <f t="shared" si="215"/>
        <v>2014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0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13"/>
        <v>106</v>
      </c>
      <c r="P3438" s="10">
        <f t="shared" si="214"/>
        <v>143.11000000000001</v>
      </c>
      <c r="Q3438" s="14">
        <f t="shared" si="212"/>
        <v>42205.710879629631</v>
      </c>
      <c r="R3438">
        <f t="shared" si="215"/>
        <v>2015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0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13"/>
        <v>101</v>
      </c>
      <c r="P3439" s="10">
        <f t="shared" si="214"/>
        <v>84.17</v>
      </c>
      <c r="Q3439" s="14">
        <f t="shared" si="212"/>
        <v>42100.927858796291</v>
      </c>
      <c r="R3439">
        <f t="shared" si="215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13"/>
        <v>104</v>
      </c>
      <c r="P3440" s="10">
        <f t="shared" si="214"/>
        <v>186.07</v>
      </c>
      <c r="Q3440" s="14">
        <f t="shared" si="212"/>
        <v>42374.911226851851</v>
      </c>
      <c r="R3440">
        <f t="shared" si="215"/>
        <v>2016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0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13"/>
        <v>135</v>
      </c>
      <c r="P3441" s="10">
        <f t="shared" si="214"/>
        <v>89.79</v>
      </c>
      <c r="Q3441" s="14">
        <f t="shared" si="212"/>
        <v>41809.12300925926</v>
      </c>
      <c r="R3441">
        <f t="shared" si="215"/>
        <v>2014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0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13"/>
        <v>105</v>
      </c>
      <c r="P3442" s="10">
        <f t="shared" si="214"/>
        <v>64.16</v>
      </c>
      <c r="Q3442" s="14">
        <f t="shared" si="212"/>
        <v>42294.429641203707</v>
      </c>
      <c r="R3442">
        <f t="shared" si="215"/>
        <v>2015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0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13"/>
        <v>103</v>
      </c>
      <c r="P3443" s="10">
        <f t="shared" si="214"/>
        <v>59.65</v>
      </c>
      <c r="Q3443" s="14">
        <f t="shared" si="212"/>
        <v>42124.841111111105</v>
      </c>
      <c r="R3443">
        <f t="shared" si="215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0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13"/>
        <v>100</v>
      </c>
      <c r="P3444" s="10">
        <f t="shared" si="214"/>
        <v>31.25</v>
      </c>
      <c r="Q3444" s="14">
        <f t="shared" si="212"/>
        <v>41861.524837962963</v>
      </c>
      <c r="R3444">
        <f t="shared" si="215"/>
        <v>2014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0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13"/>
        <v>186</v>
      </c>
      <c r="P3445" s="10">
        <f t="shared" si="214"/>
        <v>41.22</v>
      </c>
      <c r="Q3445" s="14">
        <f t="shared" si="212"/>
        <v>42521.291504629626</v>
      </c>
      <c r="R3445">
        <f t="shared" si="215"/>
        <v>2016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0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13"/>
        <v>289</v>
      </c>
      <c r="P3446" s="10">
        <f t="shared" si="214"/>
        <v>43.35</v>
      </c>
      <c r="Q3446" s="14">
        <f t="shared" si="212"/>
        <v>42272.530509259261</v>
      </c>
      <c r="R3446">
        <f t="shared" si="215"/>
        <v>2015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0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13"/>
        <v>100</v>
      </c>
      <c r="P3447" s="10">
        <f t="shared" si="214"/>
        <v>64.52</v>
      </c>
      <c r="Q3447" s="14">
        <f t="shared" si="212"/>
        <v>42016.832465277781</v>
      </c>
      <c r="R3447">
        <f t="shared" si="215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0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13"/>
        <v>108</v>
      </c>
      <c r="P3448" s="10">
        <f t="shared" si="214"/>
        <v>43.28</v>
      </c>
      <c r="Q3448" s="14">
        <f t="shared" si="212"/>
        <v>42402.889027777783</v>
      </c>
      <c r="R3448">
        <f t="shared" si="215"/>
        <v>2016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0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13"/>
        <v>108</v>
      </c>
      <c r="P3449" s="10">
        <f t="shared" si="214"/>
        <v>77</v>
      </c>
      <c r="Q3449" s="14">
        <f t="shared" si="212"/>
        <v>41960.119085648148</v>
      </c>
      <c r="R3449">
        <f t="shared" si="215"/>
        <v>2014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13"/>
        <v>110</v>
      </c>
      <c r="P3450" s="10">
        <f t="shared" si="214"/>
        <v>51.22</v>
      </c>
      <c r="Q3450" s="14">
        <f t="shared" si="212"/>
        <v>42532.052523148144</v>
      </c>
      <c r="R3450">
        <f t="shared" si="215"/>
        <v>2016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0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13"/>
        <v>171</v>
      </c>
      <c r="P3451" s="10">
        <f t="shared" si="214"/>
        <v>68.25</v>
      </c>
      <c r="Q3451" s="14">
        <f t="shared" si="212"/>
        <v>42036.704525462963</v>
      </c>
      <c r="R3451">
        <f t="shared" si="215"/>
        <v>2015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0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13"/>
        <v>152</v>
      </c>
      <c r="P3452" s="10">
        <f t="shared" si="214"/>
        <v>19.489999999999998</v>
      </c>
      <c r="Q3452" s="14">
        <f t="shared" si="212"/>
        <v>42088.723692129628</v>
      </c>
      <c r="R3452">
        <f t="shared" si="215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0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13"/>
        <v>101</v>
      </c>
      <c r="P3453" s="10">
        <f t="shared" si="214"/>
        <v>41.13</v>
      </c>
      <c r="Q3453" s="14">
        <f t="shared" si="212"/>
        <v>41820.639189814814</v>
      </c>
      <c r="R3453">
        <f t="shared" si="215"/>
        <v>2014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0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13"/>
        <v>153</v>
      </c>
      <c r="P3454" s="10">
        <f t="shared" si="214"/>
        <v>41.41</v>
      </c>
      <c r="Q3454" s="14">
        <f t="shared" si="212"/>
        <v>42535.97865740741</v>
      </c>
      <c r="R3454">
        <f t="shared" si="215"/>
        <v>2016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0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13"/>
        <v>128</v>
      </c>
      <c r="P3455" s="10">
        <f t="shared" si="214"/>
        <v>27.5</v>
      </c>
      <c r="Q3455" s="14">
        <f t="shared" si="212"/>
        <v>41821.698599537034</v>
      </c>
      <c r="R3455">
        <f t="shared" si="215"/>
        <v>2014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0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13"/>
        <v>101</v>
      </c>
      <c r="P3456" s="10">
        <f t="shared" si="214"/>
        <v>33.57</v>
      </c>
      <c r="Q3456" s="14">
        <f t="shared" si="212"/>
        <v>42626.7503125</v>
      </c>
      <c r="R3456">
        <f t="shared" si="215"/>
        <v>2016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0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13"/>
        <v>101</v>
      </c>
      <c r="P3457" s="10">
        <f t="shared" si="214"/>
        <v>145.87</v>
      </c>
      <c r="Q3457" s="14">
        <f t="shared" si="212"/>
        <v>41821.205636574072</v>
      </c>
      <c r="R3457">
        <f t="shared" si="215"/>
        <v>2014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0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213"/>
        <v>191</v>
      </c>
      <c r="P3458" s="10">
        <f t="shared" si="214"/>
        <v>358.69</v>
      </c>
      <c r="Q3458" s="14">
        <f t="shared" ref="Q3458:Q3521" si="216">(((J3459/60)/60)/24)+DATE(1970,1,1)</f>
        <v>42016.706678240742</v>
      </c>
      <c r="R3458">
        <f t="shared" si="215"/>
        <v>2015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0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217">ROUND(E3459/D3459*100,0)</f>
        <v>140</v>
      </c>
      <c r="P3459" s="10">
        <f t="shared" ref="P3459:P3522" si="218">ROUND(E3459/L3459,2)</f>
        <v>50.98</v>
      </c>
      <c r="Q3459" s="14">
        <f t="shared" si="216"/>
        <v>42011.202581018515</v>
      </c>
      <c r="R3459">
        <f t="shared" ref="R3459:R3522" si="219">YEAR(Q3459)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17"/>
        <v>124</v>
      </c>
      <c r="P3460" s="10">
        <f t="shared" si="218"/>
        <v>45.04</v>
      </c>
      <c r="Q3460" s="14">
        <f t="shared" si="216"/>
        <v>42480.479861111111</v>
      </c>
      <c r="R3460">
        <f t="shared" si="219"/>
        <v>2016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0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17"/>
        <v>126</v>
      </c>
      <c r="P3461" s="10">
        <f t="shared" si="218"/>
        <v>17.53</v>
      </c>
      <c r="Q3461" s="14">
        <f t="shared" si="216"/>
        <v>41852.527222222219</v>
      </c>
      <c r="R3461">
        <f t="shared" si="219"/>
        <v>2014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0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17"/>
        <v>190</v>
      </c>
      <c r="P3462" s="10">
        <f t="shared" si="218"/>
        <v>50</v>
      </c>
      <c r="Q3462" s="14">
        <f t="shared" si="216"/>
        <v>42643.632858796293</v>
      </c>
      <c r="R3462">
        <f t="shared" si="219"/>
        <v>2016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0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17"/>
        <v>139</v>
      </c>
      <c r="P3463" s="10">
        <f t="shared" si="218"/>
        <v>57.92</v>
      </c>
      <c r="Q3463" s="14">
        <f t="shared" si="216"/>
        <v>42179.898472222223</v>
      </c>
      <c r="R3463">
        <f t="shared" si="219"/>
        <v>2015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0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17"/>
        <v>202</v>
      </c>
      <c r="P3464" s="10">
        <f t="shared" si="218"/>
        <v>29.71</v>
      </c>
      <c r="Q3464" s="14">
        <f t="shared" si="216"/>
        <v>42612.918807870374</v>
      </c>
      <c r="R3464">
        <f t="shared" si="219"/>
        <v>2016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0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17"/>
        <v>103</v>
      </c>
      <c r="P3465" s="10">
        <f t="shared" si="218"/>
        <v>90.68</v>
      </c>
      <c r="Q3465" s="14">
        <f t="shared" si="216"/>
        <v>42575.130057870367</v>
      </c>
      <c r="R3465">
        <f t="shared" si="219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0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17"/>
        <v>102</v>
      </c>
      <c r="P3466" s="10">
        <f t="shared" si="218"/>
        <v>55.01</v>
      </c>
      <c r="Q3466" s="14">
        <f t="shared" si="216"/>
        <v>42200.625833333332</v>
      </c>
      <c r="R3466">
        <f t="shared" si="219"/>
        <v>2015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0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17"/>
        <v>103</v>
      </c>
      <c r="P3467" s="10">
        <f t="shared" si="218"/>
        <v>57.22</v>
      </c>
      <c r="Q3467" s="14">
        <f t="shared" si="216"/>
        <v>42420.019097222219</v>
      </c>
      <c r="R3467">
        <f t="shared" si="219"/>
        <v>2016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0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17"/>
        <v>127</v>
      </c>
      <c r="P3468" s="10">
        <f t="shared" si="218"/>
        <v>72.95</v>
      </c>
      <c r="Q3468" s="14">
        <f t="shared" si="216"/>
        <v>42053.671666666662</v>
      </c>
      <c r="R3468">
        <f t="shared" si="219"/>
        <v>2015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0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17"/>
        <v>101</v>
      </c>
      <c r="P3469" s="10">
        <f t="shared" si="218"/>
        <v>64.47</v>
      </c>
      <c r="Q3469" s="14">
        <f t="shared" si="216"/>
        <v>42605.765381944439</v>
      </c>
      <c r="R3469">
        <f t="shared" si="219"/>
        <v>2016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17"/>
        <v>122</v>
      </c>
      <c r="P3470" s="10">
        <f t="shared" si="218"/>
        <v>716.35</v>
      </c>
      <c r="Q3470" s="14">
        <f t="shared" si="216"/>
        <v>42458.641724537039</v>
      </c>
      <c r="R3470">
        <f t="shared" si="219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0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17"/>
        <v>113</v>
      </c>
      <c r="P3471" s="10">
        <f t="shared" si="218"/>
        <v>50.4</v>
      </c>
      <c r="Q3471" s="14">
        <f t="shared" si="216"/>
        <v>42529.022013888884</v>
      </c>
      <c r="R3471">
        <f t="shared" si="21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0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17"/>
        <v>150</v>
      </c>
      <c r="P3472" s="10">
        <f t="shared" si="218"/>
        <v>41.67</v>
      </c>
      <c r="Q3472" s="14">
        <f t="shared" si="216"/>
        <v>41841.820486111108</v>
      </c>
      <c r="R3472">
        <f t="shared" si="219"/>
        <v>2014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0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17"/>
        <v>215</v>
      </c>
      <c r="P3473" s="10">
        <f t="shared" si="218"/>
        <v>35.770000000000003</v>
      </c>
      <c r="Q3473" s="14">
        <f t="shared" si="216"/>
        <v>41928.170497685183</v>
      </c>
      <c r="R3473">
        <f t="shared" si="219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0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17"/>
        <v>102</v>
      </c>
      <c r="P3474" s="10">
        <f t="shared" si="218"/>
        <v>88.74</v>
      </c>
      <c r="Q3474" s="14">
        <f t="shared" si="216"/>
        <v>42062.834444444445</v>
      </c>
      <c r="R3474">
        <f t="shared" si="219"/>
        <v>2015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0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17"/>
        <v>100</v>
      </c>
      <c r="P3475" s="10">
        <f t="shared" si="218"/>
        <v>148.47999999999999</v>
      </c>
      <c r="Q3475" s="14">
        <f t="shared" si="216"/>
        <v>42541.501516203702</v>
      </c>
      <c r="R3475">
        <f t="shared" si="219"/>
        <v>2016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0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17"/>
        <v>101</v>
      </c>
      <c r="P3476" s="10">
        <f t="shared" si="218"/>
        <v>51.79</v>
      </c>
      <c r="Q3476" s="14">
        <f t="shared" si="216"/>
        <v>41918.880833333329</v>
      </c>
      <c r="R3476">
        <f t="shared" si="219"/>
        <v>2014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0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17"/>
        <v>113</v>
      </c>
      <c r="P3477" s="10">
        <f t="shared" si="218"/>
        <v>20</v>
      </c>
      <c r="Q3477" s="14">
        <f t="shared" si="216"/>
        <v>41921.279976851853</v>
      </c>
      <c r="R3477">
        <f t="shared" si="219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0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17"/>
        <v>104</v>
      </c>
      <c r="P3478" s="10">
        <f t="shared" si="218"/>
        <v>52</v>
      </c>
      <c r="Q3478" s="14">
        <f t="shared" si="216"/>
        <v>42128.736608796295</v>
      </c>
      <c r="R3478">
        <f t="shared" si="219"/>
        <v>2015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0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17"/>
        <v>115</v>
      </c>
      <c r="P3479" s="10">
        <f t="shared" si="218"/>
        <v>53.23</v>
      </c>
      <c r="Q3479" s="14">
        <f t="shared" si="216"/>
        <v>42053.916921296302</v>
      </c>
      <c r="R3479">
        <f t="shared" si="219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17"/>
        <v>113</v>
      </c>
      <c r="P3480" s="10">
        <f t="shared" si="218"/>
        <v>39.6</v>
      </c>
      <c r="Q3480" s="14">
        <f t="shared" si="216"/>
        <v>41781.855092592588</v>
      </c>
      <c r="R3480">
        <f t="shared" si="219"/>
        <v>2014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0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17"/>
        <v>128</v>
      </c>
      <c r="P3481" s="10">
        <f t="shared" si="218"/>
        <v>34.25</v>
      </c>
      <c r="Q3481" s="14">
        <f t="shared" si="216"/>
        <v>42171.317442129628</v>
      </c>
      <c r="R3481">
        <f t="shared" si="219"/>
        <v>2015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0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17"/>
        <v>143</v>
      </c>
      <c r="P3482" s="10">
        <f t="shared" si="218"/>
        <v>164.62</v>
      </c>
      <c r="Q3482" s="14">
        <f t="shared" si="216"/>
        <v>41989.24754629629</v>
      </c>
      <c r="R3482">
        <f t="shared" si="219"/>
        <v>2014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0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17"/>
        <v>119</v>
      </c>
      <c r="P3483" s="10">
        <f t="shared" si="218"/>
        <v>125.05</v>
      </c>
      <c r="Q3483" s="14">
        <f t="shared" si="216"/>
        <v>41796.771597222221</v>
      </c>
      <c r="R3483">
        <f t="shared" si="219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0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17"/>
        <v>138</v>
      </c>
      <c r="P3484" s="10">
        <f t="shared" si="218"/>
        <v>51.88</v>
      </c>
      <c r="Q3484" s="14">
        <f t="shared" si="216"/>
        <v>41793.668761574074</v>
      </c>
      <c r="R3484">
        <f t="shared" si="21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0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17"/>
        <v>160</v>
      </c>
      <c r="P3485" s="10">
        <f t="shared" si="218"/>
        <v>40.29</v>
      </c>
      <c r="Q3485" s="14">
        <f t="shared" si="216"/>
        <v>42506.760405092587</v>
      </c>
      <c r="R3485">
        <f t="shared" si="219"/>
        <v>2016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0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17"/>
        <v>114</v>
      </c>
      <c r="P3486" s="10">
        <f t="shared" si="218"/>
        <v>64.91</v>
      </c>
      <c r="Q3486" s="14">
        <f t="shared" si="216"/>
        <v>42372.693055555559</v>
      </c>
      <c r="R3486">
        <f t="shared" si="219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0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17"/>
        <v>101</v>
      </c>
      <c r="P3487" s="10">
        <f t="shared" si="218"/>
        <v>55.33</v>
      </c>
      <c r="Q3487" s="14">
        <f t="shared" si="216"/>
        <v>42126.87501157407</v>
      </c>
      <c r="R3487">
        <f t="shared" si="219"/>
        <v>2015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0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17"/>
        <v>155</v>
      </c>
      <c r="P3488" s="10">
        <f t="shared" si="218"/>
        <v>83.14</v>
      </c>
      <c r="Q3488" s="14">
        <f t="shared" si="216"/>
        <v>42149.940416666665</v>
      </c>
      <c r="R3488">
        <f t="shared" si="219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0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17"/>
        <v>128</v>
      </c>
      <c r="P3489" s="10">
        <f t="shared" si="218"/>
        <v>38.71</v>
      </c>
      <c r="Q3489" s="14">
        <f t="shared" si="216"/>
        <v>42087.768055555556</v>
      </c>
      <c r="R3489">
        <f t="shared" si="21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17"/>
        <v>121</v>
      </c>
      <c r="P3490" s="10">
        <f t="shared" si="218"/>
        <v>125.38</v>
      </c>
      <c r="Q3490" s="14">
        <f t="shared" si="216"/>
        <v>41753.635775462964</v>
      </c>
      <c r="R3490">
        <f t="shared" si="219"/>
        <v>2014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0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17"/>
        <v>113</v>
      </c>
      <c r="P3491" s="10">
        <f t="shared" si="218"/>
        <v>78.260000000000005</v>
      </c>
      <c r="Q3491" s="14">
        <f t="shared" si="216"/>
        <v>42443.802361111113</v>
      </c>
      <c r="R3491">
        <f t="shared" si="219"/>
        <v>2016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0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17"/>
        <v>128</v>
      </c>
      <c r="P3492" s="10">
        <f t="shared" si="218"/>
        <v>47.22</v>
      </c>
      <c r="Q3492" s="14">
        <f t="shared" si="216"/>
        <v>42121.249814814815</v>
      </c>
      <c r="R3492">
        <f t="shared" si="219"/>
        <v>2015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0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17"/>
        <v>158</v>
      </c>
      <c r="P3493" s="10">
        <f t="shared" si="218"/>
        <v>79.099999999999994</v>
      </c>
      <c r="Q3493" s="14">
        <f t="shared" si="216"/>
        <v>42268.009224537032</v>
      </c>
      <c r="R3493">
        <f t="shared" si="219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0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17"/>
        <v>105</v>
      </c>
      <c r="P3494" s="10">
        <f t="shared" si="218"/>
        <v>114.29</v>
      </c>
      <c r="Q3494" s="14">
        <f t="shared" si="216"/>
        <v>41848.866157407407</v>
      </c>
      <c r="R3494">
        <f t="shared" si="219"/>
        <v>2014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0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17"/>
        <v>100</v>
      </c>
      <c r="P3495" s="10">
        <f t="shared" si="218"/>
        <v>51.72</v>
      </c>
      <c r="Q3495" s="14">
        <f t="shared" si="216"/>
        <v>42689.214988425927</v>
      </c>
      <c r="R3495">
        <f t="shared" si="219"/>
        <v>2016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0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17"/>
        <v>100</v>
      </c>
      <c r="P3496" s="10">
        <f t="shared" si="218"/>
        <v>30.77</v>
      </c>
      <c r="Q3496" s="14">
        <f t="shared" si="216"/>
        <v>41915.762835648151</v>
      </c>
      <c r="R3496">
        <f t="shared" si="219"/>
        <v>2014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0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17"/>
        <v>107</v>
      </c>
      <c r="P3497" s="10">
        <f t="shared" si="218"/>
        <v>74.209999999999994</v>
      </c>
      <c r="Q3497" s="14">
        <f t="shared" si="216"/>
        <v>42584.846828703703</v>
      </c>
      <c r="R3497">
        <f t="shared" si="219"/>
        <v>2016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0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17"/>
        <v>124</v>
      </c>
      <c r="P3498" s="10">
        <f t="shared" si="218"/>
        <v>47.85</v>
      </c>
      <c r="Q3498" s="14">
        <f t="shared" si="216"/>
        <v>42511.741944444439</v>
      </c>
      <c r="R3498">
        <f t="shared" si="219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0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17"/>
        <v>109</v>
      </c>
      <c r="P3499" s="10">
        <f t="shared" si="218"/>
        <v>34.409999999999997</v>
      </c>
      <c r="Q3499" s="14">
        <f t="shared" si="216"/>
        <v>42459.15861111111</v>
      </c>
      <c r="R3499">
        <f t="shared" si="21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17"/>
        <v>102</v>
      </c>
      <c r="P3500" s="10">
        <f t="shared" si="218"/>
        <v>40.24</v>
      </c>
      <c r="Q3500" s="14">
        <f t="shared" si="216"/>
        <v>42132.036168981482</v>
      </c>
      <c r="R3500">
        <f t="shared" si="219"/>
        <v>2015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0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17"/>
        <v>106</v>
      </c>
      <c r="P3501" s="10">
        <f t="shared" si="218"/>
        <v>60.29</v>
      </c>
      <c r="Q3501" s="14">
        <f t="shared" si="216"/>
        <v>42419.91942129629</v>
      </c>
      <c r="R3501">
        <f t="shared" si="219"/>
        <v>2016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0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17"/>
        <v>106</v>
      </c>
      <c r="P3502" s="10">
        <f t="shared" si="218"/>
        <v>25.31</v>
      </c>
      <c r="Q3502" s="14">
        <f t="shared" si="216"/>
        <v>42233.763831018514</v>
      </c>
      <c r="R3502">
        <f t="shared" si="219"/>
        <v>2015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0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17"/>
        <v>101</v>
      </c>
      <c r="P3503" s="10">
        <f t="shared" si="218"/>
        <v>35.950000000000003</v>
      </c>
      <c r="Q3503" s="14">
        <f t="shared" si="216"/>
        <v>42430.839398148149</v>
      </c>
      <c r="R3503">
        <f t="shared" si="219"/>
        <v>2016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0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17"/>
        <v>105</v>
      </c>
      <c r="P3504" s="10">
        <f t="shared" si="218"/>
        <v>136</v>
      </c>
      <c r="Q3504" s="14">
        <f t="shared" si="216"/>
        <v>42545.478333333333</v>
      </c>
      <c r="R3504">
        <f t="shared" si="219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0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17"/>
        <v>108</v>
      </c>
      <c r="P3505" s="10">
        <f t="shared" si="218"/>
        <v>70.760000000000005</v>
      </c>
      <c r="Q3505" s="14">
        <f t="shared" si="216"/>
        <v>42297.748738425929</v>
      </c>
      <c r="R3505">
        <f t="shared" si="219"/>
        <v>2015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0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17"/>
        <v>100</v>
      </c>
      <c r="P3506" s="10">
        <f t="shared" si="218"/>
        <v>125</v>
      </c>
      <c r="Q3506" s="14">
        <f t="shared" si="216"/>
        <v>41760.935706018521</v>
      </c>
      <c r="R3506">
        <f t="shared" si="219"/>
        <v>2014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0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17"/>
        <v>104</v>
      </c>
      <c r="P3507" s="10">
        <f t="shared" si="218"/>
        <v>66.510000000000005</v>
      </c>
      <c r="Q3507" s="14">
        <f t="shared" si="216"/>
        <v>41829.734259259261</v>
      </c>
      <c r="R3507">
        <f t="shared" si="219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0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17"/>
        <v>102</v>
      </c>
      <c r="P3508" s="10">
        <f t="shared" si="218"/>
        <v>105</v>
      </c>
      <c r="Q3508" s="14">
        <f t="shared" si="216"/>
        <v>42491.92288194444</v>
      </c>
      <c r="R3508">
        <f t="shared" si="219"/>
        <v>2016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0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17"/>
        <v>104</v>
      </c>
      <c r="P3509" s="10">
        <f t="shared" si="218"/>
        <v>145</v>
      </c>
      <c r="Q3509" s="14">
        <f t="shared" si="216"/>
        <v>42477.729780092588</v>
      </c>
      <c r="R3509">
        <f t="shared" si="219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17"/>
        <v>180</v>
      </c>
      <c r="P3510" s="10">
        <f t="shared" si="218"/>
        <v>12</v>
      </c>
      <c r="Q3510" s="14">
        <f t="shared" si="216"/>
        <v>41950.859560185185</v>
      </c>
      <c r="R3510">
        <f t="shared" si="219"/>
        <v>2014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0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17"/>
        <v>106</v>
      </c>
      <c r="P3511" s="10">
        <f t="shared" si="218"/>
        <v>96.67</v>
      </c>
      <c r="Q3511" s="14">
        <f t="shared" si="216"/>
        <v>41802.62090277778</v>
      </c>
      <c r="R3511">
        <f t="shared" si="219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0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17"/>
        <v>101</v>
      </c>
      <c r="P3512" s="10">
        <f t="shared" si="218"/>
        <v>60.33</v>
      </c>
      <c r="Q3512" s="14">
        <f t="shared" si="216"/>
        <v>41927.873784722222</v>
      </c>
      <c r="R3512">
        <f t="shared" si="21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0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17"/>
        <v>101</v>
      </c>
      <c r="P3513" s="10">
        <f t="shared" si="218"/>
        <v>79.89</v>
      </c>
      <c r="Q3513" s="14">
        <f t="shared" si="216"/>
        <v>42057.536944444444</v>
      </c>
      <c r="R3513">
        <f t="shared" si="219"/>
        <v>2015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0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17"/>
        <v>100</v>
      </c>
      <c r="P3514" s="10">
        <f t="shared" si="218"/>
        <v>58.82</v>
      </c>
      <c r="Q3514" s="14">
        <f t="shared" si="216"/>
        <v>41781.096203703702</v>
      </c>
      <c r="R3514">
        <f t="shared" si="219"/>
        <v>2014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0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17"/>
        <v>118</v>
      </c>
      <c r="P3515" s="10">
        <f t="shared" si="218"/>
        <v>75.34</v>
      </c>
      <c r="Q3515" s="14">
        <f t="shared" si="216"/>
        <v>42020.846666666665</v>
      </c>
      <c r="R3515">
        <f t="shared" si="219"/>
        <v>2015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0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17"/>
        <v>110</v>
      </c>
      <c r="P3516" s="10">
        <f t="shared" si="218"/>
        <v>55</v>
      </c>
      <c r="Q3516" s="14">
        <f t="shared" si="216"/>
        <v>42125.772812499999</v>
      </c>
      <c r="R3516">
        <f t="shared" si="219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0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17"/>
        <v>103</v>
      </c>
      <c r="P3517" s="10">
        <f t="shared" si="218"/>
        <v>66.959999999999994</v>
      </c>
      <c r="Q3517" s="14">
        <f t="shared" si="216"/>
        <v>41856.010069444441</v>
      </c>
      <c r="R3517">
        <f t="shared" si="219"/>
        <v>2014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0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17"/>
        <v>100</v>
      </c>
      <c r="P3518" s="10">
        <f t="shared" si="218"/>
        <v>227.27</v>
      </c>
      <c r="Q3518" s="14">
        <f t="shared" si="216"/>
        <v>41794.817523148151</v>
      </c>
      <c r="R3518">
        <f t="shared" si="219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0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17"/>
        <v>100</v>
      </c>
      <c r="P3519" s="10">
        <f t="shared" si="218"/>
        <v>307.69</v>
      </c>
      <c r="Q3519" s="14">
        <f t="shared" si="216"/>
        <v>41893.783553240741</v>
      </c>
      <c r="R3519">
        <f t="shared" si="21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17"/>
        <v>110</v>
      </c>
      <c r="P3520" s="10">
        <f t="shared" si="218"/>
        <v>50.02</v>
      </c>
      <c r="Q3520" s="14">
        <f t="shared" si="216"/>
        <v>42037.598958333328</v>
      </c>
      <c r="R3520">
        <f t="shared" si="219"/>
        <v>2015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0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17"/>
        <v>101</v>
      </c>
      <c r="P3521" s="10">
        <f t="shared" si="218"/>
        <v>72.39</v>
      </c>
      <c r="Q3521" s="14">
        <f t="shared" si="216"/>
        <v>42227.824212962965</v>
      </c>
      <c r="R3521">
        <f t="shared" si="219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0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217"/>
        <v>101</v>
      </c>
      <c r="P3522" s="10">
        <f t="shared" si="218"/>
        <v>95.95</v>
      </c>
      <c r="Q3522" s="14">
        <f t="shared" ref="Q3522:Q3585" si="220">(((J3523/60)/60)/24)+DATE(1970,1,1)</f>
        <v>41881.361342592594</v>
      </c>
      <c r="R3522">
        <f t="shared" si="219"/>
        <v>2014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0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221">ROUND(E3523/D3523*100,0)</f>
        <v>169</v>
      </c>
      <c r="P3523" s="10">
        <f t="shared" ref="P3523:P3586" si="222">ROUND(E3523/L3523,2)</f>
        <v>45.62</v>
      </c>
      <c r="Q3523" s="14">
        <f t="shared" si="220"/>
        <v>42234.789884259255</v>
      </c>
      <c r="R3523">
        <f t="shared" ref="R3523:R3586" si="223">YEAR(Q3523)</f>
        <v>2015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0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21"/>
        <v>100</v>
      </c>
      <c r="P3524" s="10">
        <f t="shared" si="222"/>
        <v>41.03</v>
      </c>
      <c r="Q3524" s="14">
        <f t="shared" si="220"/>
        <v>42581.397546296299</v>
      </c>
      <c r="R3524">
        <f t="shared" si="223"/>
        <v>2016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0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21"/>
        <v>114</v>
      </c>
      <c r="P3525" s="10">
        <f t="shared" si="222"/>
        <v>56.83</v>
      </c>
      <c r="Q3525" s="14">
        <f t="shared" si="220"/>
        <v>41880.76357638889</v>
      </c>
      <c r="R3525">
        <f t="shared" si="223"/>
        <v>2014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0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21"/>
        <v>102</v>
      </c>
      <c r="P3526" s="10">
        <f t="shared" si="222"/>
        <v>137.24</v>
      </c>
      <c r="Q3526" s="14">
        <f t="shared" si="220"/>
        <v>42214.6956712963</v>
      </c>
      <c r="R3526">
        <f t="shared" si="223"/>
        <v>2015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0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21"/>
        <v>106</v>
      </c>
      <c r="P3527" s="10">
        <f t="shared" si="222"/>
        <v>75.709999999999994</v>
      </c>
      <c r="Q3527" s="14">
        <f t="shared" si="220"/>
        <v>42460.335312499999</v>
      </c>
      <c r="R3527">
        <f t="shared" si="223"/>
        <v>2016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0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21"/>
        <v>102</v>
      </c>
      <c r="P3528" s="10">
        <f t="shared" si="222"/>
        <v>99</v>
      </c>
      <c r="Q3528" s="14">
        <f t="shared" si="220"/>
        <v>42167.023206018523</v>
      </c>
      <c r="R3528">
        <f t="shared" si="223"/>
        <v>2015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0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21"/>
        <v>117</v>
      </c>
      <c r="P3529" s="10">
        <f t="shared" si="222"/>
        <v>81.569999999999993</v>
      </c>
      <c r="Q3529" s="14">
        <f t="shared" si="220"/>
        <v>42733.50136574074</v>
      </c>
      <c r="R3529">
        <f t="shared" si="223"/>
        <v>2016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21"/>
        <v>101</v>
      </c>
      <c r="P3530" s="10">
        <f t="shared" si="222"/>
        <v>45.11</v>
      </c>
      <c r="Q3530" s="14">
        <f t="shared" si="220"/>
        <v>42177.761782407411</v>
      </c>
      <c r="R3530">
        <f t="shared" si="223"/>
        <v>2015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0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21"/>
        <v>132</v>
      </c>
      <c r="P3531" s="10">
        <f t="shared" si="222"/>
        <v>36.67</v>
      </c>
      <c r="Q3531" s="14">
        <f t="shared" si="220"/>
        <v>42442.623344907406</v>
      </c>
      <c r="R3531">
        <f t="shared" si="223"/>
        <v>2016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0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21"/>
        <v>100</v>
      </c>
      <c r="P3532" s="10">
        <f t="shared" si="222"/>
        <v>125</v>
      </c>
      <c r="Q3532" s="14">
        <f t="shared" si="220"/>
        <v>42521.654328703706</v>
      </c>
      <c r="R3532">
        <f t="shared" si="223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0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21"/>
        <v>128</v>
      </c>
      <c r="P3533" s="10">
        <f t="shared" si="222"/>
        <v>49.23</v>
      </c>
      <c r="Q3533" s="14">
        <f t="shared" si="220"/>
        <v>41884.599849537037</v>
      </c>
      <c r="R3533">
        <f t="shared" si="223"/>
        <v>2014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0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21"/>
        <v>119</v>
      </c>
      <c r="P3534" s="10">
        <f t="shared" si="222"/>
        <v>42.3</v>
      </c>
      <c r="Q3534" s="14">
        <f t="shared" si="220"/>
        <v>42289.761192129634</v>
      </c>
      <c r="R3534">
        <f t="shared" si="223"/>
        <v>2015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0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21"/>
        <v>126</v>
      </c>
      <c r="P3535" s="10">
        <f t="shared" si="222"/>
        <v>78.88</v>
      </c>
      <c r="Q3535" s="14">
        <f t="shared" si="220"/>
        <v>42243.6252662037</v>
      </c>
      <c r="R3535">
        <f t="shared" si="223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0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21"/>
        <v>156</v>
      </c>
      <c r="P3536" s="10">
        <f t="shared" si="222"/>
        <v>38.28</v>
      </c>
      <c r="Q3536" s="14">
        <f t="shared" si="220"/>
        <v>42248.640162037031</v>
      </c>
      <c r="R3536">
        <f t="shared" si="223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0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21"/>
        <v>103</v>
      </c>
      <c r="P3537" s="10">
        <f t="shared" si="222"/>
        <v>44.85</v>
      </c>
      <c r="Q3537" s="14">
        <f t="shared" si="220"/>
        <v>42328.727141203708</v>
      </c>
      <c r="R3537">
        <f t="shared" si="223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0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21"/>
        <v>153</v>
      </c>
      <c r="P3538" s="10">
        <f t="shared" si="222"/>
        <v>13.53</v>
      </c>
      <c r="Q3538" s="14">
        <f t="shared" si="220"/>
        <v>41923.354351851849</v>
      </c>
      <c r="R3538">
        <f t="shared" si="223"/>
        <v>2014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0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21"/>
        <v>180</v>
      </c>
      <c r="P3539" s="10">
        <f t="shared" si="222"/>
        <v>43.5</v>
      </c>
      <c r="Q3539" s="14">
        <f t="shared" si="220"/>
        <v>42571.420601851853</v>
      </c>
      <c r="R3539">
        <f t="shared" si="223"/>
        <v>2016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21"/>
        <v>128</v>
      </c>
      <c r="P3540" s="10">
        <f t="shared" si="222"/>
        <v>30.95</v>
      </c>
      <c r="Q3540" s="14">
        <f t="shared" si="220"/>
        <v>42600.756041666667</v>
      </c>
      <c r="R3540">
        <f t="shared" si="223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0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21"/>
        <v>120</v>
      </c>
      <c r="P3541" s="10">
        <f t="shared" si="222"/>
        <v>55.23</v>
      </c>
      <c r="Q3541" s="14">
        <f t="shared" si="220"/>
        <v>42517.003368055557</v>
      </c>
      <c r="R3541">
        <f t="shared" si="223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0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21"/>
        <v>123</v>
      </c>
      <c r="P3542" s="10">
        <f t="shared" si="222"/>
        <v>46.13</v>
      </c>
      <c r="Q3542" s="14">
        <f t="shared" si="220"/>
        <v>42222.730034722219</v>
      </c>
      <c r="R3542">
        <f t="shared" si="223"/>
        <v>2015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0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21"/>
        <v>105</v>
      </c>
      <c r="P3543" s="10">
        <f t="shared" si="222"/>
        <v>39.380000000000003</v>
      </c>
      <c r="Q3543" s="14">
        <f t="shared" si="220"/>
        <v>41829.599791666667</v>
      </c>
      <c r="R3543">
        <f t="shared" si="223"/>
        <v>2014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0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21"/>
        <v>102</v>
      </c>
      <c r="P3544" s="10">
        <f t="shared" si="222"/>
        <v>66.150000000000006</v>
      </c>
      <c r="Q3544" s="14">
        <f t="shared" si="220"/>
        <v>42150.755312499998</v>
      </c>
      <c r="R3544">
        <f t="shared" si="223"/>
        <v>2015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0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21"/>
        <v>105</v>
      </c>
      <c r="P3545" s="10">
        <f t="shared" si="222"/>
        <v>54.14</v>
      </c>
      <c r="Q3545" s="14">
        <f t="shared" si="220"/>
        <v>42040.831678240742</v>
      </c>
      <c r="R3545">
        <f t="shared" si="223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0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21"/>
        <v>100</v>
      </c>
      <c r="P3546" s="10">
        <f t="shared" si="222"/>
        <v>104.17</v>
      </c>
      <c r="Q3546" s="14">
        <f t="shared" si="220"/>
        <v>42075.807395833333</v>
      </c>
      <c r="R3546">
        <f t="shared" si="223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0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21"/>
        <v>100</v>
      </c>
      <c r="P3547" s="10">
        <f t="shared" si="222"/>
        <v>31.38</v>
      </c>
      <c r="Q3547" s="14">
        <f t="shared" si="220"/>
        <v>42073.660694444443</v>
      </c>
      <c r="R3547">
        <f t="shared" si="223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0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21"/>
        <v>102</v>
      </c>
      <c r="P3548" s="10">
        <f t="shared" si="222"/>
        <v>59.21</v>
      </c>
      <c r="Q3548" s="14">
        <f t="shared" si="220"/>
        <v>42480.078715277778</v>
      </c>
      <c r="R3548">
        <f t="shared" si="223"/>
        <v>2016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0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21"/>
        <v>114</v>
      </c>
      <c r="P3549" s="10">
        <f t="shared" si="222"/>
        <v>119.18</v>
      </c>
      <c r="Q3549" s="14">
        <f t="shared" si="220"/>
        <v>42411.942291666666</v>
      </c>
      <c r="R3549">
        <f t="shared" si="223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21"/>
        <v>102</v>
      </c>
      <c r="P3550" s="10">
        <f t="shared" si="222"/>
        <v>164.62</v>
      </c>
      <c r="Q3550" s="14">
        <f t="shared" si="220"/>
        <v>42223.394363425927</v>
      </c>
      <c r="R3550">
        <f t="shared" si="223"/>
        <v>2015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0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21"/>
        <v>102</v>
      </c>
      <c r="P3551" s="10">
        <f t="shared" si="222"/>
        <v>24.29</v>
      </c>
      <c r="Q3551" s="14">
        <f t="shared" si="220"/>
        <v>42462.893495370372</v>
      </c>
      <c r="R3551">
        <f t="shared" si="223"/>
        <v>2016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0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21"/>
        <v>105</v>
      </c>
      <c r="P3552" s="10">
        <f t="shared" si="222"/>
        <v>40.94</v>
      </c>
      <c r="Q3552" s="14">
        <f t="shared" si="220"/>
        <v>41753.515856481477</v>
      </c>
      <c r="R3552">
        <f t="shared" si="223"/>
        <v>2014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0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21"/>
        <v>102</v>
      </c>
      <c r="P3553" s="10">
        <f t="shared" si="222"/>
        <v>61.1</v>
      </c>
      <c r="Q3553" s="14">
        <f t="shared" si="220"/>
        <v>41788.587083333332</v>
      </c>
      <c r="R3553">
        <f t="shared" si="223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0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21"/>
        <v>100</v>
      </c>
      <c r="P3554" s="10">
        <f t="shared" si="222"/>
        <v>38.65</v>
      </c>
      <c r="Q3554" s="14">
        <f t="shared" si="220"/>
        <v>42196.028703703705</v>
      </c>
      <c r="R3554">
        <f t="shared" si="223"/>
        <v>2015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0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21"/>
        <v>106</v>
      </c>
      <c r="P3555" s="10">
        <f t="shared" si="222"/>
        <v>56.2</v>
      </c>
      <c r="Q3555" s="14">
        <f t="shared" si="220"/>
        <v>42016.050451388888</v>
      </c>
      <c r="R3555">
        <f t="shared" si="223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0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21"/>
        <v>113</v>
      </c>
      <c r="P3556" s="10">
        <f t="shared" si="222"/>
        <v>107</v>
      </c>
      <c r="Q3556" s="14">
        <f t="shared" si="220"/>
        <v>42661.442060185189</v>
      </c>
      <c r="R3556">
        <f t="shared" si="223"/>
        <v>2016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0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21"/>
        <v>100</v>
      </c>
      <c r="P3557" s="10">
        <f t="shared" si="222"/>
        <v>171.43</v>
      </c>
      <c r="Q3557" s="14">
        <f t="shared" si="220"/>
        <v>41808.649583333332</v>
      </c>
      <c r="R3557">
        <f t="shared" si="223"/>
        <v>2014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0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21"/>
        <v>100</v>
      </c>
      <c r="P3558" s="10">
        <f t="shared" si="222"/>
        <v>110.5</v>
      </c>
      <c r="Q3558" s="14">
        <f t="shared" si="220"/>
        <v>41730.276747685188</v>
      </c>
      <c r="R3558">
        <f t="shared" si="223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0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21"/>
        <v>100</v>
      </c>
      <c r="P3559" s="10">
        <f t="shared" si="222"/>
        <v>179.28</v>
      </c>
      <c r="Q3559" s="14">
        <f t="shared" si="220"/>
        <v>42139.816840277781</v>
      </c>
      <c r="R3559">
        <f t="shared" si="223"/>
        <v>2015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21"/>
        <v>144</v>
      </c>
      <c r="P3560" s="10">
        <f t="shared" si="222"/>
        <v>22.91</v>
      </c>
      <c r="Q3560" s="14">
        <f t="shared" si="220"/>
        <v>42194.096157407403</v>
      </c>
      <c r="R3560">
        <f t="shared" si="223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0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21"/>
        <v>104</v>
      </c>
      <c r="P3561" s="10">
        <f t="shared" si="222"/>
        <v>43.13</v>
      </c>
      <c r="Q3561" s="14">
        <f t="shared" si="220"/>
        <v>42115.889652777783</v>
      </c>
      <c r="R3561">
        <f t="shared" si="223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0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21"/>
        <v>108</v>
      </c>
      <c r="P3562" s="10">
        <f t="shared" si="222"/>
        <v>46.89</v>
      </c>
      <c r="Q3562" s="14">
        <f t="shared" si="220"/>
        <v>42203.680300925931</v>
      </c>
      <c r="R3562">
        <f t="shared" si="223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0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21"/>
        <v>102</v>
      </c>
      <c r="P3563" s="10">
        <f t="shared" si="222"/>
        <v>47.41</v>
      </c>
      <c r="Q3563" s="14">
        <f t="shared" si="220"/>
        <v>42433.761886574073</v>
      </c>
      <c r="R3563">
        <f t="shared" si="223"/>
        <v>2016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0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21"/>
        <v>149</v>
      </c>
      <c r="P3564" s="10">
        <f t="shared" si="222"/>
        <v>15.13</v>
      </c>
      <c r="Q3564" s="14">
        <f t="shared" si="220"/>
        <v>42555.671944444446</v>
      </c>
      <c r="R3564">
        <f t="shared" si="223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0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21"/>
        <v>105</v>
      </c>
      <c r="P3565" s="10">
        <f t="shared" si="222"/>
        <v>21.1</v>
      </c>
      <c r="Q3565" s="14">
        <f t="shared" si="220"/>
        <v>42236.623252314821</v>
      </c>
      <c r="R3565">
        <f t="shared" si="223"/>
        <v>2015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0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21"/>
        <v>101</v>
      </c>
      <c r="P3566" s="10">
        <f t="shared" si="222"/>
        <v>59.12</v>
      </c>
      <c r="Q3566" s="14">
        <f t="shared" si="220"/>
        <v>41974.743148148147</v>
      </c>
      <c r="R3566">
        <f t="shared" si="223"/>
        <v>2014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0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21"/>
        <v>131</v>
      </c>
      <c r="P3567" s="10">
        <f t="shared" si="222"/>
        <v>97.92</v>
      </c>
      <c r="Q3567" s="14">
        <f t="shared" si="220"/>
        <v>41997.507905092592</v>
      </c>
      <c r="R3567">
        <f t="shared" si="223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0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21"/>
        <v>105</v>
      </c>
      <c r="P3568" s="10">
        <f t="shared" si="222"/>
        <v>55.13</v>
      </c>
      <c r="Q3568" s="14">
        <f t="shared" si="220"/>
        <v>42135.810694444444</v>
      </c>
      <c r="R3568">
        <f t="shared" si="223"/>
        <v>2015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0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21"/>
        <v>109</v>
      </c>
      <c r="P3569" s="10">
        <f t="shared" si="222"/>
        <v>26.54</v>
      </c>
      <c r="Q3569" s="14">
        <f t="shared" si="220"/>
        <v>41869.740671296298</v>
      </c>
      <c r="R3569">
        <f t="shared" si="223"/>
        <v>2014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21"/>
        <v>111</v>
      </c>
      <c r="P3570" s="10">
        <f t="shared" si="222"/>
        <v>58.42</v>
      </c>
      <c r="Q3570" s="14">
        <f t="shared" si="220"/>
        <v>41982.688611111109</v>
      </c>
      <c r="R3570">
        <f t="shared" si="223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0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21"/>
        <v>100</v>
      </c>
      <c r="P3571" s="10">
        <f t="shared" si="222"/>
        <v>122.54</v>
      </c>
      <c r="Q3571" s="14">
        <f t="shared" si="220"/>
        <v>41976.331979166673</v>
      </c>
      <c r="R3571">
        <f t="shared" si="223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0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21"/>
        <v>114</v>
      </c>
      <c r="P3572" s="10">
        <f t="shared" si="222"/>
        <v>87.96</v>
      </c>
      <c r="Q3572" s="14">
        <f t="shared" si="220"/>
        <v>41912.858946759261</v>
      </c>
      <c r="R3572">
        <f t="shared" si="223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0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21"/>
        <v>122</v>
      </c>
      <c r="P3573" s="10">
        <f t="shared" si="222"/>
        <v>73.239999999999995</v>
      </c>
      <c r="Q3573" s="14">
        <f t="shared" si="220"/>
        <v>42146.570393518516</v>
      </c>
      <c r="R3573">
        <f t="shared" si="223"/>
        <v>2015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0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21"/>
        <v>100</v>
      </c>
      <c r="P3574" s="10">
        <f t="shared" si="222"/>
        <v>55.56</v>
      </c>
      <c r="Q3574" s="14">
        <f t="shared" si="220"/>
        <v>41921.375532407408</v>
      </c>
      <c r="R3574">
        <f t="shared" si="223"/>
        <v>2014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0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21"/>
        <v>103</v>
      </c>
      <c r="P3575" s="10">
        <f t="shared" si="222"/>
        <v>39.54</v>
      </c>
      <c r="Q3575" s="14">
        <f t="shared" si="220"/>
        <v>41926.942685185182</v>
      </c>
      <c r="R3575">
        <f t="shared" si="223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0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21"/>
        <v>106</v>
      </c>
      <c r="P3576" s="10">
        <f t="shared" si="222"/>
        <v>136.78</v>
      </c>
      <c r="Q3576" s="14">
        <f t="shared" si="220"/>
        <v>42561.783877314811</v>
      </c>
      <c r="R3576">
        <f t="shared" si="223"/>
        <v>2016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0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21"/>
        <v>101</v>
      </c>
      <c r="P3577" s="10">
        <f t="shared" si="222"/>
        <v>99.34</v>
      </c>
      <c r="Q3577" s="14">
        <f t="shared" si="220"/>
        <v>42649.54923611111</v>
      </c>
      <c r="R3577">
        <f t="shared" si="223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0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21"/>
        <v>100</v>
      </c>
      <c r="P3578" s="10">
        <f t="shared" si="222"/>
        <v>20</v>
      </c>
      <c r="Q3578" s="14">
        <f t="shared" si="220"/>
        <v>42093.786840277782</v>
      </c>
      <c r="R3578">
        <f t="shared" si="223"/>
        <v>2015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0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21"/>
        <v>130</v>
      </c>
      <c r="P3579" s="10">
        <f t="shared" si="222"/>
        <v>28.89</v>
      </c>
      <c r="Q3579" s="14">
        <f t="shared" si="220"/>
        <v>42460.733530092592</v>
      </c>
      <c r="R3579">
        <f t="shared" si="223"/>
        <v>2016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21"/>
        <v>100</v>
      </c>
      <c r="P3580" s="10">
        <f t="shared" si="222"/>
        <v>40.549999999999997</v>
      </c>
      <c r="Q3580" s="14">
        <f t="shared" si="220"/>
        <v>42430.762222222227</v>
      </c>
      <c r="R3580">
        <f t="shared" si="223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0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21"/>
        <v>100</v>
      </c>
      <c r="P3581" s="10">
        <f t="shared" si="222"/>
        <v>35.71</v>
      </c>
      <c r="Q3581" s="14">
        <f t="shared" si="220"/>
        <v>42026.176180555558</v>
      </c>
      <c r="R3581">
        <f t="shared" si="223"/>
        <v>2015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0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21"/>
        <v>114</v>
      </c>
      <c r="P3582" s="10">
        <f t="shared" si="222"/>
        <v>37.96</v>
      </c>
      <c r="Q3582" s="14">
        <f t="shared" si="220"/>
        <v>41836.471180555556</v>
      </c>
      <c r="R3582">
        <f t="shared" si="223"/>
        <v>2014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0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21"/>
        <v>100</v>
      </c>
      <c r="P3583" s="10">
        <f t="shared" si="222"/>
        <v>33.33</v>
      </c>
      <c r="Q3583" s="14">
        <f t="shared" si="220"/>
        <v>42451.095856481479</v>
      </c>
      <c r="R3583">
        <f t="shared" si="223"/>
        <v>2016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0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21"/>
        <v>287</v>
      </c>
      <c r="P3584" s="10">
        <f t="shared" si="222"/>
        <v>58.57</v>
      </c>
      <c r="Q3584" s="14">
        <f t="shared" si="220"/>
        <v>42418.425983796296</v>
      </c>
      <c r="R3584">
        <f t="shared" si="223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0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21"/>
        <v>109</v>
      </c>
      <c r="P3585" s="10">
        <f t="shared" si="222"/>
        <v>135.63</v>
      </c>
      <c r="Q3585" s="14">
        <f t="shared" si="220"/>
        <v>42168.316481481481</v>
      </c>
      <c r="R3585">
        <f t="shared" si="223"/>
        <v>2015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0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221"/>
        <v>116</v>
      </c>
      <c r="P3586" s="10">
        <f t="shared" si="222"/>
        <v>30.94</v>
      </c>
      <c r="Q3586" s="14">
        <f t="shared" ref="Q3586:Q3649" si="224">(((J3587/60)/60)/24)+DATE(1970,1,1)</f>
        <v>41964.716319444444</v>
      </c>
      <c r="R3586">
        <f t="shared" si="223"/>
        <v>2014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0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225">ROUND(E3587/D3587*100,0)</f>
        <v>119</v>
      </c>
      <c r="P3587" s="10">
        <f t="shared" ref="P3587:P3650" si="226">ROUND(E3587/L3587,2)</f>
        <v>176.09</v>
      </c>
      <c r="Q3587" s="14">
        <f t="shared" si="224"/>
        <v>42576.697569444441</v>
      </c>
      <c r="R3587">
        <f t="shared" ref="R3587:R3650" si="227">YEAR(Q3587)</f>
        <v>2016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0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25"/>
        <v>109</v>
      </c>
      <c r="P3588" s="10">
        <f t="shared" si="226"/>
        <v>151.97999999999999</v>
      </c>
      <c r="Q3588" s="14">
        <f t="shared" si="224"/>
        <v>42503.539976851855</v>
      </c>
      <c r="R3588">
        <f t="shared" si="227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0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25"/>
        <v>127</v>
      </c>
      <c r="P3589" s="10">
        <f t="shared" si="226"/>
        <v>22.61</v>
      </c>
      <c r="Q3589" s="14">
        <f t="shared" si="224"/>
        <v>42101.828819444447</v>
      </c>
      <c r="R3589">
        <f t="shared" si="227"/>
        <v>2015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25"/>
        <v>101</v>
      </c>
      <c r="P3590" s="10">
        <f t="shared" si="226"/>
        <v>18.27</v>
      </c>
      <c r="Q3590" s="14">
        <f t="shared" si="224"/>
        <v>42125.647534722222</v>
      </c>
      <c r="R3590">
        <f t="shared" si="227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0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25"/>
        <v>128</v>
      </c>
      <c r="P3591" s="10">
        <f t="shared" si="226"/>
        <v>82.26</v>
      </c>
      <c r="Q3591" s="14">
        <f t="shared" si="224"/>
        <v>41902.333726851852</v>
      </c>
      <c r="R3591">
        <f t="shared" si="227"/>
        <v>2014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0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25"/>
        <v>100</v>
      </c>
      <c r="P3592" s="10">
        <f t="shared" si="226"/>
        <v>68.53</v>
      </c>
      <c r="Q3592" s="14">
        <f t="shared" si="224"/>
        <v>42003.948425925926</v>
      </c>
      <c r="R3592">
        <f t="shared" si="227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0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25"/>
        <v>175</v>
      </c>
      <c r="P3593" s="10">
        <f t="shared" si="226"/>
        <v>68.06</v>
      </c>
      <c r="Q3593" s="14">
        <f t="shared" si="224"/>
        <v>41988.829942129625</v>
      </c>
      <c r="R3593">
        <f t="shared" si="227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0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25"/>
        <v>127</v>
      </c>
      <c r="P3594" s="10">
        <f t="shared" si="226"/>
        <v>72.709999999999994</v>
      </c>
      <c r="Q3594" s="14">
        <f t="shared" si="224"/>
        <v>41974.898599537039</v>
      </c>
      <c r="R3594">
        <f t="shared" si="227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0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25"/>
        <v>111</v>
      </c>
      <c r="P3595" s="10">
        <f t="shared" si="226"/>
        <v>77.19</v>
      </c>
      <c r="Q3595" s="14">
        <f t="shared" si="224"/>
        <v>42592.066921296297</v>
      </c>
      <c r="R3595">
        <f t="shared" si="227"/>
        <v>2016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0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25"/>
        <v>126</v>
      </c>
      <c r="P3596" s="10">
        <f t="shared" si="226"/>
        <v>55.97</v>
      </c>
      <c r="Q3596" s="14">
        <f t="shared" si="224"/>
        <v>42050.008368055554</v>
      </c>
      <c r="R3596">
        <f t="shared" si="227"/>
        <v>2015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0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25"/>
        <v>119</v>
      </c>
      <c r="P3597" s="10">
        <f t="shared" si="226"/>
        <v>49.69</v>
      </c>
      <c r="Q3597" s="14">
        <f t="shared" si="224"/>
        <v>41856.715069444443</v>
      </c>
      <c r="R3597">
        <f t="shared" si="227"/>
        <v>2014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0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25"/>
        <v>108</v>
      </c>
      <c r="P3598" s="10">
        <f t="shared" si="226"/>
        <v>79</v>
      </c>
      <c r="Q3598" s="14">
        <f t="shared" si="224"/>
        <v>42417.585532407407</v>
      </c>
      <c r="R3598">
        <f t="shared" si="227"/>
        <v>2016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0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25"/>
        <v>103</v>
      </c>
      <c r="P3599" s="10">
        <f t="shared" si="226"/>
        <v>77.73</v>
      </c>
      <c r="Q3599" s="14">
        <f t="shared" si="224"/>
        <v>41866.79886574074</v>
      </c>
      <c r="R3599">
        <f t="shared" si="227"/>
        <v>2014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25"/>
        <v>110</v>
      </c>
      <c r="P3600" s="10">
        <f t="shared" si="226"/>
        <v>40.78</v>
      </c>
      <c r="Q3600" s="14">
        <f t="shared" si="224"/>
        <v>42220.79487268519</v>
      </c>
      <c r="R3600">
        <f t="shared" si="227"/>
        <v>2015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0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25"/>
        <v>202</v>
      </c>
      <c r="P3601" s="10">
        <f t="shared" si="226"/>
        <v>59.41</v>
      </c>
      <c r="Q3601" s="14">
        <f t="shared" si="224"/>
        <v>42628.849120370374</v>
      </c>
      <c r="R3601">
        <f t="shared" si="227"/>
        <v>2016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0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25"/>
        <v>130</v>
      </c>
      <c r="P3602" s="10">
        <f t="shared" si="226"/>
        <v>3.25</v>
      </c>
      <c r="Q3602" s="14">
        <f t="shared" si="224"/>
        <v>41990.99863425926</v>
      </c>
      <c r="R3602">
        <f t="shared" si="227"/>
        <v>2014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0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25"/>
        <v>104</v>
      </c>
      <c r="P3603" s="10">
        <f t="shared" si="226"/>
        <v>39.380000000000003</v>
      </c>
      <c r="Q3603" s="14">
        <f t="shared" si="224"/>
        <v>42447.894432870366</v>
      </c>
      <c r="R3603">
        <f t="shared" si="227"/>
        <v>2016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0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25"/>
        <v>100</v>
      </c>
      <c r="P3604" s="10">
        <f t="shared" si="226"/>
        <v>81.67</v>
      </c>
      <c r="Q3604" s="14">
        <f t="shared" si="224"/>
        <v>42283.864351851851</v>
      </c>
      <c r="R3604">
        <f t="shared" si="227"/>
        <v>2015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0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25"/>
        <v>171</v>
      </c>
      <c r="P3605" s="10">
        <f t="shared" si="226"/>
        <v>44.91</v>
      </c>
      <c r="Q3605" s="14">
        <f t="shared" si="224"/>
        <v>42483.015694444446</v>
      </c>
      <c r="R3605">
        <f t="shared" si="227"/>
        <v>2016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0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25"/>
        <v>113</v>
      </c>
      <c r="P3606" s="10">
        <f t="shared" si="226"/>
        <v>49.06</v>
      </c>
      <c r="Q3606" s="14">
        <f t="shared" si="224"/>
        <v>42383.793124999997</v>
      </c>
      <c r="R3606">
        <f t="shared" si="227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0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25"/>
        <v>184</v>
      </c>
      <c r="P3607" s="10">
        <f t="shared" si="226"/>
        <v>30.67</v>
      </c>
      <c r="Q3607" s="14">
        <f t="shared" si="224"/>
        <v>42566.604826388888</v>
      </c>
      <c r="R3607">
        <f t="shared" si="227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0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25"/>
        <v>130</v>
      </c>
      <c r="P3608" s="10">
        <f t="shared" si="226"/>
        <v>61.06</v>
      </c>
      <c r="Q3608" s="14">
        <f t="shared" si="224"/>
        <v>42338.963912037041</v>
      </c>
      <c r="R3608">
        <f t="shared" si="227"/>
        <v>2015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0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25"/>
        <v>105</v>
      </c>
      <c r="P3609" s="10">
        <f t="shared" si="226"/>
        <v>29</v>
      </c>
      <c r="Q3609" s="14">
        <f t="shared" si="224"/>
        <v>42506.709375000006</v>
      </c>
      <c r="R3609">
        <f t="shared" si="227"/>
        <v>2016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25"/>
        <v>100</v>
      </c>
      <c r="P3610" s="10">
        <f t="shared" si="226"/>
        <v>29.63</v>
      </c>
      <c r="Q3610" s="14">
        <f t="shared" si="224"/>
        <v>42429.991724537031</v>
      </c>
      <c r="R3610">
        <f t="shared" si="227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0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25"/>
        <v>153</v>
      </c>
      <c r="P3611" s="10">
        <f t="shared" si="226"/>
        <v>143.1</v>
      </c>
      <c r="Q3611" s="14">
        <f t="shared" si="224"/>
        <v>42203.432129629626</v>
      </c>
      <c r="R3611">
        <f t="shared" si="227"/>
        <v>2015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0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25"/>
        <v>162</v>
      </c>
      <c r="P3612" s="10">
        <f t="shared" si="226"/>
        <v>52.35</v>
      </c>
      <c r="Q3612" s="14">
        <f t="shared" si="224"/>
        <v>42072.370381944449</v>
      </c>
      <c r="R3612">
        <f t="shared" si="227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0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25"/>
        <v>136</v>
      </c>
      <c r="P3613" s="10">
        <f t="shared" si="226"/>
        <v>66.67</v>
      </c>
      <c r="Q3613" s="14">
        <f t="shared" si="224"/>
        <v>41789.726979166669</v>
      </c>
      <c r="R3613">
        <f t="shared" si="227"/>
        <v>2014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0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25"/>
        <v>144</v>
      </c>
      <c r="P3614" s="10">
        <f t="shared" si="226"/>
        <v>126.67</v>
      </c>
      <c r="Q3614" s="14">
        <f t="shared" si="224"/>
        <v>41788.58997685185</v>
      </c>
      <c r="R3614">
        <f t="shared" si="227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0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25"/>
        <v>100</v>
      </c>
      <c r="P3615" s="10">
        <f t="shared" si="226"/>
        <v>62.5</v>
      </c>
      <c r="Q3615" s="14">
        <f t="shared" si="224"/>
        <v>42144.041851851856</v>
      </c>
      <c r="R3615">
        <f t="shared" si="227"/>
        <v>2015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0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25"/>
        <v>101</v>
      </c>
      <c r="P3616" s="10">
        <f t="shared" si="226"/>
        <v>35.49</v>
      </c>
      <c r="Q3616" s="14">
        <f t="shared" si="224"/>
        <v>42318.593703703707</v>
      </c>
      <c r="R3616">
        <f t="shared" si="227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0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25"/>
        <v>107</v>
      </c>
      <c r="P3617" s="10">
        <f t="shared" si="226"/>
        <v>37.08</v>
      </c>
      <c r="Q3617" s="14">
        <f t="shared" si="224"/>
        <v>42052.949814814812</v>
      </c>
      <c r="R3617">
        <f t="shared" si="227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0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25"/>
        <v>125</v>
      </c>
      <c r="P3618" s="10">
        <f t="shared" si="226"/>
        <v>69.33</v>
      </c>
      <c r="Q3618" s="14">
        <f t="shared" si="224"/>
        <v>42779.610289351855</v>
      </c>
      <c r="R3618">
        <f t="shared" si="227"/>
        <v>2017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0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25"/>
        <v>119</v>
      </c>
      <c r="P3619" s="10">
        <f t="shared" si="226"/>
        <v>17.25</v>
      </c>
      <c r="Q3619" s="14">
        <f t="shared" si="224"/>
        <v>42128.627893518518</v>
      </c>
      <c r="R3619">
        <f t="shared" si="227"/>
        <v>2015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25"/>
        <v>101</v>
      </c>
      <c r="P3620" s="10">
        <f t="shared" si="226"/>
        <v>36.07</v>
      </c>
      <c r="Q3620" s="14">
        <f t="shared" si="224"/>
        <v>42661.132245370376</v>
      </c>
      <c r="R3620">
        <f t="shared" si="227"/>
        <v>2016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0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25"/>
        <v>113</v>
      </c>
      <c r="P3621" s="10">
        <f t="shared" si="226"/>
        <v>66.47</v>
      </c>
      <c r="Q3621" s="14">
        <f t="shared" si="224"/>
        <v>42037.938206018516</v>
      </c>
      <c r="R3621">
        <f t="shared" si="227"/>
        <v>2015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0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25"/>
        <v>105</v>
      </c>
      <c r="P3622" s="10">
        <f t="shared" si="226"/>
        <v>56.07</v>
      </c>
      <c r="Q3622" s="14">
        <f t="shared" si="224"/>
        <v>42619.935694444444</v>
      </c>
      <c r="R3622">
        <f t="shared" si="227"/>
        <v>2016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0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25"/>
        <v>110</v>
      </c>
      <c r="P3623" s="10">
        <f t="shared" si="226"/>
        <v>47.03</v>
      </c>
      <c r="Q3623" s="14">
        <f t="shared" si="224"/>
        <v>41877.221886574072</v>
      </c>
      <c r="R3623">
        <f t="shared" si="227"/>
        <v>2014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0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25"/>
        <v>100</v>
      </c>
      <c r="P3624" s="10">
        <f t="shared" si="226"/>
        <v>47.67</v>
      </c>
      <c r="Q3624" s="14">
        <f t="shared" si="224"/>
        <v>41828.736921296295</v>
      </c>
      <c r="R3624">
        <f t="shared" si="227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0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25"/>
        <v>120</v>
      </c>
      <c r="P3625" s="10">
        <f t="shared" si="226"/>
        <v>88.24</v>
      </c>
      <c r="Q3625" s="14">
        <f t="shared" si="224"/>
        <v>42545.774189814809</v>
      </c>
      <c r="R3625">
        <f t="shared" si="227"/>
        <v>2016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0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25"/>
        <v>105</v>
      </c>
      <c r="P3626" s="10">
        <f t="shared" si="226"/>
        <v>80.72</v>
      </c>
      <c r="Q3626" s="14">
        <f t="shared" si="224"/>
        <v>42157.652511574073</v>
      </c>
      <c r="R3626">
        <f t="shared" si="227"/>
        <v>2015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0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25"/>
        <v>103</v>
      </c>
      <c r="P3627" s="10">
        <f t="shared" si="226"/>
        <v>39.49</v>
      </c>
      <c r="Q3627" s="14">
        <f t="shared" si="224"/>
        <v>41846.667326388888</v>
      </c>
      <c r="R3627">
        <f t="shared" si="227"/>
        <v>2014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0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25"/>
        <v>102</v>
      </c>
      <c r="P3628" s="10">
        <f t="shared" si="226"/>
        <v>84.85</v>
      </c>
      <c r="Q3628" s="14">
        <f t="shared" si="224"/>
        <v>42460.741747685184</v>
      </c>
      <c r="R3628">
        <f t="shared" si="227"/>
        <v>2016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0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25"/>
        <v>100</v>
      </c>
      <c r="P3629" s="10">
        <f t="shared" si="226"/>
        <v>68.97</v>
      </c>
      <c r="Q3629" s="14">
        <f t="shared" si="224"/>
        <v>42291.833287037036</v>
      </c>
      <c r="R3629">
        <f t="shared" si="227"/>
        <v>2015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25"/>
        <v>0</v>
      </c>
      <c r="P3630" s="10" t="e">
        <f t="shared" si="226"/>
        <v>#DIV/0!</v>
      </c>
      <c r="Q3630" s="14">
        <f t="shared" si="224"/>
        <v>42437.094490740739</v>
      </c>
      <c r="R3630">
        <f t="shared" si="227"/>
        <v>2016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0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25"/>
        <v>0</v>
      </c>
      <c r="P3631" s="10">
        <f t="shared" si="226"/>
        <v>1</v>
      </c>
      <c r="Q3631" s="14">
        <f t="shared" si="224"/>
        <v>41942.84710648148</v>
      </c>
      <c r="R3631">
        <f t="shared" si="227"/>
        <v>2014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0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25"/>
        <v>0</v>
      </c>
      <c r="P3632" s="10">
        <f t="shared" si="226"/>
        <v>1</v>
      </c>
      <c r="Q3632" s="14">
        <f t="shared" si="224"/>
        <v>41880.753437499996</v>
      </c>
      <c r="R3632">
        <f t="shared" si="227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0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25"/>
        <v>51</v>
      </c>
      <c r="P3633" s="10">
        <f t="shared" si="226"/>
        <v>147.88</v>
      </c>
      <c r="Q3633" s="14">
        <f t="shared" si="224"/>
        <v>41946.936909722222</v>
      </c>
      <c r="R3633">
        <f t="shared" si="227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0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25"/>
        <v>20</v>
      </c>
      <c r="P3634" s="10">
        <f t="shared" si="226"/>
        <v>100</v>
      </c>
      <c r="Q3634" s="14">
        <f t="shared" si="224"/>
        <v>42649.623460648145</v>
      </c>
      <c r="R3634">
        <f t="shared" si="227"/>
        <v>2016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0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25"/>
        <v>35</v>
      </c>
      <c r="P3635" s="10">
        <f t="shared" si="226"/>
        <v>56.84</v>
      </c>
      <c r="Q3635" s="14">
        <f t="shared" si="224"/>
        <v>42701.166365740741</v>
      </c>
      <c r="R3635">
        <f t="shared" si="227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0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25"/>
        <v>4</v>
      </c>
      <c r="P3636" s="10">
        <f t="shared" si="226"/>
        <v>176.94</v>
      </c>
      <c r="Q3636" s="14">
        <f t="shared" si="224"/>
        <v>42450.88282407407</v>
      </c>
      <c r="R3636">
        <f t="shared" si="227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0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25"/>
        <v>36</v>
      </c>
      <c r="P3637" s="10">
        <f t="shared" si="226"/>
        <v>127.6</v>
      </c>
      <c r="Q3637" s="14">
        <f t="shared" si="224"/>
        <v>42226.694780092599</v>
      </c>
      <c r="R3637">
        <f t="shared" si="227"/>
        <v>2015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0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25"/>
        <v>0</v>
      </c>
      <c r="P3638" s="10" t="e">
        <f t="shared" si="226"/>
        <v>#DIV/0!</v>
      </c>
      <c r="Q3638" s="14">
        <f t="shared" si="224"/>
        <v>41975.700636574074</v>
      </c>
      <c r="R3638">
        <f t="shared" si="227"/>
        <v>2014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0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25"/>
        <v>31</v>
      </c>
      <c r="P3639" s="10">
        <f t="shared" si="226"/>
        <v>66.14</v>
      </c>
      <c r="Q3639" s="14">
        <f t="shared" si="224"/>
        <v>42053.672824074078</v>
      </c>
      <c r="R3639">
        <f t="shared" si="227"/>
        <v>2015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25"/>
        <v>7</v>
      </c>
      <c r="P3640" s="10">
        <f t="shared" si="226"/>
        <v>108</v>
      </c>
      <c r="Q3640" s="14">
        <f t="shared" si="224"/>
        <v>42590.677152777775</v>
      </c>
      <c r="R3640">
        <f t="shared" si="227"/>
        <v>2016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0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25"/>
        <v>0</v>
      </c>
      <c r="P3641" s="10">
        <f t="shared" si="226"/>
        <v>1</v>
      </c>
      <c r="Q3641" s="14">
        <f t="shared" si="224"/>
        <v>42104.781597222223</v>
      </c>
      <c r="R3641">
        <f t="shared" si="227"/>
        <v>2015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0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25"/>
        <v>6</v>
      </c>
      <c r="P3642" s="10">
        <f t="shared" si="226"/>
        <v>18.329999999999998</v>
      </c>
      <c r="Q3642" s="14">
        <f t="shared" si="224"/>
        <v>41899.627071759263</v>
      </c>
      <c r="R3642">
        <f t="shared" si="227"/>
        <v>2014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0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25"/>
        <v>0</v>
      </c>
      <c r="P3643" s="10" t="e">
        <f t="shared" si="226"/>
        <v>#DIV/0!</v>
      </c>
      <c r="Q3643" s="14">
        <f t="shared" si="224"/>
        <v>42297.816284722227</v>
      </c>
      <c r="R3643">
        <f t="shared" si="227"/>
        <v>2015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0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25"/>
        <v>2</v>
      </c>
      <c r="P3644" s="10">
        <f t="shared" si="226"/>
        <v>7.5</v>
      </c>
      <c r="Q3644" s="14">
        <f t="shared" si="224"/>
        <v>42285.143969907411</v>
      </c>
      <c r="R3644">
        <f t="shared" si="227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0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25"/>
        <v>0</v>
      </c>
      <c r="P3645" s="10" t="e">
        <f t="shared" si="226"/>
        <v>#DIV/0!</v>
      </c>
      <c r="Q3645" s="14">
        <f t="shared" si="224"/>
        <v>42409.241747685184</v>
      </c>
      <c r="R3645">
        <f t="shared" si="227"/>
        <v>2016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0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25"/>
        <v>16</v>
      </c>
      <c r="P3646" s="10">
        <f t="shared" si="226"/>
        <v>68.42</v>
      </c>
      <c r="Q3646" s="14">
        <f t="shared" si="224"/>
        <v>42665.970347222217</v>
      </c>
      <c r="R3646">
        <f t="shared" si="227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0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25"/>
        <v>0</v>
      </c>
      <c r="P3647" s="10">
        <f t="shared" si="226"/>
        <v>1</v>
      </c>
      <c r="Q3647" s="14">
        <f t="shared" si="224"/>
        <v>42140.421319444446</v>
      </c>
      <c r="R3647">
        <f t="shared" si="227"/>
        <v>2015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0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25"/>
        <v>5</v>
      </c>
      <c r="P3648" s="10">
        <f t="shared" si="226"/>
        <v>60.13</v>
      </c>
      <c r="Q3648" s="14">
        <f t="shared" si="224"/>
        <v>42598.749155092592</v>
      </c>
      <c r="R3648">
        <f t="shared" si="227"/>
        <v>2016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0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25"/>
        <v>6</v>
      </c>
      <c r="P3649" s="10">
        <f t="shared" si="226"/>
        <v>15</v>
      </c>
      <c r="Q3649" s="14">
        <f t="shared" si="224"/>
        <v>41887.292187500003</v>
      </c>
      <c r="R3649">
        <f t="shared" si="227"/>
        <v>2014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225"/>
        <v>100</v>
      </c>
      <c r="P3650" s="10">
        <f t="shared" si="226"/>
        <v>550.04</v>
      </c>
      <c r="Q3650" s="14">
        <f t="shared" ref="Q3650:Q3713" si="228">(((J3651/60)/60)/24)+DATE(1970,1,1)</f>
        <v>41780.712893518517</v>
      </c>
      <c r="R3650">
        <f t="shared" si="227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0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229">ROUND(E3651/D3651*100,0)</f>
        <v>104</v>
      </c>
      <c r="P3651" s="10">
        <f t="shared" ref="P3651:P3714" si="230">ROUND(E3651/L3651,2)</f>
        <v>97.5</v>
      </c>
      <c r="Q3651" s="14">
        <f t="shared" si="228"/>
        <v>42381.478981481487</v>
      </c>
      <c r="R3651">
        <f t="shared" ref="R3651:R3714" si="231">YEAR(Q3651)</f>
        <v>2016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0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29"/>
        <v>100</v>
      </c>
      <c r="P3652" s="10">
        <f t="shared" si="230"/>
        <v>29.41</v>
      </c>
      <c r="Q3652" s="14">
        <f t="shared" si="228"/>
        <v>41828.646319444444</v>
      </c>
      <c r="R3652">
        <f t="shared" si="231"/>
        <v>2014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0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29"/>
        <v>104</v>
      </c>
      <c r="P3653" s="10">
        <f t="shared" si="230"/>
        <v>57.78</v>
      </c>
      <c r="Q3653" s="14">
        <f t="shared" si="228"/>
        <v>42596.644699074073</v>
      </c>
      <c r="R3653">
        <f t="shared" si="231"/>
        <v>2016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0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29"/>
        <v>251</v>
      </c>
      <c r="P3654" s="10">
        <f t="shared" si="230"/>
        <v>44.24</v>
      </c>
      <c r="Q3654" s="14">
        <f t="shared" si="228"/>
        <v>42191.363506944443</v>
      </c>
      <c r="R3654">
        <f t="shared" si="231"/>
        <v>2015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0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29"/>
        <v>101</v>
      </c>
      <c r="P3655" s="10">
        <f t="shared" si="230"/>
        <v>60.91</v>
      </c>
      <c r="Q3655" s="14">
        <f t="shared" si="228"/>
        <v>42440.416504629626</v>
      </c>
      <c r="R3655">
        <f t="shared" si="231"/>
        <v>2016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0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29"/>
        <v>174</v>
      </c>
      <c r="P3656" s="10">
        <f t="shared" si="230"/>
        <v>68.84</v>
      </c>
      <c r="Q3656" s="14">
        <f t="shared" si="228"/>
        <v>42173.803217592591</v>
      </c>
      <c r="R3656">
        <f t="shared" si="231"/>
        <v>2015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0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29"/>
        <v>116</v>
      </c>
      <c r="P3657" s="10">
        <f t="shared" si="230"/>
        <v>73.58</v>
      </c>
      <c r="Q3657" s="14">
        <f t="shared" si="228"/>
        <v>42737.910138888896</v>
      </c>
      <c r="R3657">
        <f t="shared" si="231"/>
        <v>2017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0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29"/>
        <v>106</v>
      </c>
      <c r="P3658" s="10">
        <f t="shared" si="230"/>
        <v>115.02</v>
      </c>
      <c r="Q3658" s="14">
        <f t="shared" si="228"/>
        <v>42499.629849537043</v>
      </c>
      <c r="R3658">
        <f t="shared" si="231"/>
        <v>2016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0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29"/>
        <v>111</v>
      </c>
      <c r="P3659" s="10">
        <f t="shared" si="230"/>
        <v>110.75</v>
      </c>
      <c r="Q3659" s="14">
        <f t="shared" si="228"/>
        <v>41775.858564814815</v>
      </c>
      <c r="R3659">
        <f t="shared" si="231"/>
        <v>2014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29"/>
        <v>101</v>
      </c>
      <c r="P3660" s="10">
        <f t="shared" si="230"/>
        <v>75.5</v>
      </c>
      <c r="Q3660" s="14">
        <f t="shared" si="228"/>
        <v>42055.277199074073</v>
      </c>
      <c r="R3660">
        <f t="shared" si="231"/>
        <v>2015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0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29"/>
        <v>102</v>
      </c>
      <c r="P3661" s="10">
        <f t="shared" si="230"/>
        <v>235.46</v>
      </c>
      <c r="Q3661" s="14">
        <f t="shared" si="228"/>
        <v>41971.881076388891</v>
      </c>
      <c r="R3661">
        <f t="shared" si="231"/>
        <v>2014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0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29"/>
        <v>100</v>
      </c>
      <c r="P3662" s="10">
        <f t="shared" si="230"/>
        <v>11.36</v>
      </c>
      <c r="Q3662" s="14">
        <f t="shared" si="228"/>
        <v>42447.896666666667</v>
      </c>
      <c r="R3662">
        <f t="shared" si="231"/>
        <v>2016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0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29"/>
        <v>111</v>
      </c>
      <c r="P3663" s="10">
        <f t="shared" si="230"/>
        <v>92.5</v>
      </c>
      <c r="Q3663" s="14">
        <f t="shared" si="228"/>
        <v>42064.220069444447</v>
      </c>
      <c r="R3663">
        <f t="shared" si="231"/>
        <v>2015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0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29"/>
        <v>101</v>
      </c>
      <c r="P3664" s="10">
        <f t="shared" si="230"/>
        <v>202.85</v>
      </c>
      <c r="Q3664" s="14">
        <f t="shared" si="228"/>
        <v>42665.451736111107</v>
      </c>
      <c r="R3664">
        <f t="shared" si="231"/>
        <v>2016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0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29"/>
        <v>104</v>
      </c>
      <c r="P3665" s="10">
        <f t="shared" si="230"/>
        <v>26</v>
      </c>
      <c r="Q3665" s="14">
        <f t="shared" si="228"/>
        <v>42523.248715277776</v>
      </c>
      <c r="R3665">
        <f t="shared" si="231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0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29"/>
        <v>109</v>
      </c>
      <c r="P3666" s="10">
        <f t="shared" si="230"/>
        <v>46.05</v>
      </c>
      <c r="Q3666" s="14">
        <f t="shared" si="228"/>
        <v>42294.808124999996</v>
      </c>
      <c r="R3666">
        <f t="shared" si="231"/>
        <v>2015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0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29"/>
        <v>115</v>
      </c>
      <c r="P3667" s="10">
        <f t="shared" si="230"/>
        <v>51</v>
      </c>
      <c r="Q3667" s="14">
        <f t="shared" si="228"/>
        <v>41822.90488425926</v>
      </c>
      <c r="R3667">
        <f t="shared" si="231"/>
        <v>2014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0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29"/>
        <v>100</v>
      </c>
      <c r="P3668" s="10">
        <f t="shared" si="230"/>
        <v>31.58</v>
      </c>
      <c r="Q3668" s="14">
        <f t="shared" si="228"/>
        <v>42173.970127314817</v>
      </c>
      <c r="R3668">
        <f t="shared" si="231"/>
        <v>2015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0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29"/>
        <v>103</v>
      </c>
      <c r="P3669" s="10">
        <f t="shared" si="230"/>
        <v>53.36</v>
      </c>
      <c r="Q3669" s="14">
        <f t="shared" si="228"/>
        <v>42185.556157407409</v>
      </c>
      <c r="R3669">
        <f t="shared" si="231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29"/>
        <v>104</v>
      </c>
      <c r="P3670" s="10">
        <f t="shared" si="230"/>
        <v>36.96</v>
      </c>
      <c r="Q3670" s="14">
        <f t="shared" si="228"/>
        <v>42136.675196759257</v>
      </c>
      <c r="R3670">
        <f t="shared" si="231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0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29"/>
        <v>138</v>
      </c>
      <c r="P3671" s="10">
        <f t="shared" si="230"/>
        <v>81.290000000000006</v>
      </c>
      <c r="Q3671" s="14">
        <f t="shared" si="228"/>
        <v>42142.514016203699</v>
      </c>
      <c r="R3671">
        <f t="shared" si="231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0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29"/>
        <v>110</v>
      </c>
      <c r="P3672" s="10">
        <f t="shared" si="230"/>
        <v>20.079999999999998</v>
      </c>
      <c r="Q3672" s="14">
        <f t="shared" si="228"/>
        <v>41820.62809027778</v>
      </c>
      <c r="R3672">
        <f t="shared" si="231"/>
        <v>2014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0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29"/>
        <v>101</v>
      </c>
      <c r="P3673" s="10">
        <f t="shared" si="230"/>
        <v>88.25</v>
      </c>
      <c r="Q3673" s="14">
        <f t="shared" si="228"/>
        <v>41878.946574074071</v>
      </c>
      <c r="R3673">
        <f t="shared" si="231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0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29"/>
        <v>102</v>
      </c>
      <c r="P3674" s="10">
        <f t="shared" si="230"/>
        <v>53.44</v>
      </c>
      <c r="Q3674" s="14">
        <f t="shared" si="228"/>
        <v>41914.295104166667</v>
      </c>
      <c r="R3674">
        <f t="shared" si="231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0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29"/>
        <v>114</v>
      </c>
      <c r="P3675" s="10">
        <f t="shared" si="230"/>
        <v>39.869999999999997</v>
      </c>
      <c r="Q3675" s="14">
        <f t="shared" si="228"/>
        <v>42556.873020833329</v>
      </c>
      <c r="R3675">
        <f t="shared" si="231"/>
        <v>2016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0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29"/>
        <v>100</v>
      </c>
      <c r="P3676" s="10">
        <f t="shared" si="230"/>
        <v>145.16</v>
      </c>
      <c r="Q3676" s="14">
        <f t="shared" si="228"/>
        <v>42493.597013888888</v>
      </c>
      <c r="R3676">
        <f t="shared" si="231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0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29"/>
        <v>140</v>
      </c>
      <c r="P3677" s="10">
        <f t="shared" si="230"/>
        <v>23.33</v>
      </c>
      <c r="Q3677" s="14">
        <f t="shared" si="228"/>
        <v>41876.815787037034</v>
      </c>
      <c r="R3677">
        <f t="shared" si="231"/>
        <v>2014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0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29"/>
        <v>129</v>
      </c>
      <c r="P3678" s="10">
        <f t="shared" si="230"/>
        <v>64.38</v>
      </c>
      <c r="Q3678" s="14">
        <f t="shared" si="228"/>
        <v>41802.574282407404</v>
      </c>
      <c r="R3678">
        <f t="shared" si="231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0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29"/>
        <v>103</v>
      </c>
      <c r="P3679" s="10">
        <f t="shared" si="230"/>
        <v>62.05</v>
      </c>
      <c r="Q3679" s="14">
        <f t="shared" si="228"/>
        <v>42120.531226851846</v>
      </c>
      <c r="R3679">
        <f t="shared" si="231"/>
        <v>2015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29"/>
        <v>103</v>
      </c>
      <c r="P3680" s="10">
        <f t="shared" si="230"/>
        <v>66.13</v>
      </c>
      <c r="Q3680" s="14">
        <f t="shared" si="228"/>
        <v>41786.761354166665</v>
      </c>
      <c r="R3680">
        <f t="shared" si="231"/>
        <v>2014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0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29"/>
        <v>110</v>
      </c>
      <c r="P3681" s="10">
        <f t="shared" si="230"/>
        <v>73.400000000000006</v>
      </c>
      <c r="Q3681" s="14">
        <f t="shared" si="228"/>
        <v>42627.454097222217</v>
      </c>
      <c r="R3681">
        <f t="shared" si="231"/>
        <v>2016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0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29"/>
        <v>113</v>
      </c>
      <c r="P3682" s="10">
        <f t="shared" si="230"/>
        <v>99.5</v>
      </c>
      <c r="Q3682" s="14">
        <f t="shared" si="228"/>
        <v>42374.651504629626</v>
      </c>
      <c r="R3682">
        <f t="shared" si="231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0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29"/>
        <v>112</v>
      </c>
      <c r="P3683" s="10">
        <f t="shared" si="230"/>
        <v>62.17</v>
      </c>
      <c r="Q3683" s="14">
        <f t="shared" si="228"/>
        <v>41772.685393518521</v>
      </c>
      <c r="R3683">
        <f t="shared" si="231"/>
        <v>2014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0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29"/>
        <v>139</v>
      </c>
      <c r="P3684" s="10">
        <f t="shared" si="230"/>
        <v>62.33</v>
      </c>
      <c r="Q3684" s="14">
        <f t="shared" si="228"/>
        <v>42633.116851851853</v>
      </c>
      <c r="R3684">
        <f t="shared" si="231"/>
        <v>2016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0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29"/>
        <v>111</v>
      </c>
      <c r="P3685" s="10">
        <f t="shared" si="230"/>
        <v>58.79</v>
      </c>
      <c r="Q3685" s="14">
        <f t="shared" si="228"/>
        <v>42219.180393518516</v>
      </c>
      <c r="R3685">
        <f t="shared" si="231"/>
        <v>2015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0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29"/>
        <v>139</v>
      </c>
      <c r="P3686" s="10">
        <f t="shared" si="230"/>
        <v>45.35</v>
      </c>
      <c r="Q3686" s="14">
        <f t="shared" si="228"/>
        <v>41753.593275462961</v>
      </c>
      <c r="R3686">
        <f t="shared" si="231"/>
        <v>2014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0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29"/>
        <v>106</v>
      </c>
      <c r="P3687" s="10">
        <f t="shared" si="230"/>
        <v>41.94</v>
      </c>
      <c r="Q3687" s="14">
        <f t="shared" si="228"/>
        <v>42230.662731481483</v>
      </c>
      <c r="R3687">
        <f t="shared" si="231"/>
        <v>2015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0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29"/>
        <v>101</v>
      </c>
      <c r="P3688" s="10">
        <f t="shared" si="230"/>
        <v>59.17</v>
      </c>
      <c r="Q3688" s="14">
        <f t="shared" si="228"/>
        <v>41787.218229166669</v>
      </c>
      <c r="R3688">
        <f t="shared" si="231"/>
        <v>2014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0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29"/>
        <v>100</v>
      </c>
      <c r="P3689" s="10">
        <f t="shared" si="230"/>
        <v>200.49</v>
      </c>
      <c r="Q3689" s="14">
        <f t="shared" si="228"/>
        <v>41829.787083333329</v>
      </c>
      <c r="R3689">
        <f t="shared" si="231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29"/>
        <v>109</v>
      </c>
      <c r="P3690" s="10">
        <f t="shared" si="230"/>
        <v>83.97</v>
      </c>
      <c r="Q3690" s="14">
        <f t="shared" si="228"/>
        <v>42147.826840277776</v>
      </c>
      <c r="R3690">
        <f t="shared" si="231"/>
        <v>2015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0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29"/>
        <v>118</v>
      </c>
      <c r="P3691" s="10">
        <f t="shared" si="230"/>
        <v>57.26</v>
      </c>
      <c r="Q3691" s="14">
        <f t="shared" si="228"/>
        <v>41940.598182870373</v>
      </c>
      <c r="R3691">
        <f t="shared" si="231"/>
        <v>2014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0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29"/>
        <v>120</v>
      </c>
      <c r="P3692" s="10">
        <f t="shared" si="230"/>
        <v>58.06</v>
      </c>
      <c r="Q3692" s="14">
        <f t="shared" si="228"/>
        <v>42020.700567129628</v>
      </c>
      <c r="R3692">
        <f t="shared" si="231"/>
        <v>2015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0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29"/>
        <v>128</v>
      </c>
      <c r="P3693" s="10">
        <f t="shared" si="230"/>
        <v>186.8</v>
      </c>
      <c r="Q3693" s="14">
        <f t="shared" si="228"/>
        <v>41891.96503472222</v>
      </c>
      <c r="R3693">
        <f t="shared" si="231"/>
        <v>2014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0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29"/>
        <v>126</v>
      </c>
      <c r="P3694" s="10">
        <f t="shared" si="230"/>
        <v>74.12</v>
      </c>
      <c r="Q3694" s="14">
        <f t="shared" si="228"/>
        <v>42309.191307870366</v>
      </c>
      <c r="R3694">
        <f t="shared" si="231"/>
        <v>2015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0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29"/>
        <v>129</v>
      </c>
      <c r="P3695" s="10">
        <f t="shared" si="230"/>
        <v>30.71</v>
      </c>
      <c r="Q3695" s="14">
        <f t="shared" si="228"/>
        <v>42490.133877314816</v>
      </c>
      <c r="R3695">
        <f t="shared" si="231"/>
        <v>2016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0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29"/>
        <v>107</v>
      </c>
      <c r="P3696" s="10">
        <f t="shared" si="230"/>
        <v>62.67</v>
      </c>
      <c r="Q3696" s="14">
        <f t="shared" si="228"/>
        <v>41995.870486111111</v>
      </c>
      <c r="R3696">
        <f t="shared" si="231"/>
        <v>2014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0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29"/>
        <v>100</v>
      </c>
      <c r="P3697" s="10">
        <f t="shared" si="230"/>
        <v>121.36</v>
      </c>
      <c r="Q3697" s="14">
        <f t="shared" si="228"/>
        <v>41988.617083333331</v>
      </c>
      <c r="R3697">
        <f t="shared" si="231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0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29"/>
        <v>155</v>
      </c>
      <c r="P3698" s="10">
        <f t="shared" si="230"/>
        <v>39.74</v>
      </c>
      <c r="Q3698" s="14">
        <f t="shared" si="228"/>
        <v>42479.465833333335</v>
      </c>
      <c r="R3698">
        <f t="shared" si="231"/>
        <v>2016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0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29"/>
        <v>108</v>
      </c>
      <c r="P3699" s="10">
        <f t="shared" si="230"/>
        <v>72</v>
      </c>
      <c r="Q3699" s="14">
        <f t="shared" si="228"/>
        <v>42401.806562500002</v>
      </c>
      <c r="R3699">
        <f t="shared" si="231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29"/>
        <v>111</v>
      </c>
      <c r="P3700" s="10">
        <f t="shared" si="230"/>
        <v>40.630000000000003</v>
      </c>
      <c r="Q3700" s="14">
        <f t="shared" si="228"/>
        <v>41897.602037037039</v>
      </c>
      <c r="R3700">
        <f t="shared" si="231"/>
        <v>2014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0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29"/>
        <v>101</v>
      </c>
      <c r="P3701" s="10">
        <f t="shared" si="230"/>
        <v>63</v>
      </c>
      <c r="Q3701" s="14">
        <f t="shared" si="228"/>
        <v>41882.585648148146</v>
      </c>
      <c r="R3701">
        <f t="shared" si="231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0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29"/>
        <v>121</v>
      </c>
      <c r="P3702" s="10">
        <f t="shared" si="230"/>
        <v>33.67</v>
      </c>
      <c r="Q3702" s="14">
        <f t="shared" si="228"/>
        <v>42129.541585648149</v>
      </c>
      <c r="R3702">
        <f t="shared" si="231"/>
        <v>2015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0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29"/>
        <v>100</v>
      </c>
      <c r="P3703" s="10">
        <f t="shared" si="230"/>
        <v>38.590000000000003</v>
      </c>
      <c r="Q3703" s="14">
        <f t="shared" si="228"/>
        <v>42524.53800925926</v>
      </c>
      <c r="R3703">
        <f t="shared" si="231"/>
        <v>2016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0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29"/>
        <v>109</v>
      </c>
      <c r="P3704" s="10">
        <f t="shared" si="230"/>
        <v>155.94999999999999</v>
      </c>
      <c r="Q3704" s="14">
        <f t="shared" si="228"/>
        <v>42556.504490740743</v>
      </c>
      <c r="R3704">
        <f t="shared" si="231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0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29"/>
        <v>123</v>
      </c>
      <c r="P3705" s="10">
        <f t="shared" si="230"/>
        <v>43.2</v>
      </c>
      <c r="Q3705" s="14">
        <f t="shared" si="228"/>
        <v>42461.689745370371</v>
      </c>
      <c r="R3705">
        <f t="shared" si="231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0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29"/>
        <v>136</v>
      </c>
      <c r="P3706" s="10">
        <f t="shared" si="230"/>
        <v>15.15</v>
      </c>
      <c r="Q3706" s="14">
        <f t="shared" si="228"/>
        <v>41792.542986111112</v>
      </c>
      <c r="R3706">
        <f t="shared" si="231"/>
        <v>2014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0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29"/>
        <v>103</v>
      </c>
      <c r="P3707" s="10">
        <f t="shared" si="230"/>
        <v>83.57</v>
      </c>
      <c r="Q3707" s="14">
        <f t="shared" si="228"/>
        <v>41879.913761574076</v>
      </c>
      <c r="R3707">
        <f t="shared" si="231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0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29"/>
        <v>121</v>
      </c>
      <c r="P3708" s="10">
        <f t="shared" si="230"/>
        <v>140</v>
      </c>
      <c r="Q3708" s="14">
        <f t="shared" si="228"/>
        <v>42552.048356481479</v>
      </c>
      <c r="R3708">
        <f t="shared" si="231"/>
        <v>2016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0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29"/>
        <v>186</v>
      </c>
      <c r="P3709" s="10">
        <f t="shared" si="230"/>
        <v>80.87</v>
      </c>
      <c r="Q3709" s="14">
        <f t="shared" si="228"/>
        <v>41810.142199074071</v>
      </c>
      <c r="R3709">
        <f t="shared" si="231"/>
        <v>2014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29"/>
        <v>300</v>
      </c>
      <c r="P3710" s="10">
        <f t="shared" si="230"/>
        <v>53.85</v>
      </c>
      <c r="Q3710" s="14">
        <f t="shared" si="228"/>
        <v>41785.707708333335</v>
      </c>
      <c r="R3710">
        <f t="shared" si="231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0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29"/>
        <v>108</v>
      </c>
      <c r="P3711" s="10">
        <f t="shared" si="230"/>
        <v>30.93</v>
      </c>
      <c r="Q3711" s="14">
        <f t="shared" si="228"/>
        <v>42072.576249999998</v>
      </c>
      <c r="R3711">
        <f t="shared" si="231"/>
        <v>2015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0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29"/>
        <v>141</v>
      </c>
      <c r="P3712" s="10">
        <f t="shared" si="230"/>
        <v>67.959999999999994</v>
      </c>
      <c r="Q3712" s="14">
        <f t="shared" si="228"/>
        <v>41779.724224537036</v>
      </c>
      <c r="R3712">
        <f t="shared" si="231"/>
        <v>2014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0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29"/>
        <v>114</v>
      </c>
      <c r="P3713" s="10">
        <f t="shared" si="230"/>
        <v>27.14</v>
      </c>
      <c r="Q3713" s="14">
        <f t="shared" si="228"/>
        <v>42134.172071759262</v>
      </c>
      <c r="R3713">
        <f t="shared" si="231"/>
        <v>2015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0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229"/>
        <v>154</v>
      </c>
      <c r="P3714" s="10">
        <f t="shared" si="230"/>
        <v>110.87</v>
      </c>
      <c r="Q3714" s="14">
        <f t="shared" ref="Q3714:Q3777" si="232">(((J3715/60)/60)/24)+DATE(1970,1,1)</f>
        <v>42505.738032407404</v>
      </c>
      <c r="R3714">
        <f t="shared" si="231"/>
        <v>2016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0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233">ROUND(E3715/D3715*100,0)</f>
        <v>102</v>
      </c>
      <c r="P3715" s="10">
        <f t="shared" ref="P3715:P3778" si="234">ROUND(E3715/L3715,2)</f>
        <v>106.84</v>
      </c>
      <c r="Q3715" s="14">
        <f t="shared" si="232"/>
        <v>42118.556331018524</v>
      </c>
      <c r="R3715">
        <f t="shared" ref="R3715:R3778" si="235">YEAR(Q3715)</f>
        <v>2015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0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33"/>
        <v>102</v>
      </c>
      <c r="P3716" s="10">
        <f t="shared" si="234"/>
        <v>105.52</v>
      </c>
      <c r="Q3716" s="14">
        <f t="shared" si="232"/>
        <v>42036.995590277773</v>
      </c>
      <c r="R3716">
        <f t="shared" si="235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0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33"/>
        <v>103</v>
      </c>
      <c r="P3717" s="10">
        <f t="shared" si="234"/>
        <v>132.96</v>
      </c>
      <c r="Q3717" s="14">
        <f t="shared" si="232"/>
        <v>42360.887835648144</v>
      </c>
      <c r="R3717">
        <f t="shared" si="235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0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33"/>
        <v>156</v>
      </c>
      <c r="P3718" s="10">
        <f t="shared" si="234"/>
        <v>51.92</v>
      </c>
      <c r="Q3718" s="14">
        <f t="shared" si="232"/>
        <v>42102.866307870368</v>
      </c>
      <c r="R3718">
        <f t="shared" si="235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0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33"/>
        <v>101</v>
      </c>
      <c r="P3719" s="10">
        <f t="shared" si="234"/>
        <v>310</v>
      </c>
      <c r="Q3719" s="14">
        <f t="shared" si="232"/>
        <v>42032.716145833328</v>
      </c>
      <c r="R3719">
        <f t="shared" si="235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33"/>
        <v>239</v>
      </c>
      <c r="P3720" s="10">
        <f t="shared" si="234"/>
        <v>26.02</v>
      </c>
      <c r="Q3720" s="14">
        <f t="shared" si="232"/>
        <v>42147.729930555557</v>
      </c>
      <c r="R3720">
        <f t="shared" si="235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0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33"/>
        <v>210</v>
      </c>
      <c r="P3721" s="10">
        <f t="shared" si="234"/>
        <v>105</v>
      </c>
      <c r="Q3721" s="14">
        <f t="shared" si="232"/>
        <v>42165.993125000001</v>
      </c>
      <c r="R3721">
        <f t="shared" si="235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0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33"/>
        <v>105</v>
      </c>
      <c r="P3722" s="10">
        <f t="shared" si="234"/>
        <v>86.23</v>
      </c>
      <c r="Q3722" s="14">
        <f t="shared" si="232"/>
        <v>41927.936157407406</v>
      </c>
      <c r="R3722">
        <f t="shared" si="235"/>
        <v>2014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0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33"/>
        <v>101</v>
      </c>
      <c r="P3723" s="10">
        <f t="shared" si="234"/>
        <v>114.55</v>
      </c>
      <c r="Q3723" s="14">
        <f t="shared" si="232"/>
        <v>42381.671840277777</v>
      </c>
      <c r="R3723">
        <f t="shared" si="235"/>
        <v>2016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0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33"/>
        <v>111</v>
      </c>
      <c r="P3724" s="10">
        <f t="shared" si="234"/>
        <v>47.66</v>
      </c>
      <c r="Q3724" s="14">
        <f t="shared" si="232"/>
        <v>41943.753032407411</v>
      </c>
      <c r="R3724">
        <f t="shared" si="235"/>
        <v>2014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0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33"/>
        <v>102</v>
      </c>
      <c r="P3725" s="10">
        <f t="shared" si="234"/>
        <v>72.89</v>
      </c>
      <c r="Q3725" s="14">
        <f t="shared" si="232"/>
        <v>42465.491435185191</v>
      </c>
      <c r="R3725">
        <f t="shared" si="235"/>
        <v>2016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0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33"/>
        <v>103</v>
      </c>
      <c r="P3726" s="10">
        <f t="shared" si="234"/>
        <v>49.55</v>
      </c>
      <c r="Q3726" s="14">
        <f t="shared" si="232"/>
        <v>42401.945219907408</v>
      </c>
      <c r="R3726">
        <f t="shared" si="235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0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33"/>
        <v>127</v>
      </c>
      <c r="P3727" s="10">
        <f t="shared" si="234"/>
        <v>25.4</v>
      </c>
      <c r="Q3727" s="14">
        <f t="shared" si="232"/>
        <v>42462.140868055561</v>
      </c>
      <c r="R3727">
        <f t="shared" si="235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0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33"/>
        <v>339</v>
      </c>
      <c r="P3728" s="10">
        <f t="shared" si="234"/>
        <v>62.59</v>
      </c>
      <c r="Q3728" s="14">
        <f t="shared" si="232"/>
        <v>42632.348310185189</v>
      </c>
      <c r="R3728">
        <f t="shared" si="235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0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33"/>
        <v>101</v>
      </c>
      <c r="P3729" s="10">
        <f t="shared" si="234"/>
        <v>61.06</v>
      </c>
      <c r="Q3729" s="14">
        <f t="shared" si="232"/>
        <v>42205.171018518522</v>
      </c>
      <c r="R3729">
        <f t="shared" si="235"/>
        <v>2015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33"/>
        <v>9</v>
      </c>
      <c r="P3730" s="10">
        <f t="shared" si="234"/>
        <v>60.06</v>
      </c>
      <c r="Q3730" s="14">
        <f t="shared" si="232"/>
        <v>42041.205000000002</v>
      </c>
      <c r="R3730">
        <f t="shared" si="235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0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33"/>
        <v>7</v>
      </c>
      <c r="P3731" s="10">
        <f t="shared" si="234"/>
        <v>72.400000000000006</v>
      </c>
      <c r="Q3731" s="14">
        <f t="shared" si="232"/>
        <v>42203.677766203706</v>
      </c>
      <c r="R3731">
        <f t="shared" si="235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0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33"/>
        <v>10</v>
      </c>
      <c r="P3732" s="10">
        <f t="shared" si="234"/>
        <v>100</v>
      </c>
      <c r="Q3732" s="14">
        <f t="shared" si="232"/>
        <v>41983.752847222218</v>
      </c>
      <c r="R3732">
        <f t="shared" si="235"/>
        <v>2014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0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33"/>
        <v>11</v>
      </c>
      <c r="P3733" s="10">
        <f t="shared" si="234"/>
        <v>51.67</v>
      </c>
      <c r="Q3733" s="14">
        <f t="shared" si="232"/>
        <v>41968.677465277782</v>
      </c>
      <c r="R3733">
        <f t="shared" si="235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0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33"/>
        <v>15</v>
      </c>
      <c r="P3734" s="10">
        <f t="shared" si="234"/>
        <v>32.75</v>
      </c>
      <c r="Q3734" s="14">
        <f t="shared" si="232"/>
        <v>42103.024398148147</v>
      </c>
      <c r="R3734">
        <f t="shared" si="235"/>
        <v>2015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0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33"/>
        <v>0</v>
      </c>
      <c r="P3735" s="10" t="e">
        <f t="shared" si="234"/>
        <v>#DIV/0!</v>
      </c>
      <c r="Q3735" s="14">
        <f t="shared" si="232"/>
        <v>42089.901574074072</v>
      </c>
      <c r="R3735">
        <f t="shared" si="235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0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33"/>
        <v>28</v>
      </c>
      <c r="P3736" s="10">
        <f t="shared" si="234"/>
        <v>61</v>
      </c>
      <c r="Q3736" s="14">
        <f t="shared" si="232"/>
        <v>42122.693159722221</v>
      </c>
      <c r="R3736">
        <f t="shared" si="235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0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33"/>
        <v>13</v>
      </c>
      <c r="P3737" s="10">
        <f t="shared" si="234"/>
        <v>10</v>
      </c>
      <c r="Q3737" s="14">
        <f t="shared" si="232"/>
        <v>42048.711724537032</v>
      </c>
      <c r="R3737">
        <f t="shared" si="235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0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33"/>
        <v>1</v>
      </c>
      <c r="P3738" s="10">
        <f t="shared" si="234"/>
        <v>10</v>
      </c>
      <c r="Q3738" s="14">
        <f t="shared" si="232"/>
        <v>42297.691006944442</v>
      </c>
      <c r="R3738">
        <f t="shared" si="235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0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33"/>
        <v>21</v>
      </c>
      <c r="P3739" s="10">
        <f t="shared" si="234"/>
        <v>37.5</v>
      </c>
      <c r="Q3739" s="14">
        <f t="shared" si="232"/>
        <v>41813.938715277778</v>
      </c>
      <c r="R3739">
        <f t="shared" si="235"/>
        <v>2014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33"/>
        <v>18</v>
      </c>
      <c r="P3740" s="10">
        <f t="shared" si="234"/>
        <v>45</v>
      </c>
      <c r="Q3740" s="14">
        <f t="shared" si="232"/>
        <v>42548.449861111112</v>
      </c>
      <c r="R3740">
        <f t="shared" si="235"/>
        <v>2016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0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33"/>
        <v>20</v>
      </c>
      <c r="P3741" s="10">
        <f t="shared" si="234"/>
        <v>100.63</v>
      </c>
      <c r="Q3741" s="14">
        <f t="shared" si="232"/>
        <v>41833.089756944442</v>
      </c>
      <c r="R3741">
        <f t="shared" si="235"/>
        <v>2014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0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33"/>
        <v>18</v>
      </c>
      <c r="P3742" s="10">
        <f t="shared" si="234"/>
        <v>25.57</v>
      </c>
      <c r="Q3742" s="14">
        <f t="shared" si="232"/>
        <v>42325.920717592591</v>
      </c>
      <c r="R3742">
        <f t="shared" si="235"/>
        <v>2015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0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33"/>
        <v>0</v>
      </c>
      <c r="P3743" s="10" t="e">
        <f t="shared" si="234"/>
        <v>#DIV/0!</v>
      </c>
      <c r="Q3743" s="14">
        <f t="shared" si="232"/>
        <v>41858.214629629627</v>
      </c>
      <c r="R3743">
        <f t="shared" si="235"/>
        <v>2014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0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33"/>
        <v>2</v>
      </c>
      <c r="P3744" s="10">
        <f t="shared" si="234"/>
        <v>25</v>
      </c>
      <c r="Q3744" s="14">
        <f t="shared" si="232"/>
        <v>41793.710231481484</v>
      </c>
      <c r="R3744">
        <f t="shared" si="235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0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33"/>
        <v>0</v>
      </c>
      <c r="P3745" s="10" t="e">
        <f t="shared" si="234"/>
        <v>#DIV/0!</v>
      </c>
      <c r="Q3745" s="14">
        <f t="shared" si="232"/>
        <v>41793.814259259263</v>
      </c>
      <c r="R3745">
        <f t="shared" si="235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0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33"/>
        <v>0</v>
      </c>
      <c r="P3746" s="10" t="e">
        <f t="shared" si="234"/>
        <v>#DIV/0!</v>
      </c>
      <c r="Q3746" s="14">
        <f t="shared" si="232"/>
        <v>41831.697939814818</v>
      </c>
      <c r="R3746">
        <f t="shared" si="235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0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33"/>
        <v>10</v>
      </c>
      <c r="P3747" s="10">
        <f t="shared" si="234"/>
        <v>10</v>
      </c>
      <c r="Q3747" s="14">
        <f t="shared" si="232"/>
        <v>42621.389340277776</v>
      </c>
      <c r="R3747">
        <f t="shared" si="235"/>
        <v>2016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0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33"/>
        <v>2</v>
      </c>
      <c r="P3748" s="10">
        <f t="shared" si="234"/>
        <v>202</v>
      </c>
      <c r="Q3748" s="14">
        <f t="shared" si="232"/>
        <v>42164.299722222218</v>
      </c>
      <c r="R3748">
        <f t="shared" si="235"/>
        <v>2015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0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33"/>
        <v>1</v>
      </c>
      <c r="P3749" s="10">
        <f t="shared" si="234"/>
        <v>25</v>
      </c>
      <c r="Q3749" s="14">
        <f t="shared" si="232"/>
        <v>42395.706435185188</v>
      </c>
      <c r="R3749">
        <f t="shared" si="235"/>
        <v>2016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33"/>
        <v>104</v>
      </c>
      <c r="P3750" s="10">
        <f t="shared" si="234"/>
        <v>99.54</v>
      </c>
      <c r="Q3750" s="14">
        <f t="shared" si="232"/>
        <v>42458.127175925925</v>
      </c>
      <c r="R3750">
        <f t="shared" si="235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0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33"/>
        <v>105</v>
      </c>
      <c r="P3751" s="10">
        <f t="shared" si="234"/>
        <v>75</v>
      </c>
      <c r="Q3751" s="14">
        <f t="shared" si="232"/>
        <v>42016.981574074074</v>
      </c>
      <c r="R3751">
        <f t="shared" si="235"/>
        <v>2015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0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33"/>
        <v>100</v>
      </c>
      <c r="P3752" s="10">
        <f t="shared" si="234"/>
        <v>215.25</v>
      </c>
      <c r="Q3752" s="14">
        <f t="shared" si="232"/>
        <v>42403.035567129627</v>
      </c>
      <c r="R3752">
        <f t="shared" si="235"/>
        <v>2016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0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33"/>
        <v>133</v>
      </c>
      <c r="P3753" s="10">
        <f t="shared" si="234"/>
        <v>120.55</v>
      </c>
      <c r="Q3753" s="14">
        <f t="shared" si="232"/>
        <v>42619.802488425921</v>
      </c>
      <c r="R3753">
        <f t="shared" si="235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0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33"/>
        <v>113</v>
      </c>
      <c r="P3754" s="10">
        <f t="shared" si="234"/>
        <v>37.67</v>
      </c>
      <c r="Q3754" s="14">
        <f t="shared" si="232"/>
        <v>42128.824074074073</v>
      </c>
      <c r="R3754">
        <f t="shared" si="235"/>
        <v>2015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0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33"/>
        <v>103</v>
      </c>
      <c r="P3755" s="10">
        <f t="shared" si="234"/>
        <v>172.23</v>
      </c>
      <c r="Q3755" s="14">
        <f t="shared" si="232"/>
        <v>41808.881215277775</v>
      </c>
      <c r="R3755">
        <f t="shared" si="235"/>
        <v>2014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0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33"/>
        <v>120</v>
      </c>
      <c r="P3756" s="10">
        <f t="shared" si="234"/>
        <v>111.11</v>
      </c>
      <c r="Q3756" s="14">
        <f t="shared" si="232"/>
        <v>42445.866979166662</v>
      </c>
      <c r="R3756">
        <f t="shared" si="235"/>
        <v>2016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0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33"/>
        <v>130</v>
      </c>
      <c r="P3757" s="10">
        <f t="shared" si="234"/>
        <v>25.46</v>
      </c>
      <c r="Q3757" s="14">
        <f t="shared" si="232"/>
        <v>41771.814791666664</v>
      </c>
      <c r="R3757">
        <f t="shared" si="235"/>
        <v>2014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0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33"/>
        <v>101</v>
      </c>
      <c r="P3758" s="10">
        <f t="shared" si="234"/>
        <v>267.64999999999998</v>
      </c>
      <c r="Q3758" s="14">
        <f t="shared" si="232"/>
        <v>41954.850868055553</v>
      </c>
      <c r="R3758">
        <f t="shared" si="235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0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33"/>
        <v>109</v>
      </c>
      <c r="P3759" s="10">
        <f t="shared" si="234"/>
        <v>75.959999999999994</v>
      </c>
      <c r="Q3759" s="14">
        <f t="shared" si="232"/>
        <v>41747.471504629626</v>
      </c>
      <c r="R3759">
        <f t="shared" si="235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33"/>
        <v>102</v>
      </c>
      <c r="P3760" s="10">
        <f t="shared" si="234"/>
        <v>59.04</v>
      </c>
      <c r="Q3760" s="14">
        <f t="shared" si="232"/>
        <v>42182.108252314814</v>
      </c>
      <c r="R3760">
        <f t="shared" si="235"/>
        <v>2015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0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33"/>
        <v>110</v>
      </c>
      <c r="P3761" s="10">
        <f t="shared" si="234"/>
        <v>50.11</v>
      </c>
      <c r="Q3761" s="14">
        <f t="shared" si="232"/>
        <v>41739.525300925925</v>
      </c>
      <c r="R3761">
        <f t="shared" si="235"/>
        <v>2014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0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33"/>
        <v>101</v>
      </c>
      <c r="P3762" s="10">
        <f t="shared" si="234"/>
        <v>55.5</v>
      </c>
      <c r="Q3762" s="14">
        <f t="shared" si="232"/>
        <v>42173.466863425929</v>
      </c>
      <c r="R3762">
        <f t="shared" si="235"/>
        <v>2015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0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33"/>
        <v>100</v>
      </c>
      <c r="P3763" s="10">
        <f t="shared" si="234"/>
        <v>166.67</v>
      </c>
      <c r="Q3763" s="14">
        <f t="shared" si="232"/>
        <v>42193.813530092593</v>
      </c>
      <c r="R3763">
        <f t="shared" si="235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0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33"/>
        <v>106</v>
      </c>
      <c r="P3764" s="10">
        <f t="shared" si="234"/>
        <v>47.43</v>
      </c>
      <c r="Q3764" s="14">
        <f t="shared" si="232"/>
        <v>42065.750300925924</v>
      </c>
      <c r="R3764">
        <f t="shared" si="235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0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33"/>
        <v>100</v>
      </c>
      <c r="P3765" s="10">
        <f t="shared" si="234"/>
        <v>64.94</v>
      </c>
      <c r="Q3765" s="14">
        <f t="shared" si="232"/>
        <v>42499.842962962968</v>
      </c>
      <c r="R3765">
        <f t="shared" si="235"/>
        <v>2016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0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33"/>
        <v>100</v>
      </c>
      <c r="P3766" s="10">
        <f t="shared" si="234"/>
        <v>55.56</v>
      </c>
      <c r="Q3766" s="14">
        <f t="shared" si="232"/>
        <v>41820.776412037041</v>
      </c>
      <c r="R3766">
        <f t="shared" si="235"/>
        <v>2014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0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33"/>
        <v>113</v>
      </c>
      <c r="P3767" s="10">
        <f t="shared" si="234"/>
        <v>74.22</v>
      </c>
      <c r="Q3767" s="14">
        <f t="shared" si="232"/>
        <v>41788.167187500003</v>
      </c>
      <c r="R3767">
        <f t="shared" si="235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0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33"/>
        <v>103</v>
      </c>
      <c r="P3768" s="10">
        <f t="shared" si="234"/>
        <v>106.93</v>
      </c>
      <c r="Q3768" s="14">
        <f t="shared" si="232"/>
        <v>42050.019641203704</v>
      </c>
      <c r="R3768">
        <f t="shared" si="235"/>
        <v>2015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0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33"/>
        <v>117</v>
      </c>
      <c r="P3769" s="10">
        <f t="shared" si="234"/>
        <v>41.7</v>
      </c>
      <c r="Q3769" s="14">
        <f t="shared" si="232"/>
        <v>41772.727893518517</v>
      </c>
      <c r="R3769">
        <f t="shared" si="235"/>
        <v>2014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33"/>
        <v>108</v>
      </c>
      <c r="P3770" s="10">
        <f t="shared" si="234"/>
        <v>74.239999999999995</v>
      </c>
      <c r="Q3770" s="14">
        <f t="shared" si="232"/>
        <v>42445.598136574074</v>
      </c>
      <c r="R3770">
        <f t="shared" si="235"/>
        <v>2016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0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33"/>
        <v>100</v>
      </c>
      <c r="P3771" s="10">
        <f t="shared" si="234"/>
        <v>73.33</v>
      </c>
      <c r="Q3771" s="14">
        <f t="shared" si="232"/>
        <v>42138.930671296301</v>
      </c>
      <c r="R3771">
        <f t="shared" si="235"/>
        <v>2015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0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33"/>
        <v>100</v>
      </c>
      <c r="P3772" s="10">
        <f t="shared" si="234"/>
        <v>100</v>
      </c>
      <c r="Q3772" s="14">
        <f t="shared" si="232"/>
        <v>42493.857083333336</v>
      </c>
      <c r="R3772">
        <f t="shared" si="235"/>
        <v>2016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0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33"/>
        <v>146</v>
      </c>
      <c r="P3773" s="10">
        <f t="shared" si="234"/>
        <v>38.42</v>
      </c>
      <c r="Q3773" s="14">
        <f t="shared" si="232"/>
        <v>42682.616967592592</v>
      </c>
      <c r="R3773">
        <f t="shared" si="235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0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33"/>
        <v>110</v>
      </c>
      <c r="P3774" s="10">
        <f t="shared" si="234"/>
        <v>166.97</v>
      </c>
      <c r="Q3774" s="14">
        <f t="shared" si="232"/>
        <v>42656.005173611105</v>
      </c>
      <c r="R3774">
        <f t="shared" si="235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0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33"/>
        <v>108</v>
      </c>
      <c r="P3775" s="10">
        <f t="shared" si="234"/>
        <v>94.91</v>
      </c>
      <c r="Q3775" s="14">
        <f t="shared" si="232"/>
        <v>42087.792303240742</v>
      </c>
      <c r="R3775">
        <f t="shared" si="235"/>
        <v>2015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0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33"/>
        <v>100</v>
      </c>
      <c r="P3776" s="10">
        <f t="shared" si="234"/>
        <v>100</v>
      </c>
      <c r="Q3776" s="14">
        <f t="shared" si="232"/>
        <v>42075.942627314813</v>
      </c>
      <c r="R3776">
        <f t="shared" si="235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0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33"/>
        <v>100</v>
      </c>
      <c r="P3777" s="10">
        <f t="shared" si="234"/>
        <v>143.21</v>
      </c>
      <c r="Q3777" s="14">
        <f t="shared" si="232"/>
        <v>41814.367800925924</v>
      </c>
      <c r="R3777">
        <f t="shared" si="235"/>
        <v>2014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0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233"/>
        <v>107</v>
      </c>
      <c r="P3778" s="10">
        <f t="shared" si="234"/>
        <v>90.82</v>
      </c>
      <c r="Q3778" s="14">
        <f t="shared" ref="Q3778:Q3841" si="236">(((J3779/60)/60)/24)+DATE(1970,1,1)</f>
        <v>41887.111354166671</v>
      </c>
      <c r="R3778">
        <f t="shared" si="235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0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237">ROUND(E3779/D3779*100,0)</f>
        <v>143</v>
      </c>
      <c r="P3779" s="10">
        <f t="shared" ref="P3779:P3842" si="238">ROUND(E3779/L3779,2)</f>
        <v>48.54</v>
      </c>
      <c r="Q3779" s="14">
        <f t="shared" si="236"/>
        <v>41989.819212962961</v>
      </c>
      <c r="R3779">
        <f t="shared" ref="R3779:R3842" si="239">YEAR(Q3779)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37"/>
        <v>105</v>
      </c>
      <c r="P3780" s="10">
        <f t="shared" si="238"/>
        <v>70.03</v>
      </c>
      <c r="Q3780" s="14">
        <f t="shared" si="236"/>
        <v>42425.735416666663</v>
      </c>
      <c r="R3780">
        <f t="shared" si="239"/>
        <v>2016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0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37"/>
        <v>104</v>
      </c>
      <c r="P3781" s="10">
        <f t="shared" si="238"/>
        <v>135.63</v>
      </c>
      <c r="Q3781" s="14">
        <f t="shared" si="236"/>
        <v>42166.219733796301</v>
      </c>
      <c r="R3781">
        <f t="shared" si="239"/>
        <v>2015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0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37"/>
        <v>120</v>
      </c>
      <c r="P3782" s="10">
        <f t="shared" si="238"/>
        <v>100</v>
      </c>
      <c r="Q3782" s="14">
        <f t="shared" si="236"/>
        <v>41865.882928240739</v>
      </c>
      <c r="R3782">
        <f t="shared" si="239"/>
        <v>2014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0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37"/>
        <v>110</v>
      </c>
      <c r="P3783" s="10">
        <f t="shared" si="238"/>
        <v>94.9</v>
      </c>
      <c r="Q3783" s="14">
        <f t="shared" si="236"/>
        <v>42546.862233796302</v>
      </c>
      <c r="R3783">
        <f t="shared" si="239"/>
        <v>2016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0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37"/>
        <v>102</v>
      </c>
      <c r="P3784" s="10">
        <f t="shared" si="238"/>
        <v>75.37</v>
      </c>
      <c r="Q3784" s="14">
        <f t="shared" si="236"/>
        <v>42420.140277777777</v>
      </c>
      <c r="R3784">
        <f t="shared" si="23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0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37"/>
        <v>129</v>
      </c>
      <c r="P3785" s="10">
        <f t="shared" si="238"/>
        <v>64.459999999999994</v>
      </c>
      <c r="Q3785" s="14">
        <f t="shared" si="236"/>
        <v>42531.980694444443</v>
      </c>
      <c r="R3785">
        <f t="shared" si="23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0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37"/>
        <v>115</v>
      </c>
      <c r="P3786" s="10">
        <f t="shared" si="238"/>
        <v>115</v>
      </c>
      <c r="Q3786" s="14">
        <f t="shared" si="236"/>
        <v>42548.63853009259</v>
      </c>
      <c r="R3786">
        <f t="shared" si="23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0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37"/>
        <v>151</v>
      </c>
      <c r="P3787" s="10">
        <f t="shared" si="238"/>
        <v>100.5</v>
      </c>
      <c r="Q3787" s="14">
        <f t="shared" si="236"/>
        <v>42487.037905092591</v>
      </c>
      <c r="R3787">
        <f t="shared" si="23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0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37"/>
        <v>111</v>
      </c>
      <c r="P3788" s="10">
        <f t="shared" si="238"/>
        <v>93.77</v>
      </c>
      <c r="Q3788" s="14">
        <f t="shared" si="236"/>
        <v>42167.534791666665</v>
      </c>
      <c r="R3788">
        <f t="shared" si="239"/>
        <v>2015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0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37"/>
        <v>100</v>
      </c>
      <c r="P3789" s="10">
        <f t="shared" si="238"/>
        <v>35.1</v>
      </c>
      <c r="Q3789" s="14">
        <f t="shared" si="236"/>
        <v>42333.695821759262</v>
      </c>
      <c r="R3789">
        <f t="shared" si="23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37"/>
        <v>1</v>
      </c>
      <c r="P3790" s="10">
        <f t="shared" si="238"/>
        <v>500</v>
      </c>
      <c r="Q3790" s="14">
        <f t="shared" si="236"/>
        <v>42138.798819444448</v>
      </c>
      <c r="R3790">
        <f t="shared" si="23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0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37"/>
        <v>3</v>
      </c>
      <c r="P3791" s="10">
        <f t="shared" si="238"/>
        <v>29</v>
      </c>
      <c r="Q3791" s="14">
        <f t="shared" si="236"/>
        <v>42666.666932870372</v>
      </c>
      <c r="R3791">
        <f t="shared" si="239"/>
        <v>2016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0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37"/>
        <v>0</v>
      </c>
      <c r="P3792" s="10" t="e">
        <f t="shared" si="238"/>
        <v>#DIV/0!</v>
      </c>
      <c r="Q3792" s="14">
        <f t="shared" si="236"/>
        <v>41766.692037037035</v>
      </c>
      <c r="R3792">
        <f t="shared" si="239"/>
        <v>2014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0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37"/>
        <v>0</v>
      </c>
      <c r="P3793" s="10" t="e">
        <f t="shared" si="238"/>
        <v>#DIV/0!</v>
      </c>
      <c r="Q3793" s="14">
        <f t="shared" si="236"/>
        <v>42170.447013888886</v>
      </c>
      <c r="R3793">
        <f t="shared" si="239"/>
        <v>2015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0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37"/>
        <v>0</v>
      </c>
      <c r="P3794" s="10">
        <f t="shared" si="238"/>
        <v>17.5</v>
      </c>
      <c r="Q3794" s="14">
        <f t="shared" si="236"/>
        <v>41968.938993055555</v>
      </c>
      <c r="R3794">
        <f t="shared" si="239"/>
        <v>2014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0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37"/>
        <v>60</v>
      </c>
      <c r="P3795" s="10">
        <f t="shared" si="238"/>
        <v>174</v>
      </c>
      <c r="Q3795" s="14">
        <f t="shared" si="236"/>
        <v>42132.58048611111</v>
      </c>
      <c r="R3795">
        <f t="shared" si="239"/>
        <v>2015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0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37"/>
        <v>1</v>
      </c>
      <c r="P3796" s="10">
        <f t="shared" si="238"/>
        <v>50</v>
      </c>
      <c r="Q3796" s="14">
        <f t="shared" si="236"/>
        <v>42201.436226851853</v>
      </c>
      <c r="R3796">
        <f t="shared" si="23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0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37"/>
        <v>2</v>
      </c>
      <c r="P3797" s="10">
        <f t="shared" si="238"/>
        <v>5</v>
      </c>
      <c r="Q3797" s="14">
        <f t="shared" si="236"/>
        <v>42689.029583333337</v>
      </c>
      <c r="R3797">
        <f t="shared" si="239"/>
        <v>2016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0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37"/>
        <v>0</v>
      </c>
      <c r="P3798" s="10">
        <f t="shared" si="238"/>
        <v>1</v>
      </c>
      <c r="Q3798" s="14">
        <f t="shared" si="236"/>
        <v>42084.881539351853</v>
      </c>
      <c r="R3798">
        <f t="shared" si="239"/>
        <v>2015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0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37"/>
        <v>90</v>
      </c>
      <c r="P3799" s="10">
        <f t="shared" si="238"/>
        <v>145.41</v>
      </c>
      <c r="Q3799" s="14">
        <f t="shared" si="236"/>
        <v>41831.722777777781</v>
      </c>
      <c r="R3799">
        <f t="shared" si="239"/>
        <v>2014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37"/>
        <v>1</v>
      </c>
      <c r="P3800" s="10">
        <f t="shared" si="238"/>
        <v>205</v>
      </c>
      <c r="Q3800" s="14">
        <f t="shared" si="236"/>
        <v>42410.93105324074</v>
      </c>
      <c r="R3800">
        <f t="shared" si="239"/>
        <v>2016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0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37"/>
        <v>4</v>
      </c>
      <c r="P3801" s="10">
        <f t="shared" si="238"/>
        <v>100.5</v>
      </c>
      <c r="Q3801" s="14">
        <f t="shared" si="236"/>
        <v>41982.737071759257</v>
      </c>
      <c r="R3801">
        <f t="shared" si="239"/>
        <v>2014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0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37"/>
        <v>4</v>
      </c>
      <c r="P3802" s="10">
        <f t="shared" si="238"/>
        <v>55.06</v>
      </c>
      <c r="Q3802" s="14">
        <f t="shared" si="236"/>
        <v>41975.676111111112</v>
      </c>
      <c r="R3802">
        <f t="shared" si="23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0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37"/>
        <v>9</v>
      </c>
      <c r="P3803" s="10">
        <f t="shared" si="238"/>
        <v>47.33</v>
      </c>
      <c r="Q3803" s="14">
        <f t="shared" si="236"/>
        <v>42269.126226851848</v>
      </c>
      <c r="R3803">
        <f t="shared" si="239"/>
        <v>2015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0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37"/>
        <v>0</v>
      </c>
      <c r="P3804" s="10" t="e">
        <f t="shared" si="238"/>
        <v>#DIV/0!</v>
      </c>
      <c r="Q3804" s="14">
        <f t="shared" si="236"/>
        <v>42403.971851851849</v>
      </c>
      <c r="R3804">
        <f t="shared" si="239"/>
        <v>2016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0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37"/>
        <v>20</v>
      </c>
      <c r="P3805" s="10">
        <f t="shared" si="238"/>
        <v>58.95</v>
      </c>
      <c r="Q3805" s="14">
        <f t="shared" si="236"/>
        <v>42527.00953703704</v>
      </c>
      <c r="R3805">
        <f t="shared" si="23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0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37"/>
        <v>0</v>
      </c>
      <c r="P3806" s="10" t="e">
        <f t="shared" si="238"/>
        <v>#DIV/0!</v>
      </c>
      <c r="Q3806" s="14">
        <f t="shared" si="236"/>
        <v>41849.887037037035</v>
      </c>
      <c r="R3806">
        <f t="shared" si="239"/>
        <v>2014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0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37"/>
        <v>0</v>
      </c>
      <c r="P3807" s="10">
        <f t="shared" si="238"/>
        <v>1.5</v>
      </c>
      <c r="Q3807" s="14">
        <f t="shared" si="236"/>
        <v>41799.259039351848</v>
      </c>
      <c r="R3807">
        <f t="shared" si="23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0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37"/>
        <v>0</v>
      </c>
      <c r="P3808" s="10">
        <f t="shared" si="238"/>
        <v>5</v>
      </c>
      <c r="Q3808" s="14">
        <f t="shared" si="236"/>
        <v>42090.909016203703</v>
      </c>
      <c r="R3808">
        <f t="shared" si="239"/>
        <v>2015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0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37"/>
        <v>30</v>
      </c>
      <c r="P3809" s="10">
        <f t="shared" si="238"/>
        <v>50.56</v>
      </c>
      <c r="Q3809" s="14">
        <f t="shared" si="236"/>
        <v>42059.453923611116</v>
      </c>
      <c r="R3809">
        <f t="shared" si="23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37"/>
        <v>100</v>
      </c>
      <c r="P3810" s="10">
        <f t="shared" si="238"/>
        <v>41.67</v>
      </c>
      <c r="Q3810" s="14">
        <f t="shared" si="236"/>
        <v>41800.526701388888</v>
      </c>
      <c r="R3810">
        <f t="shared" si="239"/>
        <v>2014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0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37"/>
        <v>101</v>
      </c>
      <c r="P3811" s="10">
        <f t="shared" si="238"/>
        <v>53.29</v>
      </c>
      <c r="Q3811" s="14">
        <f t="shared" si="236"/>
        <v>42054.849050925928</v>
      </c>
      <c r="R3811">
        <f t="shared" si="239"/>
        <v>2015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0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37"/>
        <v>122</v>
      </c>
      <c r="P3812" s="10">
        <f t="shared" si="238"/>
        <v>70.23</v>
      </c>
      <c r="Q3812" s="14">
        <f t="shared" si="236"/>
        <v>42487.62700231481</v>
      </c>
      <c r="R3812">
        <f t="shared" si="239"/>
        <v>2016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0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37"/>
        <v>330</v>
      </c>
      <c r="P3813" s="10">
        <f t="shared" si="238"/>
        <v>43.42</v>
      </c>
      <c r="Q3813" s="14">
        <f t="shared" si="236"/>
        <v>42109.751250000001</v>
      </c>
      <c r="R3813">
        <f t="shared" si="239"/>
        <v>2015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0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37"/>
        <v>110</v>
      </c>
      <c r="P3814" s="10">
        <f t="shared" si="238"/>
        <v>199.18</v>
      </c>
      <c r="Q3814" s="14">
        <f t="shared" si="236"/>
        <v>42497.275706018518</v>
      </c>
      <c r="R3814">
        <f t="shared" si="239"/>
        <v>2016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0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37"/>
        <v>101</v>
      </c>
      <c r="P3815" s="10">
        <f t="shared" si="238"/>
        <v>78.52</v>
      </c>
      <c r="Q3815" s="14">
        <f t="shared" si="236"/>
        <v>42058.904074074075</v>
      </c>
      <c r="R3815">
        <f t="shared" si="239"/>
        <v>2015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0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37"/>
        <v>140</v>
      </c>
      <c r="P3816" s="10">
        <f t="shared" si="238"/>
        <v>61.82</v>
      </c>
      <c r="Q3816" s="14">
        <f t="shared" si="236"/>
        <v>42207.259918981479</v>
      </c>
      <c r="R3816">
        <f t="shared" si="23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0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37"/>
        <v>100</v>
      </c>
      <c r="P3817" s="10">
        <f t="shared" si="238"/>
        <v>50</v>
      </c>
      <c r="Q3817" s="14">
        <f t="shared" si="236"/>
        <v>41807.690081018518</v>
      </c>
      <c r="R3817">
        <f t="shared" si="239"/>
        <v>2014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0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37"/>
        <v>119</v>
      </c>
      <c r="P3818" s="10">
        <f t="shared" si="238"/>
        <v>48.34</v>
      </c>
      <c r="Q3818" s="14">
        <f t="shared" si="236"/>
        <v>42284.69694444444</v>
      </c>
      <c r="R3818">
        <f t="shared" si="239"/>
        <v>2015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0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37"/>
        <v>107</v>
      </c>
      <c r="P3819" s="10">
        <f t="shared" si="238"/>
        <v>107.25</v>
      </c>
      <c r="Q3819" s="14">
        <f t="shared" si="236"/>
        <v>42045.84238425926</v>
      </c>
      <c r="R3819">
        <f t="shared" si="23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37"/>
        <v>228</v>
      </c>
      <c r="P3820" s="10">
        <f t="shared" si="238"/>
        <v>57</v>
      </c>
      <c r="Q3820" s="14">
        <f t="shared" si="236"/>
        <v>42184.209537037037</v>
      </c>
      <c r="R3820">
        <f t="shared" si="23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0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37"/>
        <v>106</v>
      </c>
      <c r="P3821" s="10">
        <f t="shared" si="238"/>
        <v>40.92</v>
      </c>
      <c r="Q3821" s="14">
        <f t="shared" si="236"/>
        <v>42160.651817129634</v>
      </c>
      <c r="R3821">
        <f t="shared" si="23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0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37"/>
        <v>143</v>
      </c>
      <c r="P3822" s="10">
        <f t="shared" si="238"/>
        <v>21.5</v>
      </c>
      <c r="Q3822" s="14">
        <f t="shared" si="236"/>
        <v>42341.180636574078</v>
      </c>
      <c r="R3822">
        <f t="shared" si="23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0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37"/>
        <v>105</v>
      </c>
      <c r="P3823" s="10">
        <f t="shared" si="238"/>
        <v>79.540000000000006</v>
      </c>
      <c r="Q3823" s="14">
        <f t="shared" si="236"/>
        <v>42329.838159722218</v>
      </c>
      <c r="R3823">
        <f t="shared" si="23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0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37"/>
        <v>110</v>
      </c>
      <c r="P3824" s="10">
        <f t="shared" si="238"/>
        <v>72.38</v>
      </c>
      <c r="Q3824" s="14">
        <f t="shared" si="236"/>
        <v>42170.910231481481</v>
      </c>
      <c r="R3824">
        <f t="shared" si="23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0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37"/>
        <v>106</v>
      </c>
      <c r="P3825" s="10">
        <f t="shared" si="238"/>
        <v>64.63</v>
      </c>
      <c r="Q3825" s="14">
        <f t="shared" si="236"/>
        <v>42571.626192129625</v>
      </c>
      <c r="R3825">
        <f t="shared" si="239"/>
        <v>2016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0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37"/>
        <v>108</v>
      </c>
      <c r="P3826" s="10">
        <f t="shared" si="238"/>
        <v>38.57</v>
      </c>
      <c r="Q3826" s="14">
        <f t="shared" si="236"/>
        <v>42151.069606481484</v>
      </c>
      <c r="R3826">
        <f t="shared" si="239"/>
        <v>2015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0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37"/>
        <v>105</v>
      </c>
      <c r="P3827" s="10">
        <f t="shared" si="238"/>
        <v>107.57</v>
      </c>
      <c r="Q3827" s="14">
        <f t="shared" si="236"/>
        <v>42101.423541666663</v>
      </c>
      <c r="R3827">
        <f t="shared" si="23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0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37"/>
        <v>119</v>
      </c>
      <c r="P3828" s="10">
        <f t="shared" si="238"/>
        <v>27.5</v>
      </c>
      <c r="Q3828" s="14">
        <f t="shared" si="236"/>
        <v>42034.928252314814</v>
      </c>
      <c r="R3828">
        <f t="shared" si="23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0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37"/>
        <v>153</v>
      </c>
      <c r="P3829" s="10">
        <f t="shared" si="238"/>
        <v>70.459999999999994</v>
      </c>
      <c r="Q3829" s="14">
        <f t="shared" si="236"/>
        <v>41944.527627314819</v>
      </c>
      <c r="R3829">
        <f t="shared" si="239"/>
        <v>2014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37"/>
        <v>100</v>
      </c>
      <c r="P3830" s="10">
        <f t="shared" si="238"/>
        <v>178.57</v>
      </c>
      <c r="Q3830" s="14">
        <f t="shared" si="236"/>
        <v>42593.865405092598</v>
      </c>
      <c r="R3830">
        <f t="shared" si="239"/>
        <v>2016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0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37"/>
        <v>100</v>
      </c>
      <c r="P3831" s="10">
        <f t="shared" si="238"/>
        <v>62.63</v>
      </c>
      <c r="Q3831" s="14">
        <f t="shared" si="236"/>
        <v>42503.740868055553</v>
      </c>
      <c r="R3831">
        <f t="shared" si="23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0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37"/>
        <v>225</v>
      </c>
      <c r="P3832" s="10">
        <f t="shared" si="238"/>
        <v>75</v>
      </c>
      <c r="Q3832" s="14">
        <f t="shared" si="236"/>
        <v>41927.848900462966</v>
      </c>
      <c r="R3832">
        <f t="shared" si="239"/>
        <v>2014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0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37"/>
        <v>106</v>
      </c>
      <c r="P3833" s="10">
        <f t="shared" si="238"/>
        <v>58.9</v>
      </c>
      <c r="Q3833" s="14">
        <f t="shared" si="236"/>
        <v>42375.114988425921</v>
      </c>
      <c r="R3833">
        <f t="shared" si="239"/>
        <v>2016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0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37"/>
        <v>105</v>
      </c>
      <c r="P3834" s="10">
        <f t="shared" si="238"/>
        <v>139.56</v>
      </c>
      <c r="Q3834" s="14">
        <f t="shared" si="236"/>
        <v>41963.872361111105</v>
      </c>
      <c r="R3834">
        <f t="shared" si="239"/>
        <v>2014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0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37"/>
        <v>117</v>
      </c>
      <c r="P3835" s="10">
        <f t="shared" si="238"/>
        <v>70</v>
      </c>
      <c r="Q3835" s="14">
        <f t="shared" si="236"/>
        <v>42143.445219907408</v>
      </c>
      <c r="R3835">
        <f t="shared" si="239"/>
        <v>2015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0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37"/>
        <v>109</v>
      </c>
      <c r="P3836" s="10">
        <f t="shared" si="238"/>
        <v>57.39</v>
      </c>
      <c r="Q3836" s="14">
        <f t="shared" si="236"/>
        <v>42460.94222222222</v>
      </c>
      <c r="R3836">
        <f t="shared" si="239"/>
        <v>2016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0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37"/>
        <v>160</v>
      </c>
      <c r="P3837" s="10">
        <f t="shared" si="238"/>
        <v>40</v>
      </c>
      <c r="Q3837" s="14">
        <f t="shared" si="236"/>
        <v>42553.926527777774</v>
      </c>
      <c r="R3837">
        <f t="shared" si="23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0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37"/>
        <v>113</v>
      </c>
      <c r="P3838" s="10">
        <f t="shared" si="238"/>
        <v>64.290000000000006</v>
      </c>
      <c r="Q3838" s="14">
        <f t="shared" si="236"/>
        <v>42152.765717592592</v>
      </c>
      <c r="R3838">
        <f t="shared" si="239"/>
        <v>2015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0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37"/>
        <v>102</v>
      </c>
      <c r="P3839" s="10">
        <f t="shared" si="238"/>
        <v>120.12</v>
      </c>
      <c r="Q3839" s="14">
        <f t="shared" si="236"/>
        <v>42116.710752314815</v>
      </c>
      <c r="R3839">
        <f t="shared" si="23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37"/>
        <v>101</v>
      </c>
      <c r="P3840" s="10">
        <f t="shared" si="238"/>
        <v>1008.24</v>
      </c>
      <c r="Q3840" s="14">
        <f t="shared" si="236"/>
        <v>42155.142638888887</v>
      </c>
      <c r="R3840">
        <f t="shared" si="23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0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37"/>
        <v>101</v>
      </c>
      <c r="P3841" s="10">
        <f t="shared" si="238"/>
        <v>63.28</v>
      </c>
      <c r="Q3841" s="14">
        <f t="shared" si="236"/>
        <v>42432.701724537037</v>
      </c>
      <c r="R3841">
        <f t="shared" si="239"/>
        <v>2016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0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237"/>
        <v>6500</v>
      </c>
      <c r="P3842" s="10">
        <f t="shared" si="238"/>
        <v>21.67</v>
      </c>
      <c r="Q3842" s="14">
        <f t="shared" ref="Q3842:Q3905" si="240">(((J3843/60)/60)/24)+DATE(1970,1,1)</f>
        <v>41780.785729166666</v>
      </c>
      <c r="R3842">
        <f t="shared" si="239"/>
        <v>2014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0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241">ROUND(E3843/D3843*100,0)</f>
        <v>9</v>
      </c>
      <c r="P3843" s="10">
        <f t="shared" ref="P3843:P3906" si="242">ROUND(E3843/L3843,2)</f>
        <v>25.65</v>
      </c>
      <c r="Q3843" s="14">
        <f t="shared" si="240"/>
        <v>41740.493657407409</v>
      </c>
      <c r="R3843">
        <f t="shared" ref="R3843:R3906" si="243">YEAR(Q3843)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0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241"/>
        <v>22</v>
      </c>
      <c r="P3844" s="10">
        <f t="shared" si="242"/>
        <v>47.7</v>
      </c>
      <c r="Q3844" s="14">
        <f t="shared" si="240"/>
        <v>41766.072500000002</v>
      </c>
      <c r="R3844">
        <f t="shared" si="243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0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241"/>
        <v>21</v>
      </c>
      <c r="P3845" s="10">
        <f t="shared" si="242"/>
        <v>56.05</v>
      </c>
      <c r="Q3845" s="14">
        <f t="shared" si="240"/>
        <v>41766.617291666669</v>
      </c>
      <c r="R3845">
        <f t="shared" si="243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0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241"/>
        <v>41</v>
      </c>
      <c r="P3846" s="10">
        <f t="shared" si="242"/>
        <v>81.319999999999993</v>
      </c>
      <c r="Q3846" s="14">
        <f t="shared" si="240"/>
        <v>42248.627013888887</v>
      </c>
      <c r="R3846">
        <f t="shared" si="243"/>
        <v>2015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0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241"/>
        <v>2</v>
      </c>
      <c r="P3847" s="10">
        <f t="shared" si="242"/>
        <v>70.17</v>
      </c>
      <c r="Q3847" s="14">
        <f t="shared" si="240"/>
        <v>41885.221550925926</v>
      </c>
      <c r="R3847">
        <f t="shared" si="243"/>
        <v>2014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0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241"/>
        <v>3</v>
      </c>
      <c r="P3848" s="10">
        <f t="shared" si="242"/>
        <v>23.63</v>
      </c>
      <c r="Q3848" s="14">
        <f t="shared" si="240"/>
        <v>42159.224432870367</v>
      </c>
      <c r="R3848">
        <f t="shared" si="243"/>
        <v>2015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0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241"/>
        <v>16</v>
      </c>
      <c r="P3849" s="10">
        <f t="shared" si="242"/>
        <v>188.56</v>
      </c>
      <c r="Q3849" s="14">
        <f t="shared" si="240"/>
        <v>42265.817002314812</v>
      </c>
      <c r="R3849">
        <f t="shared" si="243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241"/>
        <v>16</v>
      </c>
      <c r="P3850" s="10">
        <f t="shared" si="242"/>
        <v>49.51</v>
      </c>
      <c r="Q3850" s="14">
        <f t="shared" si="240"/>
        <v>42136.767175925925</v>
      </c>
      <c r="R3850">
        <f t="shared" si="243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0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241"/>
        <v>7</v>
      </c>
      <c r="P3851" s="10">
        <f t="shared" si="242"/>
        <v>75.459999999999994</v>
      </c>
      <c r="Q3851" s="14">
        <f t="shared" si="240"/>
        <v>41975.124340277776</v>
      </c>
      <c r="R3851">
        <f t="shared" si="243"/>
        <v>2014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0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241"/>
        <v>4</v>
      </c>
      <c r="P3852" s="10">
        <f t="shared" si="242"/>
        <v>9.5</v>
      </c>
      <c r="Q3852" s="14">
        <f t="shared" si="240"/>
        <v>42172.439571759256</v>
      </c>
      <c r="R3852">
        <f t="shared" si="243"/>
        <v>2015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0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241"/>
        <v>34</v>
      </c>
      <c r="P3853" s="10">
        <f t="shared" si="242"/>
        <v>35.5</v>
      </c>
      <c r="Q3853" s="14">
        <f t="shared" si="240"/>
        <v>42065.190694444449</v>
      </c>
      <c r="R3853">
        <f t="shared" si="243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0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241"/>
        <v>0</v>
      </c>
      <c r="P3854" s="10">
        <f t="shared" si="242"/>
        <v>10</v>
      </c>
      <c r="Q3854" s="14">
        <f t="shared" si="240"/>
        <v>41848.84002314815</v>
      </c>
      <c r="R3854">
        <f t="shared" si="243"/>
        <v>2014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0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241"/>
        <v>0</v>
      </c>
      <c r="P3855" s="10">
        <f t="shared" si="242"/>
        <v>13</v>
      </c>
      <c r="Q3855" s="14">
        <f t="shared" si="240"/>
        <v>42103.884930555556</v>
      </c>
      <c r="R3855">
        <f t="shared" si="243"/>
        <v>2015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0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241"/>
        <v>16</v>
      </c>
      <c r="P3856" s="10">
        <f t="shared" si="242"/>
        <v>89.4</v>
      </c>
      <c r="Q3856" s="14">
        <f t="shared" si="240"/>
        <v>42059.970729166671</v>
      </c>
      <c r="R3856">
        <f t="shared" si="243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0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241"/>
        <v>3</v>
      </c>
      <c r="P3857" s="10">
        <f t="shared" si="242"/>
        <v>25</v>
      </c>
      <c r="Q3857" s="14">
        <f t="shared" si="240"/>
        <v>42041.743090277778</v>
      </c>
      <c r="R3857">
        <f t="shared" si="243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0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241"/>
        <v>0</v>
      </c>
      <c r="P3858" s="10">
        <f t="shared" si="242"/>
        <v>1</v>
      </c>
      <c r="Q3858" s="14">
        <f t="shared" si="240"/>
        <v>41829.73715277778</v>
      </c>
      <c r="R3858">
        <f t="shared" si="243"/>
        <v>2014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0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241"/>
        <v>5</v>
      </c>
      <c r="P3859" s="10">
        <f t="shared" si="242"/>
        <v>65</v>
      </c>
      <c r="Q3859" s="14">
        <f t="shared" si="240"/>
        <v>42128.431064814817</v>
      </c>
      <c r="R3859">
        <f t="shared" si="243"/>
        <v>2015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241"/>
        <v>2</v>
      </c>
      <c r="P3860" s="10">
        <f t="shared" si="242"/>
        <v>10</v>
      </c>
      <c r="Q3860" s="14">
        <f t="shared" si="240"/>
        <v>41789.893599537041</v>
      </c>
      <c r="R3860">
        <f t="shared" si="243"/>
        <v>2014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0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241"/>
        <v>0</v>
      </c>
      <c r="P3861" s="10">
        <f t="shared" si="242"/>
        <v>1</v>
      </c>
      <c r="Q3861" s="14">
        <f t="shared" si="240"/>
        <v>41833.660995370366</v>
      </c>
      <c r="R3861">
        <f t="shared" si="243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0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241"/>
        <v>18</v>
      </c>
      <c r="P3862" s="10">
        <f t="shared" si="242"/>
        <v>81.540000000000006</v>
      </c>
      <c r="Q3862" s="14">
        <f t="shared" si="240"/>
        <v>41914.590011574073</v>
      </c>
      <c r="R3862">
        <f t="shared" si="243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0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241"/>
        <v>5</v>
      </c>
      <c r="P3863" s="10">
        <f t="shared" si="242"/>
        <v>100</v>
      </c>
      <c r="Q3863" s="14">
        <f t="shared" si="240"/>
        <v>42611.261064814811</v>
      </c>
      <c r="R3863">
        <f t="shared" si="243"/>
        <v>2016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0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241"/>
        <v>0</v>
      </c>
      <c r="P3864" s="10">
        <f t="shared" si="242"/>
        <v>1</v>
      </c>
      <c r="Q3864" s="14">
        <f t="shared" si="240"/>
        <v>42253.633159722223</v>
      </c>
      <c r="R3864">
        <f t="shared" si="243"/>
        <v>2015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0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241"/>
        <v>0</v>
      </c>
      <c r="P3865" s="10" t="e">
        <f t="shared" si="242"/>
        <v>#DIV/0!</v>
      </c>
      <c r="Q3865" s="14">
        <f t="shared" si="240"/>
        <v>42295.891828703709</v>
      </c>
      <c r="R3865">
        <f t="shared" si="243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0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241"/>
        <v>1</v>
      </c>
      <c r="P3866" s="10">
        <f t="shared" si="242"/>
        <v>20</v>
      </c>
      <c r="Q3866" s="14">
        <f t="shared" si="240"/>
        <v>41841.651597222226</v>
      </c>
      <c r="R3866">
        <f t="shared" si="243"/>
        <v>2014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0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241"/>
        <v>27</v>
      </c>
      <c r="P3867" s="10">
        <f t="shared" si="242"/>
        <v>46.43</v>
      </c>
      <c r="Q3867" s="14">
        <f t="shared" si="240"/>
        <v>42402.947002314817</v>
      </c>
      <c r="R3867">
        <f t="shared" si="243"/>
        <v>2016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0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241"/>
        <v>1</v>
      </c>
      <c r="P3868" s="10">
        <f t="shared" si="242"/>
        <v>5.5</v>
      </c>
      <c r="Q3868" s="14">
        <f t="shared" si="240"/>
        <v>42509.814108796301</v>
      </c>
      <c r="R3868">
        <f t="shared" si="243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0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241"/>
        <v>13</v>
      </c>
      <c r="P3869" s="10">
        <f t="shared" si="242"/>
        <v>50.2</v>
      </c>
      <c r="Q3869" s="14">
        <f t="shared" si="240"/>
        <v>41865.659780092588</v>
      </c>
      <c r="R3869">
        <f t="shared" si="243"/>
        <v>2014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241"/>
        <v>0</v>
      </c>
      <c r="P3870" s="10">
        <f t="shared" si="242"/>
        <v>10</v>
      </c>
      <c r="Q3870" s="14">
        <f t="shared" si="240"/>
        <v>42047.724444444444</v>
      </c>
      <c r="R3870">
        <f t="shared" si="243"/>
        <v>2015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0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241"/>
        <v>3</v>
      </c>
      <c r="P3871" s="10">
        <f t="shared" si="242"/>
        <v>30.13</v>
      </c>
      <c r="Q3871" s="14">
        <f t="shared" si="240"/>
        <v>41793.17219907407</v>
      </c>
      <c r="R3871">
        <f t="shared" si="243"/>
        <v>2014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0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241"/>
        <v>15</v>
      </c>
      <c r="P3872" s="10">
        <f t="shared" si="242"/>
        <v>150</v>
      </c>
      <c r="Q3872" s="14">
        <f t="shared" si="240"/>
        <v>42763.780671296292</v>
      </c>
      <c r="R3872">
        <f t="shared" si="243"/>
        <v>2017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0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241"/>
        <v>3</v>
      </c>
      <c r="P3873" s="10">
        <f t="shared" si="242"/>
        <v>13.33</v>
      </c>
      <c r="Q3873" s="14">
        <f t="shared" si="240"/>
        <v>42180.145787037036</v>
      </c>
      <c r="R3873">
        <f t="shared" si="243"/>
        <v>2015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0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241"/>
        <v>0</v>
      </c>
      <c r="P3874" s="10" t="e">
        <f t="shared" si="242"/>
        <v>#DIV/0!</v>
      </c>
      <c r="Q3874" s="14">
        <f t="shared" si="240"/>
        <v>42255.696006944447</v>
      </c>
      <c r="R3874">
        <f t="shared" si="243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0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241"/>
        <v>0</v>
      </c>
      <c r="P3875" s="10" t="e">
        <f t="shared" si="242"/>
        <v>#DIV/0!</v>
      </c>
      <c r="Q3875" s="14">
        <f t="shared" si="240"/>
        <v>42007.016458333332</v>
      </c>
      <c r="R3875">
        <f t="shared" si="243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0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241"/>
        <v>0</v>
      </c>
      <c r="P3876" s="10" t="e">
        <f t="shared" si="242"/>
        <v>#DIV/0!</v>
      </c>
      <c r="Q3876" s="14">
        <f t="shared" si="240"/>
        <v>42615.346817129626</v>
      </c>
      <c r="R3876">
        <f t="shared" si="243"/>
        <v>2016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0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241"/>
        <v>0</v>
      </c>
      <c r="P3877" s="10" t="e">
        <f t="shared" si="242"/>
        <v>#DIV/0!</v>
      </c>
      <c r="Q3877" s="14">
        <f t="shared" si="240"/>
        <v>42372.624166666668</v>
      </c>
      <c r="R3877">
        <f t="shared" si="243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0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241"/>
        <v>53</v>
      </c>
      <c r="P3878" s="10">
        <f t="shared" si="242"/>
        <v>44.76</v>
      </c>
      <c r="Q3878" s="14">
        <f t="shared" si="240"/>
        <v>42682.67768518519</v>
      </c>
      <c r="R3878">
        <f t="shared" si="243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0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241"/>
        <v>5</v>
      </c>
      <c r="P3879" s="10">
        <f t="shared" si="242"/>
        <v>88.64</v>
      </c>
      <c r="Q3879" s="14">
        <f t="shared" si="240"/>
        <v>42154.818819444445</v>
      </c>
      <c r="R3879">
        <f t="shared" si="243"/>
        <v>2015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241"/>
        <v>0</v>
      </c>
      <c r="P3880" s="10">
        <f t="shared" si="242"/>
        <v>10</v>
      </c>
      <c r="Q3880" s="14">
        <f t="shared" si="240"/>
        <v>41999.861064814817</v>
      </c>
      <c r="R3880">
        <f t="shared" si="243"/>
        <v>2014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0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241"/>
        <v>0</v>
      </c>
      <c r="P3881" s="10" t="e">
        <f t="shared" si="242"/>
        <v>#DIV/0!</v>
      </c>
      <c r="Q3881" s="14">
        <f t="shared" si="240"/>
        <v>41815.815046296295</v>
      </c>
      <c r="R3881">
        <f t="shared" si="243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0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241"/>
        <v>13</v>
      </c>
      <c r="P3882" s="10">
        <f t="shared" si="242"/>
        <v>57.65</v>
      </c>
      <c r="Q3882" s="14">
        <f t="shared" si="240"/>
        <v>42756.018506944441</v>
      </c>
      <c r="R3882">
        <f t="shared" si="243"/>
        <v>2017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0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241"/>
        <v>5</v>
      </c>
      <c r="P3883" s="10">
        <f t="shared" si="242"/>
        <v>25</v>
      </c>
      <c r="Q3883" s="14">
        <f t="shared" si="240"/>
        <v>42373.983449074076</v>
      </c>
      <c r="R3883">
        <f t="shared" si="243"/>
        <v>2016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0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241"/>
        <v>0</v>
      </c>
      <c r="P3884" s="10" t="e">
        <f t="shared" si="242"/>
        <v>#DIV/0!</v>
      </c>
      <c r="Q3884" s="14">
        <f t="shared" si="240"/>
        <v>41854.602650462963</v>
      </c>
      <c r="R3884">
        <f t="shared" si="243"/>
        <v>2014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0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241"/>
        <v>0</v>
      </c>
      <c r="P3885" s="10" t="e">
        <f t="shared" si="242"/>
        <v>#DIV/0!</v>
      </c>
      <c r="Q3885" s="14">
        <f t="shared" si="240"/>
        <v>42065.791574074072</v>
      </c>
      <c r="R3885">
        <f t="shared" si="243"/>
        <v>2015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0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241"/>
        <v>0</v>
      </c>
      <c r="P3886" s="10" t="e">
        <f t="shared" si="242"/>
        <v>#DIV/0!</v>
      </c>
      <c r="Q3886" s="14">
        <f t="shared" si="240"/>
        <v>42469.951284722221</v>
      </c>
      <c r="R3886">
        <f t="shared" si="243"/>
        <v>2016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0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241"/>
        <v>0</v>
      </c>
      <c r="P3887" s="10" t="e">
        <f t="shared" si="242"/>
        <v>#DIV/0!</v>
      </c>
      <c r="Q3887" s="14">
        <f t="shared" si="240"/>
        <v>41954.228032407409</v>
      </c>
      <c r="R3887">
        <f t="shared" si="243"/>
        <v>2014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0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241"/>
        <v>0</v>
      </c>
      <c r="P3888" s="10" t="e">
        <f t="shared" si="242"/>
        <v>#DIV/0!</v>
      </c>
      <c r="Q3888" s="14">
        <f t="shared" si="240"/>
        <v>42079.857974537037</v>
      </c>
      <c r="R3888">
        <f t="shared" si="243"/>
        <v>2015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0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241"/>
        <v>2</v>
      </c>
      <c r="P3889" s="10">
        <f t="shared" si="242"/>
        <v>17.5</v>
      </c>
      <c r="Q3889" s="14">
        <f t="shared" si="240"/>
        <v>42762.545810185184</v>
      </c>
      <c r="R3889">
        <f t="shared" si="243"/>
        <v>2017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241"/>
        <v>27</v>
      </c>
      <c r="P3890" s="10">
        <f t="shared" si="242"/>
        <v>38.71</v>
      </c>
      <c r="Q3890" s="14">
        <f t="shared" si="240"/>
        <v>41977.004976851851</v>
      </c>
      <c r="R3890">
        <f t="shared" si="243"/>
        <v>2014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0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241"/>
        <v>1</v>
      </c>
      <c r="P3891" s="10">
        <f t="shared" si="242"/>
        <v>13.11</v>
      </c>
      <c r="Q3891" s="14">
        <f t="shared" si="240"/>
        <v>42171.758611111116</v>
      </c>
      <c r="R3891">
        <f t="shared" si="243"/>
        <v>2015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0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241"/>
        <v>17</v>
      </c>
      <c r="P3892" s="10">
        <f t="shared" si="242"/>
        <v>315.5</v>
      </c>
      <c r="Q3892" s="14">
        <f t="shared" si="240"/>
        <v>42056.1324537037</v>
      </c>
      <c r="R3892">
        <f t="shared" si="243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0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241"/>
        <v>33</v>
      </c>
      <c r="P3893" s="10">
        <f t="shared" si="242"/>
        <v>37.14</v>
      </c>
      <c r="Q3893" s="14">
        <f t="shared" si="240"/>
        <v>41867.652280092596</v>
      </c>
      <c r="R3893">
        <f t="shared" si="243"/>
        <v>2014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0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241"/>
        <v>0</v>
      </c>
      <c r="P3894" s="10" t="e">
        <f t="shared" si="242"/>
        <v>#DIV/0!</v>
      </c>
      <c r="Q3894" s="14">
        <f t="shared" si="240"/>
        <v>41779.657870370371</v>
      </c>
      <c r="R3894">
        <f t="shared" si="243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0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241"/>
        <v>22</v>
      </c>
      <c r="P3895" s="10">
        <f t="shared" si="242"/>
        <v>128.27000000000001</v>
      </c>
      <c r="Q3895" s="14">
        <f t="shared" si="240"/>
        <v>42679.958472222221</v>
      </c>
      <c r="R3895">
        <f t="shared" si="243"/>
        <v>2016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0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241"/>
        <v>3</v>
      </c>
      <c r="P3896" s="10">
        <f t="shared" si="242"/>
        <v>47.27</v>
      </c>
      <c r="Q3896" s="14">
        <f t="shared" si="240"/>
        <v>42032.250208333338</v>
      </c>
      <c r="R3896">
        <f t="shared" si="243"/>
        <v>2015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0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241"/>
        <v>5</v>
      </c>
      <c r="P3897" s="10">
        <f t="shared" si="242"/>
        <v>50</v>
      </c>
      <c r="Q3897" s="14">
        <f t="shared" si="240"/>
        <v>41793.191875000004</v>
      </c>
      <c r="R3897">
        <f t="shared" si="243"/>
        <v>2014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0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241"/>
        <v>11</v>
      </c>
      <c r="P3898" s="10">
        <f t="shared" si="242"/>
        <v>42.5</v>
      </c>
      <c r="Q3898" s="14">
        <f t="shared" si="240"/>
        <v>41982.87364583333</v>
      </c>
      <c r="R3898">
        <f t="shared" si="243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0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241"/>
        <v>18</v>
      </c>
      <c r="P3899" s="10">
        <f t="shared" si="242"/>
        <v>44</v>
      </c>
      <c r="Q3899" s="14">
        <f t="shared" si="240"/>
        <v>42193.482291666667</v>
      </c>
      <c r="R3899">
        <f t="shared" si="243"/>
        <v>2015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241"/>
        <v>33</v>
      </c>
      <c r="P3900" s="10">
        <f t="shared" si="242"/>
        <v>50.88</v>
      </c>
      <c r="Q3900" s="14">
        <f t="shared" si="240"/>
        <v>41843.775011574071</v>
      </c>
      <c r="R3900">
        <f t="shared" si="243"/>
        <v>2014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0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241"/>
        <v>1</v>
      </c>
      <c r="P3901" s="10">
        <f t="shared" si="242"/>
        <v>62.5</v>
      </c>
      <c r="Q3901" s="14">
        <f t="shared" si="240"/>
        <v>42136.092488425929</v>
      </c>
      <c r="R3901">
        <f t="shared" si="243"/>
        <v>2015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0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241"/>
        <v>5</v>
      </c>
      <c r="P3902" s="10">
        <f t="shared" si="242"/>
        <v>27</v>
      </c>
      <c r="Q3902" s="14">
        <f t="shared" si="240"/>
        <v>42317.826377314821</v>
      </c>
      <c r="R3902">
        <f t="shared" si="243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0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241"/>
        <v>1</v>
      </c>
      <c r="P3903" s="10">
        <f t="shared" si="242"/>
        <v>25</v>
      </c>
      <c r="Q3903" s="14">
        <f t="shared" si="240"/>
        <v>42663.468078703707</v>
      </c>
      <c r="R3903">
        <f t="shared" si="243"/>
        <v>2016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0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241"/>
        <v>49</v>
      </c>
      <c r="P3904" s="10">
        <f t="shared" si="242"/>
        <v>47.26</v>
      </c>
      <c r="Q3904" s="14">
        <f t="shared" si="240"/>
        <v>42186.01116898148</v>
      </c>
      <c r="R3904">
        <f t="shared" si="243"/>
        <v>2015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0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241"/>
        <v>0</v>
      </c>
      <c r="P3905" s="10" t="e">
        <f t="shared" si="242"/>
        <v>#DIV/0!</v>
      </c>
      <c r="Q3905" s="14">
        <f t="shared" si="240"/>
        <v>42095.229166666672</v>
      </c>
      <c r="R3905">
        <f t="shared" si="243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0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241"/>
        <v>0</v>
      </c>
      <c r="P3906" s="10">
        <f t="shared" si="242"/>
        <v>1.5</v>
      </c>
      <c r="Q3906" s="14">
        <f t="shared" ref="Q3906:Q3969" si="244">(((J3907/60)/60)/24)+DATE(1970,1,1)</f>
        <v>42124.623877314814</v>
      </c>
      <c r="R3906">
        <f t="shared" si="243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0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245">ROUND(E3907/D3907*100,0)</f>
        <v>12</v>
      </c>
      <c r="P3907" s="10">
        <f t="shared" ref="P3907:P3970" si="246">ROUND(E3907/L3907,2)</f>
        <v>24.71</v>
      </c>
      <c r="Q3907" s="14">
        <f t="shared" si="244"/>
        <v>42143.917743055557</v>
      </c>
      <c r="R3907">
        <f t="shared" ref="R3907:R3970" si="247">YEAR(Q3907)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0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245"/>
        <v>67</v>
      </c>
      <c r="P3908" s="10">
        <f t="shared" si="246"/>
        <v>63.13</v>
      </c>
      <c r="Q3908" s="14">
        <f t="shared" si="244"/>
        <v>41906.819513888891</v>
      </c>
      <c r="R3908">
        <f t="shared" si="247"/>
        <v>2014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0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245"/>
        <v>15</v>
      </c>
      <c r="P3909" s="10">
        <f t="shared" si="246"/>
        <v>38.25</v>
      </c>
      <c r="Q3909" s="14">
        <f t="shared" si="244"/>
        <v>41834.135370370372</v>
      </c>
      <c r="R3909">
        <f t="shared" si="247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245"/>
        <v>9</v>
      </c>
      <c r="P3910" s="10">
        <f t="shared" si="246"/>
        <v>16.25</v>
      </c>
      <c r="Q3910" s="14">
        <f t="shared" si="244"/>
        <v>41863.359282407408</v>
      </c>
      <c r="R3910">
        <f t="shared" si="247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0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245"/>
        <v>0</v>
      </c>
      <c r="P3911" s="10">
        <f t="shared" si="246"/>
        <v>33.75</v>
      </c>
      <c r="Q3911" s="14">
        <f t="shared" si="244"/>
        <v>42224.756909722222</v>
      </c>
      <c r="R3911">
        <f t="shared" si="247"/>
        <v>2015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0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245"/>
        <v>3</v>
      </c>
      <c r="P3912" s="10">
        <f t="shared" si="246"/>
        <v>61.67</v>
      </c>
      <c r="Q3912" s="14">
        <f t="shared" si="244"/>
        <v>41939.8122337963</v>
      </c>
      <c r="R3912">
        <f t="shared" si="247"/>
        <v>2014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0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245"/>
        <v>37</v>
      </c>
      <c r="P3913" s="10">
        <f t="shared" si="246"/>
        <v>83.14</v>
      </c>
      <c r="Q3913" s="14">
        <f t="shared" si="244"/>
        <v>42059.270023148143</v>
      </c>
      <c r="R3913">
        <f t="shared" si="247"/>
        <v>2015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0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245"/>
        <v>0</v>
      </c>
      <c r="P3914" s="10">
        <f t="shared" si="246"/>
        <v>1</v>
      </c>
      <c r="Q3914" s="14">
        <f t="shared" si="244"/>
        <v>42308.211215277777</v>
      </c>
      <c r="R3914">
        <f t="shared" si="247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0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245"/>
        <v>10</v>
      </c>
      <c r="P3915" s="10">
        <f t="shared" si="246"/>
        <v>142.86000000000001</v>
      </c>
      <c r="Q3915" s="14">
        <f t="shared" si="244"/>
        <v>42114.818935185183</v>
      </c>
      <c r="R3915">
        <f t="shared" si="247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0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245"/>
        <v>36</v>
      </c>
      <c r="P3916" s="10">
        <f t="shared" si="246"/>
        <v>33.67</v>
      </c>
      <c r="Q3916" s="14">
        <f t="shared" si="244"/>
        <v>42492.98505787037</v>
      </c>
      <c r="R3916">
        <f t="shared" si="247"/>
        <v>2016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0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245"/>
        <v>0</v>
      </c>
      <c r="P3917" s="10">
        <f t="shared" si="246"/>
        <v>5</v>
      </c>
      <c r="Q3917" s="14">
        <f t="shared" si="244"/>
        <v>42494.471666666665</v>
      </c>
      <c r="R3917">
        <f t="shared" si="247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0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245"/>
        <v>0</v>
      </c>
      <c r="P3918" s="10" t="e">
        <f t="shared" si="246"/>
        <v>#DIV/0!</v>
      </c>
      <c r="Q3918" s="14">
        <f t="shared" si="244"/>
        <v>41863.527326388888</v>
      </c>
      <c r="R3918">
        <f t="shared" si="247"/>
        <v>2014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0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245"/>
        <v>0</v>
      </c>
      <c r="P3919" s="10">
        <f t="shared" si="246"/>
        <v>10</v>
      </c>
      <c r="Q3919" s="14">
        <f t="shared" si="244"/>
        <v>41843.664618055554</v>
      </c>
      <c r="R3919">
        <f t="shared" si="247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245"/>
        <v>0</v>
      </c>
      <c r="P3920" s="10">
        <f t="shared" si="246"/>
        <v>40</v>
      </c>
      <c r="Q3920" s="14">
        <f t="shared" si="244"/>
        <v>42358.684872685189</v>
      </c>
      <c r="R3920">
        <f t="shared" si="247"/>
        <v>2015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0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245"/>
        <v>2</v>
      </c>
      <c r="P3921" s="10">
        <f t="shared" si="246"/>
        <v>30</v>
      </c>
      <c r="Q3921" s="14">
        <f t="shared" si="244"/>
        <v>42657.38726851852</v>
      </c>
      <c r="R3921">
        <f t="shared" si="247"/>
        <v>2016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0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245"/>
        <v>5</v>
      </c>
      <c r="P3922" s="10">
        <f t="shared" si="246"/>
        <v>45</v>
      </c>
      <c r="Q3922" s="14">
        <f t="shared" si="244"/>
        <v>41926.542303240742</v>
      </c>
      <c r="R3922">
        <f t="shared" si="247"/>
        <v>2014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0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245"/>
        <v>0</v>
      </c>
      <c r="P3923" s="10" t="e">
        <f t="shared" si="246"/>
        <v>#DIV/0!</v>
      </c>
      <c r="Q3923" s="14">
        <f t="shared" si="244"/>
        <v>42020.768634259264</v>
      </c>
      <c r="R3923">
        <f t="shared" si="247"/>
        <v>2015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0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245"/>
        <v>8</v>
      </c>
      <c r="P3924" s="10">
        <f t="shared" si="246"/>
        <v>10.17</v>
      </c>
      <c r="Q3924" s="14">
        <f t="shared" si="244"/>
        <v>42075.979988425926</v>
      </c>
      <c r="R3924">
        <f t="shared" si="247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0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245"/>
        <v>12</v>
      </c>
      <c r="P3925" s="10">
        <f t="shared" si="246"/>
        <v>81.41</v>
      </c>
      <c r="Q3925" s="14">
        <f t="shared" si="244"/>
        <v>41786.959745370368</v>
      </c>
      <c r="R3925">
        <f t="shared" si="247"/>
        <v>2014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0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245"/>
        <v>15</v>
      </c>
      <c r="P3926" s="10">
        <f t="shared" si="246"/>
        <v>57.25</v>
      </c>
      <c r="Q3926" s="14">
        <f t="shared" si="244"/>
        <v>41820.870821759258</v>
      </c>
      <c r="R3926">
        <f t="shared" si="247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0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245"/>
        <v>10</v>
      </c>
      <c r="P3927" s="10">
        <f t="shared" si="246"/>
        <v>5</v>
      </c>
      <c r="Q3927" s="14">
        <f t="shared" si="244"/>
        <v>41970.085046296299</v>
      </c>
      <c r="R3927">
        <f t="shared" si="247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0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245"/>
        <v>0</v>
      </c>
      <c r="P3928" s="10">
        <f t="shared" si="246"/>
        <v>15</v>
      </c>
      <c r="Q3928" s="14">
        <f t="shared" si="244"/>
        <v>41830.267407407409</v>
      </c>
      <c r="R3928">
        <f t="shared" si="247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0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245"/>
        <v>1</v>
      </c>
      <c r="P3929" s="10">
        <f t="shared" si="246"/>
        <v>12.5</v>
      </c>
      <c r="Q3929" s="14">
        <f t="shared" si="244"/>
        <v>42265.683182870373</v>
      </c>
      <c r="R3929">
        <f t="shared" si="247"/>
        <v>2015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245"/>
        <v>13</v>
      </c>
      <c r="P3930" s="10">
        <f t="shared" si="246"/>
        <v>93</v>
      </c>
      <c r="Q3930" s="14">
        <f t="shared" si="244"/>
        <v>42601.827141203699</v>
      </c>
      <c r="R3930">
        <f t="shared" si="247"/>
        <v>2016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0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245"/>
        <v>2</v>
      </c>
      <c r="P3931" s="10">
        <f t="shared" si="246"/>
        <v>32.36</v>
      </c>
      <c r="Q3931" s="14">
        <f t="shared" si="244"/>
        <v>42433.338749999995</v>
      </c>
      <c r="R3931">
        <f t="shared" si="247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0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245"/>
        <v>0</v>
      </c>
      <c r="P3932" s="10" t="e">
        <f t="shared" si="246"/>
        <v>#DIV/0!</v>
      </c>
      <c r="Q3932" s="14">
        <f t="shared" si="244"/>
        <v>42228.151701388888</v>
      </c>
      <c r="R3932">
        <f t="shared" si="247"/>
        <v>2015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0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245"/>
        <v>0</v>
      </c>
      <c r="P3933" s="10" t="e">
        <f t="shared" si="246"/>
        <v>#DIV/0!</v>
      </c>
      <c r="Q3933" s="14">
        <f t="shared" si="244"/>
        <v>42415.168564814812</v>
      </c>
      <c r="R3933">
        <f t="shared" si="247"/>
        <v>2016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0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245"/>
        <v>0</v>
      </c>
      <c r="P3934" s="10">
        <f t="shared" si="246"/>
        <v>1</v>
      </c>
      <c r="Q3934" s="14">
        <f t="shared" si="244"/>
        <v>42538.968310185184</v>
      </c>
      <c r="R3934">
        <f t="shared" si="247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0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245"/>
        <v>16</v>
      </c>
      <c r="P3935" s="10">
        <f t="shared" si="246"/>
        <v>91.83</v>
      </c>
      <c r="Q3935" s="14">
        <f t="shared" si="244"/>
        <v>42233.671747685185</v>
      </c>
      <c r="R3935">
        <f t="shared" si="247"/>
        <v>2015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0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245"/>
        <v>11</v>
      </c>
      <c r="P3936" s="10">
        <f t="shared" si="246"/>
        <v>45.83</v>
      </c>
      <c r="Q3936" s="14">
        <f t="shared" si="244"/>
        <v>42221.656782407401</v>
      </c>
      <c r="R3936">
        <f t="shared" si="247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0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245"/>
        <v>44</v>
      </c>
      <c r="P3937" s="10">
        <f t="shared" si="246"/>
        <v>57.17</v>
      </c>
      <c r="Q3937" s="14">
        <f t="shared" si="244"/>
        <v>42675.262962962966</v>
      </c>
      <c r="R3937">
        <f t="shared" si="247"/>
        <v>2016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0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245"/>
        <v>0</v>
      </c>
      <c r="P3938" s="10" t="e">
        <f t="shared" si="246"/>
        <v>#DIV/0!</v>
      </c>
      <c r="Q3938" s="14">
        <f t="shared" si="244"/>
        <v>42534.631481481483</v>
      </c>
      <c r="R3938">
        <f t="shared" si="247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0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245"/>
        <v>86</v>
      </c>
      <c r="P3939" s="10">
        <f t="shared" si="246"/>
        <v>248.5</v>
      </c>
      <c r="Q3939" s="14">
        <f t="shared" si="244"/>
        <v>42151.905717592599</v>
      </c>
      <c r="R3939">
        <f t="shared" si="247"/>
        <v>2015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245"/>
        <v>12</v>
      </c>
      <c r="P3940" s="10">
        <f t="shared" si="246"/>
        <v>79.400000000000006</v>
      </c>
      <c r="Q3940" s="14">
        <f t="shared" si="244"/>
        <v>41915.400219907409</v>
      </c>
      <c r="R3940">
        <f t="shared" si="247"/>
        <v>2014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0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245"/>
        <v>0</v>
      </c>
      <c r="P3941" s="10">
        <f t="shared" si="246"/>
        <v>5</v>
      </c>
      <c r="Q3941" s="14">
        <f t="shared" si="244"/>
        <v>41961.492488425924</v>
      </c>
      <c r="R3941">
        <f t="shared" si="247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0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245"/>
        <v>0</v>
      </c>
      <c r="P3942" s="10">
        <f t="shared" si="246"/>
        <v>5.5</v>
      </c>
      <c r="Q3942" s="14">
        <f t="shared" si="244"/>
        <v>41940.587233796294</v>
      </c>
      <c r="R3942">
        <f t="shared" si="247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0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245"/>
        <v>1</v>
      </c>
      <c r="P3943" s="10">
        <f t="shared" si="246"/>
        <v>25</v>
      </c>
      <c r="Q3943" s="14">
        <f t="shared" si="244"/>
        <v>42111.904097222221</v>
      </c>
      <c r="R3943">
        <f t="shared" si="247"/>
        <v>2015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0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245"/>
        <v>0</v>
      </c>
      <c r="P3944" s="10" t="e">
        <f t="shared" si="246"/>
        <v>#DIV/0!</v>
      </c>
      <c r="Q3944" s="14">
        <f t="shared" si="244"/>
        <v>42279.778564814813</v>
      </c>
      <c r="R3944">
        <f t="shared" si="247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0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245"/>
        <v>36</v>
      </c>
      <c r="P3945" s="10">
        <f t="shared" si="246"/>
        <v>137.08000000000001</v>
      </c>
      <c r="Q3945" s="14">
        <f t="shared" si="244"/>
        <v>42213.662905092591</v>
      </c>
      <c r="R3945">
        <f t="shared" si="247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0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245"/>
        <v>0</v>
      </c>
      <c r="P3946" s="10" t="e">
        <f t="shared" si="246"/>
        <v>#DIV/0!</v>
      </c>
      <c r="Q3946" s="14">
        <f t="shared" si="244"/>
        <v>42109.801712962959</v>
      </c>
      <c r="R3946">
        <f t="shared" si="247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0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245"/>
        <v>0</v>
      </c>
      <c r="P3947" s="10">
        <f t="shared" si="246"/>
        <v>5</v>
      </c>
      <c r="Q3947" s="14">
        <f t="shared" si="244"/>
        <v>42031.833587962959</v>
      </c>
      <c r="R3947">
        <f t="shared" si="247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0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245"/>
        <v>3</v>
      </c>
      <c r="P3948" s="10">
        <f t="shared" si="246"/>
        <v>39</v>
      </c>
      <c r="Q3948" s="14">
        <f t="shared" si="244"/>
        <v>42615.142870370371</v>
      </c>
      <c r="R3948">
        <f t="shared" si="247"/>
        <v>2016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0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245"/>
        <v>3</v>
      </c>
      <c r="P3949" s="10">
        <f t="shared" si="246"/>
        <v>50.5</v>
      </c>
      <c r="Q3949" s="14">
        <f t="shared" si="244"/>
        <v>41829.325497685182</v>
      </c>
      <c r="R3949">
        <f t="shared" si="247"/>
        <v>2014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245"/>
        <v>0</v>
      </c>
      <c r="P3950" s="10" t="e">
        <f t="shared" si="246"/>
        <v>#DIV/0!</v>
      </c>
      <c r="Q3950" s="14">
        <f t="shared" si="244"/>
        <v>42016.120613425926</v>
      </c>
      <c r="R3950">
        <f t="shared" si="247"/>
        <v>2015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0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245"/>
        <v>16</v>
      </c>
      <c r="P3951" s="10">
        <f t="shared" si="246"/>
        <v>49.28</v>
      </c>
      <c r="Q3951" s="14">
        <f t="shared" si="244"/>
        <v>42439.702314814815</v>
      </c>
      <c r="R3951">
        <f t="shared" si="247"/>
        <v>2016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0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245"/>
        <v>1</v>
      </c>
      <c r="P3952" s="10">
        <f t="shared" si="246"/>
        <v>25</v>
      </c>
      <c r="Q3952" s="14">
        <f t="shared" si="244"/>
        <v>42433.825717592597</v>
      </c>
      <c r="R3952">
        <f t="shared" si="247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0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245"/>
        <v>0</v>
      </c>
      <c r="P3953" s="10">
        <f t="shared" si="246"/>
        <v>1</v>
      </c>
      <c r="Q3953" s="14">
        <f t="shared" si="244"/>
        <v>42243.790393518517</v>
      </c>
      <c r="R3953">
        <f t="shared" si="247"/>
        <v>2015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0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245"/>
        <v>0</v>
      </c>
      <c r="P3954" s="10">
        <f t="shared" si="246"/>
        <v>25</v>
      </c>
      <c r="Q3954" s="14">
        <f t="shared" si="244"/>
        <v>42550.048449074078</v>
      </c>
      <c r="R3954">
        <f t="shared" si="247"/>
        <v>2016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0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245"/>
        <v>0</v>
      </c>
      <c r="P3955" s="10" t="e">
        <f t="shared" si="246"/>
        <v>#DIV/0!</v>
      </c>
      <c r="Q3955" s="14">
        <f t="shared" si="244"/>
        <v>41774.651203703703</v>
      </c>
      <c r="R3955">
        <f t="shared" si="247"/>
        <v>2014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0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245"/>
        <v>0</v>
      </c>
      <c r="P3956" s="10" t="e">
        <f t="shared" si="246"/>
        <v>#DIV/0!</v>
      </c>
      <c r="Q3956" s="14">
        <f t="shared" si="244"/>
        <v>42306.848854166667</v>
      </c>
      <c r="R3956">
        <f t="shared" si="247"/>
        <v>2015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0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245"/>
        <v>24</v>
      </c>
      <c r="P3957" s="10">
        <f t="shared" si="246"/>
        <v>53.13</v>
      </c>
      <c r="Q3957" s="14">
        <f t="shared" si="244"/>
        <v>42457.932025462964</v>
      </c>
      <c r="R3957">
        <f t="shared" si="247"/>
        <v>2016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0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245"/>
        <v>0</v>
      </c>
      <c r="P3958" s="10" t="e">
        <f t="shared" si="246"/>
        <v>#DIV/0!</v>
      </c>
      <c r="Q3958" s="14">
        <f t="shared" si="244"/>
        <v>42513.976319444439</v>
      </c>
      <c r="R3958">
        <f t="shared" si="247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0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245"/>
        <v>0</v>
      </c>
      <c r="P3959" s="10">
        <f t="shared" si="246"/>
        <v>7</v>
      </c>
      <c r="Q3959" s="14">
        <f t="shared" si="244"/>
        <v>41816.950370370374</v>
      </c>
      <c r="R3959">
        <f t="shared" si="247"/>
        <v>2014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245"/>
        <v>32</v>
      </c>
      <c r="P3960" s="10">
        <f t="shared" si="246"/>
        <v>40.06</v>
      </c>
      <c r="Q3960" s="14">
        <f t="shared" si="244"/>
        <v>41880.788842592592</v>
      </c>
      <c r="R3960">
        <f t="shared" si="247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0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245"/>
        <v>24</v>
      </c>
      <c r="P3961" s="10">
        <f t="shared" si="246"/>
        <v>24.33</v>
      </c>
      <c r="Q3961" s="14">
        <f t="shared" si="244"/>
        <v>42342.845555555556</v>
      </c>
      <c r="R3961">
        <f t="shared" si="247"/>
        <v>2015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0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245"/>
        <v>2</v>
      </c>
      <c r="P3962" s="10">
        <f t="shared" si="246"/>
        <v>11.25</v>
      </c>
      <c r="Q3962" s="14">
        <f t="shared" si="244"/>
        <v>41745.891319444447</v>
      </c>
      <c r="R3962">
        <f t="shared" si="247"/>
        <v>2014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0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245"/>
        <v>0</v>
      </c>
      <c r="P3963" s="10">
        <f t="shared" si="246"/>
        <v>10.5</v>
      </c>
      <c r="Q3963" s="14">
        <f t="shared" si="244"/>
        <v>42311.621458333335</v>
      </c>
      <c r="R3963">
        <f t="shared" si="247"/>
        <v>2015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0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245"/>
        <v>3</v>
      </c>
      <c r="P3964" s="10">
        <f t="shared" si="246"/>
        <v>15</v>
      </c>
      <c r="Q3964" s="14">
        <f t="shared" si="244"/>
        <v>42296.154131944444</v>
      </c>
      <c r="R3964">
        <f t="shared" si="247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0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245"/>
        <v>0</v>
      </c>
      <c r="P3965" s="10" t="e">
        <f t="shared" si="246"/>
        <v>#DIV/0!</v>
      </c>
      <c r="Q3965" s="14">
        <f t="shared" si="244"/>
        <v>42053.722060185188</v>
      </c>
      <c r="R3965">
        <f t="shared" si="247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0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245"/>
        <v>6</v>
      </c>
      <c r="P3966" s="10">
        <f t="shared" si="246"/>
        <v>42</v>
      </c>
      <c r="Q3966" s="14">
        <f t="shared" si="244"/>
        <v>42414.235879629632</v>
      </c>
      <c r="R3966">
        <f t="shared" si="247"/>
        <v>2016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0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245"/>
        <v>14</v>
      </c>
      <c r="P3967" s="10">
        <f t="shared" si="246"/>
        <v>71.25</v>
      </c>
      <c r="Q3967" s="14">
        <f t="shared" si="244"/>
        <v>41801.711550925924</v>
      </c>
      <c r="R3967">
        <f t="shared" si="247"/>
        <v>2014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0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245"/>
        <v>1</v>
      </c>
      <c r="P3968" s="10">
        <f t="shared" si="246"/>
        <v>22.5</v>
      </c>
      <c r="Q3968" s="14">
        <f t="shared" si="244"/>
        <v>42770.290590277778</v>
      </c>
      <c r="R3968">
        <f t="shared" si="247"/>
        <v>2017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0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245"/>
        <v>24</v>
      </c>
      <c r="P3969" s="10">
        <f t="shared" si="246"/>
        <v>41</v>
      </c>
      <c r="Q3969" s="14">
        <f t="shared" si="244"/>
        <v>42452.815659722226</v>
      </c>
      <c r="R3969">
        <f t="shared" si="247"/>
        <v>2016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245"/>
        <v>11</v>
      </c>
      <c r="P3970" s="10">
        <f t="shared" si="246"/>
        <v>47.91</v>
      </c>
      <c r="Q3970" s="14">
        <f t="shared" ref="Q3970:Q4033" si="248">(((J3971/60)/60)/24)+DATE(1970,1,1)</f>
        <v>42601.854699074072</v>
      </c>
      <c r="R3970">
        <f t="shared" si="247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0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249">ROUND(E3971/D3971*100,0)</f>
        <v>7</v>
      </c>
      <c r="P3971" s="10">
        <f t="shared" ref="P3971:P4034" si="250">ROUND(E3971/L3971,2)</f>
        <v>35.17</v>
      </c>
      <c r="Q3971" s="14">
        <f t="shared" si="248"/>
        <v>42447.863553240735</v>
      </c>
      <c r="R3971">
        <f t="shared" ref="R3971:R4034" si="251">YEAR(Q3971)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0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249"/>
        <v>0</v>
      </c>
      <c r="P3972" s="10">
        <f t="shared" si="250"/>
        <v>5.5</v>
      </c>
      <c r="Q3972" s="14">
        <f t="shared" si="248"/>
        <v>41811.536180555559</v>
      </c>
      <c r="R3972">
        <f t="shared" si="251"/>
        <v>2014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0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249"/>
        <v>1</v>
      </c>
      <c r="P3973" s="10">
        <f t="shared" si="250"/>
        <v>22.67</v>
      </c>
      <c r="Q3973" s="14">
        <f t="shared" si="248"/>
        <v>41981.067523148144</v>
      </c>
      <c r="R3973">
        <f t="shared" si="251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0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249"/>
        <v>21</v>
      </c>
      <c r="P3974" s="10">
        <f t="shared" si="250"/>
        <v>26.38</v>
      </c>
      <c r="Q3974" s="14">
        <f t="shared" si="248"/>
        <v>42469.68414351852</v>
      </c>
      <c r="R3974">
        <f t="shared" si="251"/>
        <v>2016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0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249"/>
        <v>78</v>
      </c>
      <c r="P3975" s="10">
        <f t="shared" si="250"/>
        <v>105.54</v>
      </c>
      <c r="Q3975" s="14">
        <f t="shared" si="248"/>
        <v>42493.546851851846</v>
      </c>
      <c r="R3975">
        <f t="shared" si="251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0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249"/>
        <v>32</v>
      </c>
      <c r="P3976" s="10">
        <f t="shared" si="250"/>
        <v>29.09</v>
      </c>
      <c r="Q3976" s="14">
        <f t="shared" si="248"/>
        <v>42534.866875</v>
      </c>
      <c r="R3976">
        <f t="shared" si="251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0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249"/>
        <v>0</v>
      </c>
      <c r="P3977" s="10" t="e">
        <f t="shared" si="250"/>
        <v>#DIV/0!</v>
      </c>
      <c r="Q3977" s="14">
        <f t="shared" si="248"/>
        <v>41830.858344907407</v>
      </c>
      <c r="R3977">
        <f t="shared" si="251"/>
        <v>2014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0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249"/>
        <v>48</v>
      </c>
      <c r="P3978" s="10">
        <f t="shared" si="250"/>
        <v>62</v>
      </c>
      <c r="Q3978" s="14">
        <f t="shared" si="248"/>
        <v>42543.788564814815</v>
      </c>
      <c r="R3978">
        <f t="shared" si="251"/>
        <v>2016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0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249"/>
        <v>1</v>
      </c>
      <c r="P3979" s="10">
        <f t="shared" si="250"/>
        <v>217.5</v>
      </c>
      <c r="Q3979" s="14">
        <f t="shared" si="248"/>
        <v>41975.642974537041</v>
      </c>
      <c r="R3979">
        <f t="shared" si="251"/>
        <v>2014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249"/>
        <v>11</v>
      </c>
      <c r="P3980" s="10">
        <f t="shared" si="250"/>
        <v>26.75</v>
      </c>
      <c r="Q3980" s="14">
        <f t="shared" si="248"/>
        <v>42069.903437500005</v>
      </c>
      <c r="R3980">
        <f t="shared" si="251"/>
        <v>2015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0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249"/>
        <v>2</v>
      </c>
      <c r="P3981" s="10">
        <f t="shared" si="250"/>
        <v>18.329999999999998</v>
      </c>
      <c r="Q3981" s="14">
        <f t="shared" si="248"/>
        <v>41795.598923611113</v>
      </c>
      <c r="R3981">
        <f t="shared" si="251"/>
        <v>2014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0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249"/>
        <v>18</v>
      </c>
      <c r="P3982" s="10">
        <f t="shared" si="250"/>
        <v>64.290000000000006</v>
      </c>
      <c r="Q3982" s="14">
        <f t="shared" si="248"/>
        <v>42508.179965277777</v>
      </c>
      <c r="R3982">
        <f t="shared" si="251"/>
        <v>2016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0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249"/>
        <v>4</v>
      </c>
      <c r="P3983" s="10">
        <f t="shared" si="250"/>
        <v>175</v>
      </c>
      <c r="Q3983" s="14">
        <f t="shared" si="248"/>
        <v>42132.809953703705</v>
      </c>
      <c r="R3983">
        <f t="shared" si="251"/>
        <v>2015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0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249"/>
        <v>20</v>
      </c>
      <c r="P3984" s="10">
        <f t="shared" si="250"/>
        <v>34</v>
      </c>
      <c r="Q3984" s="14">
        <f t="shared" si="248"/>
        <v>41747.86986111111</v>
      </c>
      <c r="R3984">
        <f t="shared" si="251"/>
        <v>2014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0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249"/>
        <v>35</v>
      </c>
      <c r="P3985" s="10">
        <f t="shared" si="250"/>
        <v>84.28</v>
      </c>
      <c r="Q3985" s="14">
        <f t="shared" si="248"/>
        <v>41920.963472222218</v>
      </c>
      <c r="R3985">
        <f t="shared" si="251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0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249"/>
        <v>6</v>
      </c>
      <c r="P3986" s="10">
        <f t="shared" si="250"/>
        <v>9.5</v>
      </c>
      <c r="Q3986" s="14">
        <f t="shared" si="248"/>
        <v>42399.707407407404</v>
      </c>
      <c r="R3986">
        <f t="shared" si="251"/>
        <v>2016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0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249"/>
        <v>32</v>
      </c>
      <c r="P3987" s="10">
        <f t="shared" si="250"/>
        <v>33.74</v>
      </c>
      <c r="Q3987" s="14">
        <f t="shared" si="248"/>
        <v>42467.548541666663</v>
      </c>
      <c r="R3987">
        <f t="shared" si="251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0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249"/>
        <v>10</v>
      </c>
      <c r="P3988" s="10">
        <f t="shared" si="250"/>
        <v>37.54</v>
      </c>
      <c r="Q3988" s="14">
        <f t="shared" si="248"/>
        <v>41765.92465277778</v>
      </c>
      <c r="R3988">
        <f t="shared" si="251"/>
        <v>2014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0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249"/>
        <v>38</v>
      </c>
      <c r="P3989" s="10">
        <f t="shared" si="250"/>
        <v>11.62</v>
      </c>
      <c r="Q3989" s="14">
        <f t="shared" si="248"/>
        <v>42230.08116898148</v>
      </c>
      <c r="R3989">
        <f t="shared" si="251"/>
        <v>2015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249"/>
        <v>2</v>
      </c>
      <c r="P3990" s="10">
        <f t="shared" si="250"/>
        <v>8</v>
      </c>
      <c r="Q3990" s="14">
        <f t="shared" si="248"/>
        <v>42286.749780092592</v>
      </c>
      <c r="R3990">
        <f t="shared" si="251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0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249"/>
        <v>0</v>
      </c>
      <c r="P3991" s="10" t="e">
        <f t="shared" si="250"/>
        <v>#DIV/0!</v>
      </c>
      <c r="Q3991" s="14">
        <f t="shared" si="248"/>
        <v>42401.672372685185</v>
      </c>
      <c r="R3991">
        <f t="shared" si="251"/>
        <v>2016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0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249"/>
        <v>4</v>
      </c>
      <c r="P3992" s="10">
        <f t="shared" si="250"/>
        <v>23</v>
      </c>
      <c r="Q3992" s="14">
        <f t="shared" si="248"/>
        <v>42125.644467592589</v>
      </c>
      <c r="R3992">
        <f t="shared" si="251"/>
        <v>2015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0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249"/>
        <v>20</v>
      </c>
      <c r="P3993" s="10">
        <f t="shared" si="250"/>
        <v>100</v>
      </c>
      <c r="Q3993" s="14">
        <f t="shared" si="248"/>
        <v>42289.94049768518</v>
      </c>
      <c r="R3993">
        <f t="shared" si="251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0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249"/>
        <v>5</v>
      </c>
      <c r="P3994" s="10">
        <f t="shared" si="250"/>
        <v>60.11</v>
      </c>
      <c r="Q3994" s="14">
        <f t="shared" si="248"/>
        <v>42107.864722222221</v>
      </c>
      <c r="R3994">
        <f t="shared" si="251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0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249"/>
        <v>0</v>
      </c>
      <c r="P3995" s="10">
        <f t="shared" si="250"/>
        <v>3</v>
      </c>
      <c r="Q3995" s="14">
        <f t="shared" si="248"/>
        <v>41809.389930555553</v>
      </c>
      <c r="R3995">
        <f t="shared" si="251"/>
        <v>2014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0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249"/>
        <v>0</v>
      </c>
      <c r="P3996" s="10">
        <f t="shared" si="250"/>
        <v>5</v>
      </c>
      <c r="Q3996" s="14">
        <f t="shared" si="248"/>
        <v>42019.683761574073</v>
      </c>
      <c r="R3996">
        <f t="shared" si="251"/>
        <v>2015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0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249"/>
        <v>35</v>
      </c>
      <c r="P3997" s="10">
        <f t="shared" si="250"/>
        <v>17.5</v>
      </c>
      <c r="Q3997" s="14">
        <f t="shared" si="248"/>
        <v>41950.26694444444</v>
      </c>
      <c r="R3997">
        <f t="shared" si="251"/>
        <v>2014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0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249"/>
        <v>17</v>
      </c>
      <c r="P3998" s="10">
        <f t="shared" si="250"/>
        <v>29.24</v>
      </c>
      <c r="Q3998" s="14">
        <f t="shared" si="248"/>
        <v>42069.391446759255</v>
      </c>
      <c r="R3998">
        <f t="shared" si="251"/>
        <v>2015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0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249"/>
        <v>0</v>
      </c>
      <c r="P3999" s="10" t="e">
        <f t="shared" si="250"/>
        <v>#DIV/0!</v>
      </c>
      <c r="Q3999" s="14">
        <f t="shared" si="248"/>
        <v>42061.963263888887</v>
      </c>
      <c r="R3999">
        <f t="shared" si="251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249"/>
        <v>57</v>
      </c>
      <c r="P4000" s="10">
        <f t="shared" si="250"/>
        <v>59.58</v>
      </c>
      <c r="Q4000" s="14">
        <f t="shared" si="248"/>
        <v>41842.828680555554</v>
      </c>
      <c r="R4000">
        <f t="shared" si="251"/>
        <v>2014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0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249"/>
        <v>17</v>
      </c>
      <c r="P4001" s="10">
        <f t="shared" si="250"/>
        <v>82.57</v>
      </c>
      <c r="Q4001" s="14">
        <f t="shared" si="248"/>
        <v>42437.64534722222</v>
      </c>
      <c r="R4001">
        <f t="shared" si="251"/>
        <v>2016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0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249"/>
        <v>0</v>
      </c>
      <c r="P4002" s="10">
        <f t="shared" si="250"/>
        <v>10</v>
      </c>
      <c r="Q4002" s="14">
        <f t="shared" si="248"/>
        <v>42775.964212962965</v>
      </c>
      <c r="R4002">
        <f t="shared" si="251"/>
        <v>2017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0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249"/>
        <v>38</v>
      </c>
      <c r="P4003" s="10">
        <f t="shared" si="250"/>
        <v>32.36</v>
      </c>
      <c r="Q4003" s="14">
        <f t="shared" si="248"/>
        <v>41879.043530092589</v>
      </c>
      <c r="R4003">
        <f t="shared" si="251"/>
        <v>2014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0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249"/>
        <v>2</v>
      </c>
      <c r="P4004" s="10">
        <f t="shared" si="250"/>
        <v>5.75</v>
      </c>
      <c r="Q4004" s="14">
        <f t="shared" si="248"/>
        <v>42020.587349537032</v>
      </c>
      <c r="R4004">
        <f t="shared" si="251"/>
        <v>2015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0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249"/>
        <v>10</v>
      </c>
      <c r="P4005" s="10">
        <f t="shared" si="250"/>
        <v>100.5</v>
      </c>
      <c r="Q4005" s="14">
        <f t="shared" si="248"/>
        <v>41890.16269675926</v>
      </c>
      <c r="R4005">
        <f t="shared" si="251"/>
        <v>2014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0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249"/>
        <v>0</v>
      </c>
      <c r="P4006" s="10">
        <f t="shared" si="250"/>
        <v>1</v>
      </c>
      <c r="Q4006" s="14">
        <f t="shared" si="248"/>
        <v>41872.807696759257</v>
      </c>
      <c r="R4006">
        <f t="shared" si="251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0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249"/>
        <v>1</v>
      </c>
      <c r="P4007" s="10">
        <f t="shared" si="250"/>
        <v>20</v>
      </c>
      <c r="Q4007" s="14">
        <f t="shared" si="248"/>
        <v>42391.772997685184</v>
      </c>
      <c r="R4007">
        <f t="shared" si="251"/>
        <v>2016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0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249"/>
        <v>0</v>
      </c>
      <c r="P4008" s="10">
        <f t="shared" si="250"/>
        <v>2</v>
      </c>
      <c r="Q4008" s="14">
        <f t="shared" si="248"/>
        <v>41848.772928240738</v>
      </c>
      <c r="R4008">
        <f t="shared" si="251"/>
        <v>2014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0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249"/>
        <v>0</v>
      </c>
      <c r="P4009" s="10">
        <f t="shared" si="250"/>
        <v>5</v>
      </c>
      <c r="Q4009" s="14">
        <f t="shared" si="248"/>
        <v>42177.964201388888</v>
      </c>
      <c r="R4009">
        <f t="shared" si="251"/>
        <v>2015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249"/>
        <v>6</v>
      </c>
      <c r="P4010" s="10">
        <f t="shared" si="250"/>
        <v>15</v>
      </c>
      <c r="Q4010" s="14">
        <f t="shared" si="248"/>
        <v>41851.700925925928</v>
      </c>
      <c r="R4010">
        <f t="shared" si="251"/>
        <v>2014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0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249"/>
        <v>4</v>
      </c>
      <c r="P4011" s="10">
        <f t="shared" si="250"/>
        <v>25</v>
      </c>
      <c r="Q4011" s="14">
        <f t="shared" si="248"/>
        <v>41921.770439814813</v>
      </c>
      <c r="R4011">
        <f t="shared" si="251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0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249"/>
        <v>24</v>
      </c>
      <c r="P4012" s="10">
        <f t="shared" si="250"/>
        <v>45.84</v>
      </c>
      <c r="Q4012" s="14">
        <f t="shared" si="248"/>
        <v>42002.54488425926</v>
      </c>
      <c r="R4012">
        <f t="shared" si="251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0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249"/>
        <v>8</v>
      </c>
      <c r="P4013" s="10">
        <f t="shared" si="250"/>
        <v>4.75</v>
      </c>
      <c r="Q4013" s="14">
        <f t="shared" si="248"/>
        <v>42096.544548611113</v>
      </c>
      <c r="R4013">
        <f t="shared" si="251"/>
        <v>2015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0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249"/>
        <v>0</v>
      </c>
      <c r="P4014" s="10" t="e">
        <f t="shared" si="250"/>
        <v>#DIV/0!</v>
      </c>
      <c r="Q4014" s="14">
        <f t="shared" si="248"/>
        <v>42021.301192129627</v>
      </c>
      <c r="R4014">
        <f t="shared" si="251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0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249"/>
        <v>1</v>
      </c>
      <c r="P4015" s="10">
        <f t="shared" si="250"/>
        <v>13</v>
      </c>
      <c r="Q4015" s="14">
        <f t="shared" si="248"/>
        <v>42419.246168981481</v>
      </c>
      <c r="R4015">
        <f t="shared" si="251"/>
        <v>2016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0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249"/>
        <v>0</v>
      </c>
      <c r="P4016" s="10" t="e">
        <f t="shared" si="250"/>
        <v>#DIV/0!</v>
      </c>
      <c r="Q4016" s="14">
        <f t="shared" si="248"/>
        <v>42174.780821759254</v>
      </c>
      <c r="R4016">
        <f t="shared" si="251"/>
        <v>2015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0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249"/>
        <v>0</v>
      </c>
      <c r="P4017" s="10">
        <f t="shared" si="250"/>
        <v>1</v>
      </c>
      <c r="Q4017" s="14">
        <f t="shared" si="248"/>
        <v>41869.872685185182</v>
      </c>
      <c r="R4017">
        <f t="shared" si="251"/>
        <v>2014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0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249"/>
        <v>14</v>
      </c>
      <c r="P4018" s="10">
        <f t="shared" si="250"/>
        <v>10</v>
      </c>
      <c r="Q4018" s="14">
        <f t="shared" si="248"/>
        <v>41856.672152777777</v>
      </c>
      <c r="R4018">
        <f t="shared" si="251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0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249"/>
        <v>1</v>
      </c>
      <c r="P4019" s="10">
        <f t="shared" si="250"/>
        <v>52.5</v>
      </c>
      <c r="Q4019" s="14">
        <f t="shared" si="248"/>
        <v>42620.91097222222</v>
      </c>
      <c r="R4019">
        <f t="shared" si="251"/>
        <v>2016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249"/>
        <v>9</v>
      </c>
      <c r="P4020" s="10">
        <f t="shared" si="250"/>
        <v>32.5</v>
      </c>
      <c r="Q4020" s="14">
        <f t="shared" si="248"/>
        <v>42417.675879629634</v>
      </c>
      <c r="R4020">
        <f t="shared" si="251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0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249"/>
        <v>1</v>
      </c>
      <c r="P4021" s="10">
        <f t="shared" si="250"/>
        <v>7.25</v>
      </c>
      <c r="Q4021" s="14">
        <f t="shared" si="248"/>
        <v>42057.190960648149</v>
      </c>
      <c r="R4021">
        <f t="shared" si="251"/>
        <v>2015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0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249"/>
        <v>17</v>
      </c>
      <c r="P4022" s="10">
        <f t="shared" si="250"/>
        <v>33.33</v>
      </c>
      <c r="Q4022" s="14">
        <f t="shared" si="248"/>
        <v>41878.911550925928</v>
      </c>
      <c r="R4022">
        <f t="shared" si="251"/>
        <v>2014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0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249"/>
        <v>1</v>
      </c>
      <c r="P4023" s="10">
        <f t="shared" si="250"/>
        <v>62.5</v>
      </c>
      <c r="Q4023" s="14">
        <f t="shared" si="248"/>
        <v>41990.584108796291</v>
      </c>
      <c r="R4023">
        <f t="shared" si="251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0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249"/>
        <v>70</v>
      </c>
      <c r="P4024" s="10">
        <f t="shared" si="250"/>
        <v>63.56</v>
      </c>
      <c r="Q4024" s="14">
        <f t="shared" si="248"/>
        <v>42408.999571759254</v>
      </c>
      <c r="R4024">
        <f t="shared" si="251"/>
        <v>2016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0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249"/>
        <v>0</v>
      </c>
      <c r="P4025" s="10" t="e">
        <f t="shared" si="250"/>
        <v>#DIV/0!</v>
      </c>
      <c r="Q4025" s="14">
        <f t="shared" si="248"/>
        <v>42217.670104166667</v>
      </c>
      <c r="R4025">
        <f t="shared" si="251"/>
        <v>2015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0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249"/>
        <v>1</v>
      </c>
      <c r="P4026" s="10">
        <f t="shared" si="250"/>
        <v>10</v>
      </c>
      <c r="Q4026" s="14">
        <f t="shared" si="248"/>
        <v>42151.237685185188</v>
      </c>
      <c r="R4026">
        <f t="shared" si="251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0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249"/>
        <v>5</v>
      </c>
      <c r="P4027" s="10">
        <f t="shared" si="250"/>
        <v>62.5</v>
      </c>
      <c r="Q4027" s="14">
        <f t="shared" si="248"/>
        <v>42282.655543981484</v>
      </c>
      <c r="R4027">
        <f t="shared" si="251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0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49"/>
        <v>0</v>
      </c>
      <c r="P4028" s="10" t="e">
        <f t="shared" si="250"/>
        <v>#DIV/0!</v>
      </c>
      <c r="Q4028" s="14">
        <f t="shared" si="248"/>
        <v>42768.97084490741</v>
      </c>
      <c r="R4028">
        <f t="shared" si="251"/>
        <v>2017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0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249"/>
        <v>7</v>
      </c>
      <c r="P4029" s="10">
        <f t="shared" si="250"/>
        <v>30.71</v>
      </c>
      <c r="Q4029" s="14">
        <f t="shared" si="248"/>
        <v>41765.938657407409</v>
      </c>
      <c r="R4029">
        <f t="shared" si="251"/>
        <v>2014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249"/>
        <v>28</v>
      </c>
      <c r="P4030" s="10">
        <f t="shared" si="250"/>
        <v>51</v>
      </c>
      <c r="Q4030" s="14">
        <f t="shared" si="248"/>
        <v>42322.025115740747</v>
      </c>
      <c r="R4030">
        <f t="shared" si="251"/>
        <v>2015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0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249"/>
        <v>0</v>
      </c>
      <c r="P4031" s="10" t="e">
        <f t="shared" si="250"/>
        <v>#DIV/0!</v>
      </c>
      <c r="Q4031" s="14">
        <f t="shared" si="248"/>
        <v>42374.655081018514</v>
      </c>
      <c r="R4031">
        <f t="shared" si="251"/>
        <v>2016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0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249"/>
        <v>16</v>
      </c>
      <c r="P4032" s="10">
        <f t="shared" si="250"/>
        <v>66.67</v>
      </c>
      <c r="Q4032" s="14">
        <f t="shared" si="248"/>
        <v>41941.585231481484</v>
      </c>
      <c r="R4032">
        <f t="shared" si="251"/>
        <v>2014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0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249"/>
        <v>0</v>
      </c>
      <c r="P4033" s="10" t="e">
        <f t="shared" si="250"/>
        <v>#DIV/0!</v>
      </c>
      <c r="Q4033" s="14">
        <f t="shared" si="248"/>
        <v>42293.809212962966</v>
      </c>
      <c r="R4033">
        <f t="shared" si="251"/>
        <v>2015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0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249"/>
        <v>7</v>
      </c>
      <c r="P4034" s="10">
        <f t="shared" si="250"/>
        <v>59</v>
      </c>
      <c r="Q4034" s="14">
        <f t="shared" ref="Q4034:Q4097" si="252">(((J4035/60)/60)/24)+DATE(1970,1,1)</f>
        <v>42614.268796296295</v>
      </c>
      <c r="R4034">
        <f t="shared" si="251"/>
        <v>2016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0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253">ROUND(E4035/D4035*100,0)</f>
        <v>26</v>
      </c>
      <c r="P4035" s="10">
        <f t="shared" ref="P4035:P4098" si="254">ROUND(E4035/L4035,2)</f>
        <v>65.34</v>
      </c>
      <c r="Q4035" s="14">
        <f t="shared" si="252"/>
        <v>42067.947337962964</v>
      </c>
      <c r="R4035">
        <f t="shared" ref="R4035:R4098" si="255">YEAR(Q4035)</f>
        <v>2015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0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253"/>
        <v>1</v>
      </c>
      <c r="P4036" s="10">
        <f t="shared" si="254"/>
        <v>100</v>
      </c>
      <c r="Q4036" s="14">
        <f t="shared" si="252"/>
        <v>41903.882951388885</v>
      </c>
      <c r="R4036">
        <f t="shared" si="255"/>
        <v>2014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0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253"/>
        <v>37</v>
      </c>
      <c r="P4037" s="10">
        <f t="shared" si="254"/>
        <v>147.4</v>
      </c>
      <c r="Q4037" s="14">
        <f t="shared" si="252"/>
        <v>41804.937083333331</v>
      </c>
      <c r="R4037">
        <f t="shared" si="255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0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253"/>
        <v>47</v>
      </c>
      <c r="P4038" s="10">
        <f t="shared" si="254"/>
        <v>166.06</v>
      </c>
      <c r="Q4038" s="14">
        <f t="shared" si="252"/>
        <v>42497.070775462969</v>
      </c>
      <c r="R4038">
        <f t="shared" si="255"/>
        <v>2016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0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253"/>
        <v>11</v>
      </c>
      <c r="P4039" s="10">
        <f t="shared" si="254"/>
        <v>40</v>
      </c>
      <c r="Q4039" s="14">
        <f t="shared" si="252"/>
        <v>41869.798726851855</v>
      </c>
      <c r="R4039">
        <f t="shared" si="255"/>
        <v>2014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253"/>
        <v>12</v>
      </c>
      <c r="P4040" s="10">
        <f t="shared" si="254"/>
        <v>75.25</v>
      </c>
      <c r="Q4040" s="14">
        <f t="shared" si="252"/>
        <v>42305.670914351853</v>
      </c>
      <c r="R4040">
        <f t="shared" si="255"/>
        <v>2015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0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253"/>
        <v>60</v>
      </c>
      <c r="P4041" s="10">
        <f t="shared" si="254"/>
        <v>60</v>
      </c>
      <c r="Q4041" s="14">
        <f t="shared" si="252"/>
        <v>42144.231527777782</v>
      </c>
      <c r="R4041">
        <f t="shared" si="255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0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253"/>
        <v>31</v>
      </c>
      <c r="P4042" s="10">
        <f t="shared" si="254"/>
        <v>1250</v>
      </c>
      <c r="Q4042" s="14">
        <f t="shared" si="252"/>
        <v>42559.474004629628</v>
      </c>
      <c r="R4042">
        <f t="shared" si="255"/>
        <v>2016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0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253"/>
        <v>0</v>
      </c>
      <c r="P4043" s="10">
        <f t="shared" si="254"/>
        <v>10.5</v>
      </c>
      <c r="Q4043" s="14">
        <f t="shared" si="252"/>
        <v>41995.084074074075</v>
      </c>
      <c r="R4043">
        <f t="shared" si="255"/>
        <v>2014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0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253"/>
        <v>0</v>
      </c>
      <c r="P4044" s="10">
        <f t="shared" si="254"/>
        <v>7</v>
      </c>
      <c r="Q4044" s="14">
        <f t="shared" si="252"/>
        <v>41948.957465277781</v>
      </c>
      <c r="R4044">
        <f t="shared" si="255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0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253"/>
        <v>0</v>
      </c>
      <c r="P4045" s="10" t="e">
        <f t="shared" si="254"/>
        <v>#DIV/0!</v>
      </c>
      <c r="Q4045" s="14">
        <f t="shared" si="252"/>
        <v>42074.219699074078</v>
      </c>
      <c r="R4045">
        <f t="shared" si="255"/>
        <v>2015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0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253"/>
        <v>38</v>
      </c>
      <c r="P4046" s="10">
        <f t="shared" si="254"/>
        <v>56.25</v>
      </c>
      <c r="Q4046" s="14">
        <f t="shared" si="252"/>
        <v>41842.201261574075</v>
      </c>
      <c r="R4046">
        <f t="shared" si="255"/>
        <v>2014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0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253"/>
        <v>0</v>
      </c>
      <c r="P4047" s="10">
        <f t="shared" si="254"/>
        <v>1</v>
      </c>
      <c r="Q4047" s="14">
        <f t="shared" si="252"/>
        <v>41904.650578703702</v>
      </c>
      <c r="R4047">
        <f t="shared" si="255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0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253"/>
        <v>8</v>
      </c>
      <c r="P4048" s="10">
        <f t="shared" si="254"/>
        <v>38.33</v>
      </c>
      <c r="Q4048" s="14">
        <f t="shared" si="252"/>
        <v>41991.022488425922</v>
      </c>
      <c r="R4048">
        <f t="shared" si="255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0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253"/>
        <v>2</v>
      </c>
      <c r="P4049" s="10">
        <f t="shared" si="254"/>
        <v>27.5</v>
      </c>
      <c r="Q4049" s="14">
        <f t="shared" si="252"/>
        <v>42436.509108796294</v>
      </c>
      <c r="R4049">
        <f t="shared" si="255"/>
        <v>2016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253"/>
        <v>18</v>
      </c>
      <c r="P4050" s="10">
        <f t="shared" si="254"/>
        <v>32.979999999999997</v>
      </c>
      <c r="Q4050" s="14">
        <f t="shared" si="252"/>
        <v>42169.958506944444</v>
      </c>
      <c r="R4050">
        <f t="shared" si="255"/>
        <v>2015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0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253"/>
        <v>0</v>
      </c>
      <c r="P4051" s="10">
        <f t="shared" si="254"/>
        <v>16</v>
      </c>
      <c r="Q4051" s="14">
        <f t="shared" si="252"/>
        <v>41905.636469907404</v>
      </c>
      <c r="R4051">
        <f t="shared" si="255"/>
        <v>2014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0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253"/>
        <v>0</v>
      </c>
      <c r="P4052" s="10">
        <f t="shared" si="254"/>
        <v>1</v>
      </c>
      <c r="Q4052" s="14">
        <f t="shared" si="252"/>
        <v>41761.810150462967</v>
      </c>
      <c r="R4052">
        <f t="shared" si="255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0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253"/>
        <v>0</v>
      </c>
      <c r="P4053" s="10" t="e">
        <f t="shared" si="254"/>
        <v>#DIV/0!</v>
      </c>
      <c r="Q4053" s="14">
        <f t="shared" si="252"/>
        <v>41865.878657407404</v>
      </c>
      <c r="R4053">
        <f t="shared" si="255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0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253"/>
        <v>38</v>
      </c>
      <c r="P4054" s="10">
        <f t="shared" si="254"/>
        <v>86.62</v>
      </c>
      <c r="Q4054" s="14">
        <f t="shared" si="252"/>
        <v>41928.690138888887</v>
      </c>
      <c r="R4054">
        <f t="shared" si="255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0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253"/>
        <v>22</v>
      </c>
      <c r="P4055" s="10">
        <f t="shared" si="254"/>
        <v>55</v>
      </c>
      <c r="Q4055" s="14">
        <f t="shared" si="252"/>
        <v>42613.841261574074</v>
      </c>
      <c r="R4055">
        <f t="shared" si="255"/>
        <v>2016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0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253"/>
        <v>0</v>
      </c>
      <c r="P4056" s="10" t="e">
        <f t="shared" si="254"/>
        <v>#DIV/0!</v>
      </c>
      <c r="Q4056" s="14">
        <f t="shared" si="252"/>
        <v>41779.648506944446</v>
      </c>
      <c r="R4056">
        <f t="shared" si="255"/>
        <v>2014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0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253"/>
        <v>18</v>
      </c>
      <c r="P4057" s="10">
        <f t="shared" si="254"/>
        <v>41.95</v>
      </c>
      <c r="Q4057" s="14">
        <f t="shared" si="252"/>
        <v>42534.933321759265</v>
      </c>
      <c r="R4057">
        <f t="shared" si="255"/>
        <v>2016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0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253"/>
        <v>53</v>
      </c>
      <c r="P4058" s="10">
        <f t="shared" si="254"/>
        <v>88.33</v>
      </c>
      <c r="Q4058" s="14">
        <f t="shared" si="252"/>
        <v>42310.968518518523</v>
      </c>
      <c r="R4058">
        <f t="shared" si="255"/>
        <v>2015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0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253"/>
        <v>22</v>
      </c>
      <c r="P4059" s="10">
        <f t="shared" si="254"/>
        <v>129.16999999999999</v>
      </c>
      <c r="Q4059" s="14">
        <f t="shared" si="252"/>
        <v>42446.060694444444</v>
      </c>
      <c r="R4059">
        <f t="shared" si="255"/>
        <v>2016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253"/>
        <v>3</v>
      </c>
      <c r="P4060" s="10">
        <f t="shared" si="254"/>
        <v>23.75</v>
      </c>
      <c r="Q4060" s="14">
        <f t="shared" si="252"/>
        <v>41866.640648148146</v>
      </c>
      <c r="R4060">
        <f t="shared" si="255"/>
        <v>2014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0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253"/>
        <v>3</v>
      </c>
      <c r="P4061" s="10">
        <f t="shared" si="254"/>
        <v>35.71</v>
      </c>
      <c r="Q4061" s="14">
        <f t="shared" si="252"/>
        <v>41779.695092592592</v>
      </c>
      <c r="R4061">
        <f t="shared" si="255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0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253"/>
        <v>3</v>
      </c>
      <c r="P4062" s="10">
        <f t="shared" si="254"/>
        <v>57</v>
      </c>
      <c r="Q4062" s="14">
        <f t="shared" si="252"/>
        <v>42421.141469907408</v>
      </c>
      <c r="R4062">
        <f t="shared" si="255"/>
        <v>2016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0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253"/>
        <v>0</v>
      </c>
      <c r="P4063" s="10" t="e">
        <f t="shared" si="254"/>
        <v>#DIV/0!</v>
      </c>
      <c r="Q4063" s="14">
        <f t="shared" si="252"/>
        <v>42523.739212962959</v>
      </c>
      <c r="R4063">
        <f t="shared" si="255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0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253"/>
        <v>2</v>
      </c>
      <c r="P4064" s="10">
        <f t="shared" si="254"/>
        <v>163.33000000000001</v>
      </c>
      <c r="Q4064" s="14">
        <f t="shared" si="252"/>
        <v>41787.681527777779</v>
      </c>
      <c r="R4064">
        <f t="shared" si="255"/>
        <v>2014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0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253"/>
        <v>1</v>
      </c>
      <c r="P4065" s="10">
        <f t="shared" si="254"/>
        <v>15</v>
      </c>
      <c r="Q4065" s="14">
        <f t="shared" si="252"/>
        <v>42093.588263888887</v>
      </c>
      <c r="R4065">
        <f t="shared" si="255"/>
        <v>2015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0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253"/>
        <v>19</v>
      </c>
      <c r="P4066" s="10">
        <f t="shared" si="254"/>
        <v>64.17</v>
      </c>
      <c r="Q4066" s="14">
        <f t="shared" si="252"/>
        <v>41833.951516203706</v>
      </c>
      <c r="R4066">
        <f t="shared" si="255"/>
        <v>2014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0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253"/>
        <v>1</v>
      </c>
      <c r="P4067" s="10">
        <f t="shared" si="254"/>
        <v>6.75</v>
      </c>
      <c r="Q4067" s="14">
        <f t="shared" si="252"/>
        <v>42479.039212962962</v>
      </c>
      <c r="R4067">
        <f t="shared" si="255"/>
        <v>2016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0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253"/>
        <v>0</v>
      </c>
      <c r="P4068" s="10">
        <f t="shared" si="254"/>
        <v>25</v>
      </c>
      <c r="Q4068" s="14">
        <f t="shared" si="252"/>
        <v>42235.117476851854</v>
      </c>
      <c r="R4068">
        <f t="shared" si="255"/>
        <v>2015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0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253"/>
        <v>61</v>
      </c>
      <c r="P4069" s="10">
        <f t="shared" si="254"/>
        <v>179.12</v>
      </c>
      <c r="Q4069" s="14">
        <f t="shared" si="252"/>
        <v>42718.963599537034</v>
      </c>
      <c r="R4069">
        <f t="shared" si="255"/>
        <v>2016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253"/>
        <v>1</v>
      </c>
      <c r="P4070" s="10">
        <f t="shared" si="254"/>
        <v>34.950000000000003</v>
      </c>
      <c r="Q4070" s="14">
        <f t="shared" si="252"/>
        <v>42022.661527777775</v>
      </c>
      <c r="R4070">
        <f t="shared" si="255"/>
        <v>2015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0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253"/>
        <v>34</v>
      </c>
      <c r="P4071" s="10">
        <f t="shared" si="254"/>
        <v>33.08</v>
      </c>
      <c r="Q4071" s="14">
        <f t="shared" si="252"/>
        <v>42031.666898148149</v>
      </c>
      <c r="R4071">
        <f t="shared" si="255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0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253"/>
        <v>17</v>
      </c>
      <c r="P4072" s="10">
        <f t="shared" si="254"/>
        <v>27.5</v>
      </c>
      <c r="Q4072" s="14">
        <f t="shared" si="252"/>
        <v>42700.804756944446</v>
      </c>
      <c r="R4072">
        <f t="shared" si="255"/>
        <v>2016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0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253"/>
        <v>0</v>
      </c>
      <c r="P4073" s="10" t="e">
        <f t="shared" si="254"/>
        <v>#DIV/0!</v>
      </c>
      <c r="Q4073" s="14">
        <f t="shared" si="252"/>
        <v>41812.77443287037</v>
      </c>
      <c r="R4073">
        <f t="shared" si="255"/>
        <v>2014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0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253"/>
        <v>0</v>
      </c>
      <c r="P4074" s="10">
        <f t="shared" si="254"/>
        <v>2</v>
      </c>
      <c r="Q4074" s="14">
        <f t="shared" si="252"/>
        <v>42078.34520833334</v>
      </c>
      <c r="R4074">
        <f t="shared" si="255"/>
        <v>2015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0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253"/>
        <v>1</v>
      </c>
      <c r="P4075" s="10">
        <f t="shared" si="254"/>
        <v>18.5</v>
      </c>
      <c r="Q4075" s="14">
        <f t="shared" si="252"/>
        <v>42283.552951388891</v>
      </c>
      <c r="R4075">
        <f t="shared" si="255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0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253"/>
        <v>27</v>
      </c>
      <c r="P4076" s="10">
        <f t="shared" si="254"/>
        <v>35</v>
      </c>
      <c r="Q4076" s="14">
        <f t="shared" si="252"/>
        <v>41779.045937499999</v>
      </c>
      <c r="R4076">
        <f t="shared" si="255"/>
        <v>2014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0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253"/>
        <v>29</v>
      </c>
      <c r="P4077" s="10">
        <f t="shared" si="254"/>
        <v>44.31</v>
      </c>
      <c r="Q4077" s="14">
        <f t="shared" si="252"/>
        <v>41905.795706018522</v>
      </c>
      <c r="R4077">
        <f t="shared" si="255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0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253"/>
        <v>0</v>
      </c>
      <c r="P4078" s="10" t="e">
        <f t="shared" si="254"/>
        <v>#DIV/0!</v>
      </c>
      <c r="Q4078" s="14">
        <f t="shared" si="252"/>
        <v>42695.7105787037</v>
      </c>
      <c r="R4078">
        <f t="shared" si="255"/>
        <v>2016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0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253"/>
        <v>9</v>
      </c>
      <c r="P4079" s="10">
        <f t="shared" si="254"/>
        <v>222.5</v>
      </c>
      <c r="Q4079" s="14">
        <f t="shared" si="252"/>
        <v>42732.787523148145</v>
      </c>
      <c r="R4079">
        <f t="shared" si="255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253"/>
        <v>0</v>
      </c>
      <c r="P4080" s="10" t="e">
        <f t="shared" si="254"/>
        <v>#DIV/0!</v>
      </c>
      <c r="Q4080" s="14">
        <f t="shared" si="252"/>
        <v>42510.938900462963</v>
      </c>
      <c r="R4080">
        <f t="shared" si="255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0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253"/>
        <v>0</v>
      </c>
      <c r="P4081" s="10">
        <f t="shared" si="254"/>
        <v>5</v>
      </c>
      <c r="Q4081" s="14">
        <f t="shared" si="252"/>
        <v>42511.698101851856</v>
      </c>
      <c r="R4081">
        <f t="shared" si="255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0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3"/>
        <v>0</v>
      </c>
      <c r="P4082" s="10" t="e">
        <f t="shared" si="254"/>
        <v>#DIV/0!</v>
      </c>
      <c r="Q4082" s="14">
        <f t="shared" si="252"/>
        <v>42041.581307870365</v>
      </c>
      <c r="R4082">
        <f t="shared" si="255"/>
        <v>2015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0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253"/>
        <v>16</v>
      </c>
      <c r="P4083" s="10">
        <f t="shared" si="254"/>
        <v>29.17</v>
      </c>
      <c r="Q4083" s="14">
        <f t="shared" si="252"/>
        <v>42307.189270833333</v>
      </c>
      <c r="R4083">
        <f t="shared" si="255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0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253"/>
        <v>2</v>
      </c>
      <c r="P4084" s="10">
        <f t="shared" si="254"/>
        <v>1.5</v>
      </c>
      <c r="Q4084" s="14">
        <f t="shared" si="252"/>
        <v>42353.761759259258</v>
      </c>
      <c r="R4084">
        <f t="shared" si="255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0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253"/>
        <v>22</v>
      </c>
      <c r="P4085" s="10">
        <f t="shared" si="254"/>
        <v>126.5</v>
      </c>
      <c r="Q4085" s="14">
        <f t="shared" si="252"/>
        <v>42622.436412037037</v>
      </c>
      <c r="R4085">
        <f t="shared" si="255"/>
        <v>2016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0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253"/>
        <v>0</v>
      </c>
      <c r="P4086" s="10">
        <f t="shared" si="254"/>
        <v>10</v>
      </c>
      <c r="Q4086" s="14">
        <f t="shared" si="252"/>
        <v>42058.603877314818</v>
      </c>
      <c r="R4086">
        <f t="shared" si="255"/>
        <v>2015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0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253"/>
        <v>0</v>
      </c>
      <c r="P4087" s="10">
        <f t="shared" si="254"/>
        <v>10</v>
      </c>
      <c r="Q4087" s="14">
        <f t="shared" si="252"/>
        <v>42304.940960648149</v>
      </c>
      <c r="R4087">
        <f t="shared" si="255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0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253"/>
        <v>5</v>
      </c>
      <c r="P4088" s="10">
        <f t="shared" si="254"/>
        <v>9.4</v>
      </c>
      <c r="Q4088" s="14">
        <f t="shared" si="252"/>
        <v>42538.742893518516</v>
      </c>
      <c r="R4088">
        <f t="shared" si="255"/>
        <v>2016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0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253"/>
        <v>0</v>
      </c>
      <c r="P4089" s="10" t="e">
        <f t="shared" si="254"/>
        <v>#DIV/0!</v>
      </c>
      <c r="Q4089" s="14">
        <f t="shared" si="252"/>
        <v>41990.612546296295</v>
      </c>
      <c r="R4089">
        <f t="shared" si="255"/>
        <v>2014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253"/>
        <v>11</v>
      </c>
      <c r="P4090" s="10">
        <f t="shared" si="254"/>
        <v>72</v>
      </c>
      <c r="Q4090" s="14">
        <f t="shared" si="252"/>
        <v>42122.732499999998</v>
      </c>
      <c r="R4090">
        <f t="shared" si="255"/>
        <v>2015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0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253"/>
        <v>5</v>
      </c>
      <c r="P4091" s="10">
        <f t="shared" si="254"/>
        <v>30</v>
      </c>
      <c r="Q4091" s="14">
        <f t="shared" si="252"/>
        <v>42209.67288194444</v>
      </c>
      <c r="R4091">
        <f t="shared" si="255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0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253"/>
        <v>3</v>
      </c>
      <c r="P4092" s="10">
        <f t="shared" si="254"/>
        <v>10.67</v>
      </c>
      <c r="Q4092" s="14">
        <f t="shared" si="252"/>
        <v>41990.506377314814</v>
      </c>
      <c r="R4092">
        <f t="shared" si="255"/>
        <v>2014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0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253"/>
        <v>13</v>
      </c>
      <c r="P4093" s="10">
        <f t="shared" si="254"/>
        <v>25.5</v>
      </c>
      <c r="Q4093" s="14">
        <f t="shared" si="252"/>
        <v>42039.194988425923</v>
      </c>
      <c r="R4093">
        <f t="shared" si="255"/>
        <v>2015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0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253"/>
        <v>0</v>
      </c>
      <c r="P4094" s="10">
        <f t="shared" si="254"/>
        <v>20</v>
      </c>
      <c r="Q4094" s="14">
        <f t="shared" si="252"/>
        <v>42178.815891203703</v>
      </c>
      <c r="R4094">
        <f t="shared" si="255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0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253"/>
        <v>2</v>
      </c>
      <c r="P4095" s="10">
        <f t="shared" si="254"/>
        <v>15</v>
      </c>
      <c r="Q4095" s="14">
        <f t="shared" si="252"/>
        <v>41890.086805555555</v>
      </c>
      <c r="R4095">
        <f t="shared" si="255"/>
        <v>2014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0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253"/>
        <v>37</v>
      </c>
      <c r="P4096" s="10">
        <f t="shared" si="254"/>
        <v>91.25</v>
      </c>
      <c r="Q4096" s="14">
        <f t="shared" si="252"/>
        <v>42693.031828703708</v>
      </c>
      <c r="R4096">
        <f t="shared" si="255"/>
        <v>2016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0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253"/>
        <v>3</v>
      </c>
      <c r="P4097" s="10">
        <f t="shared" si="254"/>
        <v>800</v>
      </c>
      <c r="Q4097" s="14">
        <f t="shared" si="252"/>
        <v>42750.530312499999</v>
      </c>
      <c r="R4097">
        <f t="shared" si="255"/>
        <v>2017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0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253"/>
        <v>11</v>
      </c>
      <c r="P4098" s="10">
        <f t="shared" si="254"/>
        <v>80</v>
      </c>
      <c r="Q4098" s="14">
        <f t="shared" ref="Q4098:Q4115" si="256">(((J4099/60)/60)/24)+DATE(1970,1,1)</f>
        <v>42344.824502314819</v>
      </c>
      <c r="R4098">
        <f t="shared" si="255"/>
        <v>2015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0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257">ROUND(E4099/D4099*100,0)</f>
        <v>0</v>
      </c>
      <c r="P4099" s="10" t="e">
        <f t="shared" ref="P4099:P4115" si="258">ROUND(E4099/L4099,2)</f>
        <v>#DIV/0!</v>
      </c>
      <c r="Q4099" s="14">
        <f t="shared" si="256"/>
        <v>42495.722187499996</v>
      </c>
      <c r="R4099">
        <f t="shared" ref="R4099:R4115" si="259">YEAR(Q4099)</f>
        <v>2016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257"/>
        <v>0</v>
      </c>
      <c r="P4100" s="10" t="e">
        <f t="shared" si="258"/>
        <v>#DIV/0!</v>
      </c>
      <c r="Q4100" s="14">
        <f t="shared" si="256"/>
        <v>42570.850381944445</v>
      </c>
      <c r="R4100">
        <f t="shared" si="259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0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257"/>
        <v>1</v>
      </c>
      <c r="P4101" s="10">
        <f t="shared" si="258"/>
        <v>50</v>
      </c>
      <c r="Q4101" s="14">
        <f t="shared" si="256"/>
        <v>41927.124884259261</v>
      </c>
      <c r="R4101">
        <f t="shared" si="259"/>
        <v>2014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0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257"/>
        <v>0</v>
      </c>
      <c r="P4102" s="10" t="e">
        <f t="shared" si="258"/>
        <v>#DIV/0!</v>
      </c>
      <c r="Q4102" s="14">
        <f t="shared" si="256"/>
        <v>42730.903726851851</v>
      </c>
      <c r="R4102">
        <f t="shared" si="259"/>
        <v>2016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0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7"/>
        <v>0</v>
      </c>
      <c r="P4103" s="10" t="e">
        <f t="shared" si="258"/>
        <v>#DIV/0!</v>
      </c>
      <c r="Q4103" s="14">
        <f t="shared" si="256"/>
        <v>42475.848067129627</v>
      </c>
      <c r="R4103">
        <f t="shared" si="259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0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257"/>
        <v>27</v>
      </c>
      <c r="P4104" s="10">
        <f t="shared" si="258"/>
        <v>22.83</v>
      </c>
      <c r="Q4104" s="14">
        <f t="shared" si="256"/>
        <v>42188.83293981482</v>
      </c>
      <c r="R4104">
        <f t="shared" si="259"/>
        <v>2015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0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257"/>
        <v>10</v>
      </c>
      <c r="P4105" s="10">
        <f t="shared" si="258"/>
        <v>16.670000000000002</v>
      </c>
      <c r="Q4105" s="14">
        <f t="shared" si="256"/>
        <v>42640.278171296297</v>
      </c>
      <c r="R4105">
        <f t="shared" si="259"/>
        <v>2016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0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257"/>
        <v>21</v>
      </c>
      <c r="P4106" s="10">
        <f t="shared" si="258"/>
        <v>45.79</v>
      </c>
      <c r="Q4106" s="14">
        <f t="shared" si="256"/>
        <v>42697.010520833333</v>
      </c>
      <c r="R4106">
        <f t="shared" si="259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0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257"/>
        <v>7</v>
      </c>
      <c r="P4107" s="10">
        <f t="shared" si="258"/>
        <v>383.33</v>
      </c>
      <c r="Q4107" s="14">
        <f t="shared" si="256"/>
        <v>42053.049375000002</v>
      </c>
      <c r="R4107">
        <f t="shared" si="259"/>
        <v>2015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0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257"/>
        <v>71</v>
      </c>
      <c r="P4108" s="10">
        <f t="shared" si="258"/>
        <v>106.97</v>
      </c>
      <c r="Q4108" s="14">
        <f t="shared" si="256"/>
        <v>41883.916678240741</v>
      </c>
      <c r="R4108">
        <f t="shared" si="259"/>
        <v>2014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0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257"/>
        <v>2</v>
      </c>
      <c r="P4109" s="10">
        <f t="shared" si="258"/>
        <v>10.25</v>
      </c>
      <c r="Q4109" s="14">
        <f t="shared" si="256"/>
        <v>42767.031678240746</v>
      </c>
      <c r="R4109">
        <f t="shared" si="259"/>
        <v>2017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257"/>
        <v>2</v>
      </c>
      <c r="P4110" s="10">
        <f t="shared" si="258"/>
        <v>59</v>
      </c>
      <c r="Q4110" s="14">
        <f t="shared" si="256"/>
        <v>42307.539398148147</v>
      </c>
      <c r="R4110">
        <f t="shared" si="259"/>
        <v>2015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0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257"/>
        <v>0</v>
      </c>
      <c r="P4111" s="10" t="e">
        <f t="shared" si="258"/>
        <v>#DIV/0!</v>
      </c>
      <c r="Q4111" s="14">
        <f t="shared" si="256"/>
        <v>42512.626747685179</v>
      </c>
      <c r="R4111">
        <f t="shared" si="259"/>
        <v>2016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0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257"/>
        <v>29</v>
      </c>
      <c r="P4112" s="10">
        <f t="shared" si="258"/>
        <v>14.33</v>
      </c>
      <c r="Q4112" s="14">
        <f t="shared" si="256"/>
        <v>42029.135879629626</v>
      </c>
      <c r="R4112">
        <f t="shared" si="259"/>
        <v>2015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0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257"/>
        <v>3</v>
      </c>
      <c r="P4113" s="10">
        <f t="shared" si="258"/>
        <v>15.67</v>
      </c>
      <c r="Q4113" s="14">
        <f t="shared" si="256"/>
        <v>42400.946597222224</v>
      </c>
      <c r="R4113">
        <f t="shared" si="259"/>
        <v>2016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0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257"/>
        <v>0</v>
      </c>
      <c r="P4114" s="10">
        <f t="shared" si="258"/>
        <v>1</v>
      </c>
      <c r="Q4114" s="14">
        <f t="shared" si="256"/>
        <v>42358.573182870372</v>
      </c>
      <c r="R4114">
        <f t="shared" si="259"/>
        <v>2015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0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257"/>
        <v>0</v>
      </c>
      <c r="P4115" s="10">
        <f t="shared" si="258"/>
        <v>1</v>
      </c>
      <c r="Q4115" s="14">
        <f t="shared" si="256"/>
        <v>25569</v>
      </c>
      <c r="R4115">
        <f t="shared" si="259"/>
        <v>1970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BD12-3540-2845-B0AD-52085C172D07}">
  <dimension ref="A2:E19"/>
  <sheetViews>
    <sheetView tabSelected="1" workbookViewId="0">
      <selection activeCell="K25" sqref="K25"/>
    </sheetView>
  </sheetViews>
  <sheetFormatPr baseColWidth="10" defaultRowHeight="15" x14ac:dyDescent="0.2"/>
  <cols>
    <col min="1" max="1" width="20.83203125" bestFit="1" customWidth="1"/>
    <col min="2" max="2" width="15.6640625" bestFit="1" customWidth="1"/>
    <col min="3" max="3" width="5.5" bestFit="1" customWidth="1"/>
    <col min="4" max="4" width="8.83203125" bestFit="1" customWidth="1"/>
    <col min="5" max="5" width="10" bestFit="1" customWidth="1"/>
    <col min="6" max="6" width="15.6640625" bestFit="1" customWidth="1"/>
    <col min="7" max="7" width="14" bestFit="1" customWidth="1"/>
    <col min="8" max="8" width="20" bestFit="1" customWidth="1"/>
    <col min="9" max="9" width="18.33203125" bestFit="1" customWidth="1"/>
  </cols>
  <sheetData>
    <row r="2" spans="1:5" x14ac:dyDescent="0.2">
      <c r="A2" s="12" t="s">
        <v>8305</v>
      </c>
      <c r="B2" t="s">
        <v>8315</v>
      </c>
    </row>
    <row r="3" spans="1:5" x14ac:dyDescent="0.2">
      <c r="A3" s="12" t="s">
        <v>8307</v>
      </c>
      <c r="B3" t="s">
        <v>8313</v>
      </c>
    </row>
    <row r="5" spans="1:5" x14ac:dyDescent="0.2">
      <c r="A5" s="12" t="s">
        <v>8314</v>
      </c>
      <c r="B5" s="12" t="s">
        <v>8310</v>
      </c>
    </row>
    <row r="6" spans="1:5" x14ac:dyDescent="0.2">
      <c r="A6" s="12" t="s">
        <v>8311</v>
      </c>
      <c r="B6" t="s">
        <v>8219</v>
      </c>
      <c r="C6" t="s">
        <v>8220</v>
      </c>
      <c r="D6" t="s">
        <v>8218</v>
      </c>
      <c r="E6" t="s">
        <v>8312</v>
      </c>
    </row>
    <row r="7" spans="1:5" x14ac:dyDescent="0.2">
      <c r="A7" s="13" t="s">
        <v>8325</v>
      </c>
      <c r="B7" s="10">
        <v>8</v>
      </c>
      <c r="C7" s="10">
        <v>32</v>
      </c>
      <c r="D7" s="10">
        <v>58</v>
      </c>
      <c r="E7" s="10">
        <v>98</v>
      </c>
    </row>
    <row r="8" spans="1:5" x14ac:dyDescent="0.2">
      <c r="A8" s="13" t="s">
        <v>8326</v>
      </c>
      <c r="B8" s="10">
        <v>5</v>
      </c>
      <c r="C8" s="10">
        <v>40</v>
      </c>
      <c r="D8" s="10">
        <v>69</v>
      </c>
      <c r="E8" s="10">
        <v>114</v>
      </c>
    </row>
    <row r="9" spans="1:5" x14ac:dyDescent="0.2">
      <c r="A9" s="13" t="s">
        <v>8318</v>
      </c>
      <c r="B9" s="10">
        <v>3</v>
      </c>
      <c r="C9" s="10">
        <v>33</v>
      </c>
      <c r="D9" s="10">
        <v>56</v>
      </c>
      <c r="E9" s="10">
        <v>92</v>
      </c>
    </row>
    <row r="10" spans="1:5" x14ac:dyDescent="0.2">
      <c r="A10" s="13" t="s">
        <v>8316</v>
      </c>
      <c r="B10" s="10">
        <v>2</v>
      </c>
      <c r="C10" s="10">
        <v>40</v>
      </c>
      <c r="D10" s="10">
        <v>71</v>
      </c>
      <c r="E10" s="10">
        <v>113</v>
      </c>
    </row>
    <row r="11" spans="1:5" x14ac:dyDescent="0.2">
      <c r="A11" s="13" t="s">
        <v>8319</v>
      </c>
      <c r="B11" s="10">
        <v>3</v>
      </c>
      <c r="C11" s="10">
        <v>50</v>
      </c>
      <c r="D11" s="10">
        <v>113</v>
      </c>
      <c r="E11" s="10">
        <v>166</v>
      </c>
    </row>
    <row r="12" spans="1:5" x14ac:dyDescent="0.2">
      <c r="A12" s="13" t="s">
        <v>8320</v>
      </c>
      <c r="B12" s="10">
        <v>4</v>
      </c>
      <c r="C12" s="10">
        <v>49</v>
      </c>
      <c r="D12" s="10">
        <v>100</v>
      </c>
      <c r="E12" s="10">
        <v>153</v>
      </c>
    </row>
    <row r="13" spans="1:5" x14ac:dyDescent="0.2">
      <c r="A13" s="13" t="s">
        <v>8321</v>
      </c>
      <c r="B13" s="10"/>
      <c r="C13" s="10">
        <v>51</v>
      </c>
      <c r="D13" s="10">
        <v>87</v>
      </c>
      <c r="E13" s="10">
        <v>138</v>
      </c>
    </row>
    <row r="14" spans="1:5" x14ac:dyDescent="0.2">
      <c r="A14" s="13" t="s">
        <v>8322</v>
      </c>
      <c r="B14" s="10">
        <v>2</v>
      </c>
      <c r="C14" s="10">
        <v>50</v>
      </c>
      <c r="D14" s="10">
        <v>72</v>
      </c>
      <c r="E14" s="10">
        <v>124</v>
      </c>
    </row>
    <row r="15" spans="1:5" x14ac:dyDescent="0.2">
      <c r="A15" s="13" t="s">
        <v>8323</v>
      </c>
      <c r="B15" s="10">
        <v>4</v>
      </c>
      <c r="C15" s="10">
        <v>35</v>
      </c>
      <c r="D15" s="10">
        <v>56</v>
      </c>
      <c r="E15" s="10">
        <v>95</v>
      </c>
    </row>
    <row r="16" spans="1:5" x14ac:dyDescent="0.2">
      <c r="A16" s="13" t="s">
        <v>8317</v>
      </c>
      <c r="B16" s="10"/>
      <c r="C16" s="10">
        <v>48</v>
      </c>
      <c r="D16" s="10">
        <v>67</v>
      </c>
      <c r="E16" s="10">
        <v>115</v>
      </c>
    </row>
    <row r="17" spans="1:5" x14ac:dyDescent="0.2">
      <c r="A17" s="13" t="s">
        <v>8324</v>
      </c>
      <c r="B17" s="10">
        <v>3</v>
      </c>
      <c r="C17" s="10">
        <v>30</v>
      </c>
      <c r="D17" s="10">
        <v>54</v>
      </c>
      <c r="E17" s="10">
        <v>87</v>
      </c>
    </row>
    <row r="18" spans="1:5" x14ac:dyDescent="0.2">
      <c r="A18" s="13" t="s">
        <v>8327</v>
      </c>
      <c r="B18" s="10">
        <v>3</v>
      </c>
      <c r="C18" s="10">
        <v>35</v>
      </c>
      <c r="D18" s="10">
        <v>36</v>
      </c>
      <c r="E18" s="10">
        <v>74</v>
      </c>
    </row>
    <row r="19" spans="1:5" x14ac:dyDescent="0.2">
      <c r="A19" s="13" t="s">
        <v>8312</v>
      </c>
      <c r="B19" s="10">
        <v>37</v>
      </c>
      <c r="C19" s="10">
        <v>493</v>
      </c>
      <c r="D19" s="10">
        <v>839</v>
      </c>
      <c r="E19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9034-4357-8349-8B98-EE5689C8A1B6}">
  <dimension ref="A1:H13"/>
  <sheetViews>
    <sheetView workbookViewId="0">
      <selection activeCell="K7" sqref="K7"/>
    </sheetView>
  </sheetViews>
  <sheetFormatPr baseColWidth="10" defaultRowHeight="15" x14ac:dyDescent="0.2"/>
  <cols>
    <col min="1" max="1" width="16.33203125" bestFit="1" customWidth="1"/>
    <col min="2" max="2" width="15.33203125" bestFit="1" customWidth="1"/>
    <col min="3" max="3" width="12.1640625" bestFit="1" customWidth="1"/>
    <col min="4" max="4" width="15" bestFit="1" customWidth="1"/>
    <col min="5" max="5" width="11.5" bestFit="1" customWidth="1"/>
    <col min="6" max="6" width="17.6640625" style="15" bestFit="1" customWidth="1"/>
    <col min="7" max="7" width="14.33203125" style="15" bestFit="1" customWidth="1"/>
    <col min="8" max="8" width="16.83203125" style="15" bestFit="1" customWidth="1"/>
  </cols>
  <sheetData>
    <row r="1" spans="1:8" x14ac:dyDescent="0.2">
      <c r="A1" t="s">
        <v>8328</v>
      </c>
      <c r="B1" t="s">
        <v>8329</v>
      </c>
      <c r="C1" t="s">
        <v>8330</v>
      </c>
      <c r="D1" t="s">
        <v>8331</v>
      </c>
      <c r="E1" t="s">
        <v>8332</v>
      </c>
      <c r="F1" s="15" t="s">
        <v>8333</v>
      </c>
      <c r="G1" s="15" t="s">
        <v>8334</v>
      </c>
      <c r="H1" s="15" t="s">
        <v>8335</v>
      </c>
    </row>
    <row r="2" spans="1:8" x14ac:dyDescent="0.2">
      <c r="A2" t="s">
        <v>8336</v>
      </c>
      <c r="B2">
        <f>COUNTIFS(Kickstarter!D2:D4115, "&lt;999", Kickstarter!F2:F4115, "successful")</f>
        <v>320</v>
      </c>
      <c r="C2">
        <f>COUNTIFS(Kickstarter!D2:D4115, "&lt;999", Kickstarter!F2:F4115, "failed")</f>
        <v>113</v>
      </c>
      <c r="D2">
        <f>COUNTIFS(Kickstarter!D2:D4115, "&lt;999", Kickstarter!F2:F4115, "canceled")</f>
        <v>18</v>
      </c>
      <c r="E2">
        <f>SUM(B2:D2)</f>
        <v>451</v>
      </c>
      <c r="F2" s="15">
        <f>B2/E2</f>
        <v>0.70953436807095349</v>
      </c>
      <c r="G2" s="15">
        <f>C2/E2</f>
        <v>0.25055432372505543</v>
      </c>
      <c r="H2" s="15">
        <f>D2/E2</f>
        <v>3.9911308203991129E-2</v>
      </c>
    </row>
    <row r="3" spans="1:8" x14ac:dyDescent="0.2">
      <c r="A3" t="s">
        <v>8337</v>
      </c>
      <c r="B3">
        <f>COUNTIFS(Kickstarter!D2:D4115, "&gt;999",Kickstarter!D2:D4115, "&lt;5000", Kickstarter!F2:F4115, "successful")</f>
        <v>932</v>
      </c>
      <c r="C3">
        <f>COUNTIFS(Kickstarter!D2:D4115, "&gt;999",Kickstarter!D2:D4115, "&lt;5000", Kickstarter!F2:F4115, "failed")</f>
        <v>420</v>
      </c>
      <c r="D3">
        <f>COUNTIFS(Kickstarter!D2:D4115, "&gt;999",Kickstarter!D2:D4115, "&lt;5000", Kickstarter!F2:F4115, "canceled")</f>
        <v>60</v>
      </c>
      <c r="E3">
        <f t="shared" ref="E3:E13" si="0">SUM(B3:D3)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2">
      <c r="A4" t="s">
        <v>8338</v>
      </c>
      <c r="B4">
        <f>COUNTIFS(Kickstarter!D2:D4115, "&gt;4999",Kickstarter!D2:D4115, "&lt;10000", Kickstarter!F2:F4115, "successful")</f>
        <v>381</v>
      </c>
      <c r="C4">
        <f>COUNTIFS(Kickstarter!D2:D4115, "&gt;4999",Kickstarter!D2:D4115, "&lt;10000", Kickstarter!F2:F4115, "failed")</f>
        <v>283</v>
      </c>
      <c r="D4">
        <f>COUNTIFS(Kickstarter!D2:D4115, "&gt;4999",Kickstarter!D2:D4115, "&lt;10000", Kickstarter!F2:F4115, "canceled")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2">
      <c r="A5" t="s">
        <v>8339</v>
      </c>
      <c r="B5">
        <f>COUNTIFS(Kickstarter!D2:D4115, "&gt;9999",Kickstarter!D2:D4115, "&lt;15000", Kickstarter!F2:F4115, "successful")</f>
        <v>168</v>
      </c>
      <c r="C5">
        <f>COUNTIFS(Kickstarter!D2:D4115, "&gt;9999",Kickstarter!D2:D4115, "&lt;15000", Kickstarter!F2:F4115, "failed")</f>
        <v>144</v>
      </c>
      <c r="D5">
        <f>COUNTIFS(Kickstarter!D2:D4115, "&gt;9999",Kickstarter!D2:D4115, "&lt;15000", Kickstarter!F2:F4115, "canceled")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2">
      <c r="A6" t="s">
        <v>8340</v>
      </c>
      <c r="B6">
        <f>COUNTIFS(Kickstarter!D2:D4115, "&gt;14999",Kickstarter!D2:D4115, "&lt;20000", Kickstarter!F2:F4115, "successful")</f>
        <v>94</v>
      </c>
      <c r="C6">
        <f>COUNTIFS(Kickstarter!D2:D4115, "&gt;14999",Kickstarter!D2:D4115, "&lt;20000", Kickstarter!F2:F4115, "failed")</f>
        <v>90</v>
      </c>
      <c r="D6">
        <f>COUNTIFS(Kickstarter!D2:D4115, "&gt;14999",Kickstarter!D2:D4115, "&lt;20000", Kickstarter!F2:F4115, "canceled")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2">
      <c r="A7" t="s">
        <v>8341</v>
      </c>
      <c r="B7">
        <f>COUNTIFS(Kickstarter!D2:D4115, "&gt;19999",Kickstarter!D2:D4115, "&lt;25000", Kickstarter!F2:F4115, "successful")</f>
        <v>62</v>
      </c>
      <c r="C7">
        <f>COUNTIFS(Kickstarter!D2:D4115, "&gt;19999",Kickstarter!D2:D4115, "&lt;25000", Kickstarter!F2:F4115, "failed")</f>
        <v>72</v>
      </c>
      <c r="D7">
        <f>COUNTIFS(Kickstarter!D2:D4115, "&gt;19999",Kickstarter!D2:D4115, "&lt;25000", Kickstarter!F2:F4115, "canceled")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">
      <c r="A8" t="s">
        <v>8342</v>
      </c>
      <c r="B8">
        <f>COUNTIFS(Kickstarter!D2:D4115, "&gt;24999",Kickstarter!D2:D4115, "&lt;30000", Kickstarter!F2:F4115, "successful")</f>
        <v>55</v>
      </c>
      <c r="C8">
        <f>COUNTIFS(Kickstarter!D2:D4115, "&gt;24999",Kickstarter!D2:D4115, "&lt;30000", Kickstarter!F2:F4115, "failed")</f>
        <v>64</v>
      </c>
      <c r="D8">
        <f>COUNTIFS(Kickstarter!D2:D4115, "&gt;24999",Kickstarter!D2:D4115, "&lt;30000", Kickstarter!F2:F4115, "canceled")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">
      <c r="A9" t="s">
        <v>8343</v>
      </c>
      <c r="B9">
        <f>COUNTIFS(Kickstarter!D2:D4115, "&gt;29999",Kickstarter!D2:D4115, "&lt;35000", Kickstarter!F2:F4115, "successful")</f>
        <v>32</v>
      </c>
      <c r="C9">
        <f>COUNTIFS(Kickstarter!D2:D4115, "&gt;29999",Kickstarter!D2:D4115, "&lt;35000", Kickstarter!F2:F4115, "failed")</f>
        <v>37</v>
      </c>
      <c r="D9">
        <f>COUNTIFS(Kickstarter!D2:D4115, "&gt;29999",Kickstarter!D2:D4115, "&lt;35000", Kickstarter!F2:F4115, "canceled")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">
      <c r="A10" t="s">
        <v>8344</v>
      </c>
      <c r="B10">
        <f>COUNTIFS(Kickstarter!D2:D4115, "&gt;34999",Kickstarter!D2:D4115, "&lt;40000", Kickstarter!F2:F4115, "successful")</f>
        <v>26</v>
      </c>
      <c r="C10">
        <f>COUNTIFS(Kickstarter!D2:D4115, "&gt;34999",Kickstarter!D2:D4115, "&lt;40000", Kickstarter!F2:F4115, "failed")</f>
        <v>22</v>
      </c>
      <c r="D10">
        <f>COUNTIFS(Kickstarter!D2:D4115, "&gt;34999",Kickstarter!D2:D4115, "&lt;40000", Kickstarter!F2:F4115, "canceled")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">
      <c r="A11" t="s">
        <v>8345</v>
      </c>
      <c r="B11">
        <f>COUNTIFS(Kickstarter!D2:D4115, "&gt;39999",Kickstarter!D2:D4115, "&lt;45000", Kickstarter!F2:F4115, "successful")</f>
        <v>21</v>
      </c>
      <c r="C11">
        <f>COUNTIFS(Kickstarter!D2:D4115, "&gt;39999",Kickstarter!D2:D4115, "&lt;45000", Kickstarter!F2:F4115, "failed")</f>
        <v>16</v>
      </c>
      <c r="D11">
        <f>COUNTIFS(Kickstarter!D2:D4115, "&gt;39999",Kickstarter!D2:D4115, "&lt;45000", Kickstarter!F2:F4115, "canceled")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">
      <c r="A12" t="s">
        <v>8346</v>
      </c>
      <c r="B12">
        <f>COUNTIFS(Kickstarter!D2:D4115, "&gt;44999",Kickstarter!D2:D4115, "&lt;50000", Kickstarter!F2:F4115, "successful")</f>
        <v>6</v>
      </c>
      <c r="C12">
        <f>COUNTIFS(Kickstarter!D2:D4115, "&gt;44999",Kickstarter!D2:D4115, "&lt;50000", Kickstarter!F2:F4115, "failed")</f>
        <v>11</v>
      </c>
      <c r="D12">
        <f>COUNTIFS(Kickstarter!D2:D4115, "&gt;44999",Kickstarter!D2:D4115, "&lt;50000", Kickstarter!F2:F4115, "canceled")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">
      <c r="A13" t="s">
        <v>8347</v>
      </c>
      <c r="B13">
        <f>COUNTIFS(Kickstarter!D2:D4115, "&gt;49999", Kickstarter!F2:F4115, "successful")</f>
        <v>86</v>
      </c>
      <c r="C13">
        <f>COUNTIFS(Kickstarter!D2:D4115, "&gt;49999", Kickstarter!F2:F4115, "failed")</f>
        <v>258</v>
      </c>
      <c r="D13">
        <f>COUNTIFS(Kickstarter!D2:D4115, "&gt;49999", Kickstarter!F2:F4115, "canceled")</f>
        <v>100</v>
      </c>
      <c r="E13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Sud, Dave N</cp:lastModifiedBy>
  <dcterms:created xsi:type="dcterms:W3CDTF">2017-04-20T15:17:24Z</dcterms:created>
  <dcterms:modified xsi:type="dcterms:W3CDTF">2021-04-18T20:00:56Z</dcterms:modified>
</cp:coreProperties>
</file>