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vetaylor/dev/care-leaver-review/review/es-transformation/data/"/>
    </mc:Choice>
  </mc:AlternateContent>
  <xr:revisionPtr revIDLastSave="0" documentId="13_ncr:1_{90DED994-D630-274D-A252-98DD1A05DCC3}" xr6:coauthVersionLast="47" xr6:coauthVersionMax="47" xr10:uidLastSave="{00000000-0000-0000-0000-000000000000}"/>
  <bookViews>
    <workbookView xWindow="24980" yWindow="-21600" windowWidth="38400" windowHeight="21600" activeTab="2" xr2:uid="{00000000-000D-0000-FFFF-FFFF00000000}"/>
  </bookViews>
  <sheets>
    <sheet name="homelessness" sheetId="1" r:id="rId1"/>
    <sheet name="health" sheetId="2" r:id="rId2"/>
    <sheet name="education" sheetId="3" r:id="rId3"/>
    <sheet name="employment" sheetId="4" r:id="rId4"/>
    <sheet name="exp_violence" sheetId="5" r:id="rId5"/>
    <sheet name="risky_behaviour" sheetId="6" r:id="rId6"/>
    <sheet name="life_skills" sheetId="7" r:id="rId7"/>
    <sheet name="relationships" sheetId="8" r:id="rId8"/>
    <sheet name="Core components" sheetId="9" state="hidden" r:id="rId9"/>
    <sheet name="Relevant studies" sheetId="10" state="hidden" r:id="rId10"/>
    <sheet name="Inputs" sheetId="11" state="hidden" r:id="rId11"/>
    <sheet name="Sheet13" sheetId="1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hRmxaAxq5NvnwB59XKJP9CgPWweg=="/>
    </ext>
  </extLst>
</workbook>
</file>

<file path=xl/calcChain.xml><?xml version="1.0" encoding="utf-8"?>
<calcChain xmlns="http://schemas.openxmlformats.org/spreadsheetml/2006/main">
  <c r="Q25" i="3" l="1"/>
  <c r="Q26" i="3"/>
  <c r="Q27" i="3"/>
  <c r="Q28" i="3"/>
  <c r="Q24" i="3"/>
  <c r="U13" i="5"/>
  <c r="U11" i="5"/>
  <c r="J15" i="3"/>
  <c r="I15" i="3"/>
  <c r="G14" i="1"/>
  <c r="H14" i="1" s="1"/>
  <c r="G15" i="1"/>
  <c r="U12" i="5"/>
  <c r="U14" i="5"/>
  <c r="U15" i="5"/>
  <c r="U16" i="5"/>
  <c r="U17" i="5"/>
  <c r="U18" i="5"/>
  <c r="U19" i="5"/>
  <c r="U20" i="5"/>
  <c r="U21" i="5"/>
  <c r="U22" i="5"/>
  <c r="U23" i="5"/>
  <c r="U24" i="5"/>
  <c r="R20" i="1"/>
  <c r="U20" i="1" s="1"/>
  <c r="R19" i="1"/>
  <c r="U19" i="1" s="1"/>
  <c r="R18" i="1"/>
  <c r="U18" i="1" s="1"/>
  <c r="H24" i="3"/>
  <c r="G11" i="2"/>
  <c r="H11" i="2" s="1"/>
  <c r="G12" i="2"/>
  <c r="H12" i="2" s="1"/>
  <c r="G13" i="2"/>
  <c r="H13" i="2"/>
  <c r="G14" i="2"/>
  <c r="H14" i="2" s="1"/>
  <c r="G15" i="2"/>
  <c r="H15" i="2"/>
  <c r="G16" i="2"/>
  <c r="H16" i="2" s="1"/>
  <c r="G17" i="2"/>
  <c r="H17" i="2"/>
  <c r="G18" i="2"/>
  <c r="H18" i="2" s="1"/>
  <c r="G19" i="2"/>
  <c r="H19" i="2"/>
  <c r="G20" i="2"/>
  <c r="H20" i="2" s="1"/>
  <c r="G21" i="2"/>
  <c r="H21" i="2"/>
  <c r="G10" i="2"/>
  <c r="H10" i="2" s="1"/>
  <c r="G33" i="4"/>
  <c r="H33" i="4" s="1"/>
  <c r="H32" i="4"/>
  <c r="G32" i="4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10" i="5"/>
  <c r="H10" i="5" s="1"/>
  <c r="G9" i="5"/>
  <c r="H9" i="5" s="1"/>
  <c r="G8" i="6"/>
  <c r="H8" i="6" s="1"/>
  <c r="H9" i="6" s="1"/>
  <c r="G17" i="1"/>
  <c r="G16" i="1"/>
  <c r="H16" i="1" s="1"/>
  <c r="H15" i="1"/>
  <c r="H17" i="1"/>
  <c r="U7" i="6"/>
  <c r="I12" i="3"/>
  <c r="J9" i="3"/>
  <c r="I9" i="3"/>
  <c r="I10" i="3"/>
  <c r="J12" i="3"/>
  <c r="J11" i="3"/>
  <c r="I11" i="3"/>
  <c r="J10" i="3"/>
  <c r="J15" i="4"/>
  <c r="I15" i="4"/>
  <c r="I14" i="4"/>
  <c r="J14" i="4"/>
  <c r="J4" i="1"/>
  <c r="I4" i="1"/>
  <c r="G3" i="6"/>
  <c r="H3" i="6"/>
  <c r="D9" i="12"/>
  <c r="E9" i="12" s="1"/>
  <c r="C9" i="12"/>
  <c r="D5" i="12"/>
  <c r="E5" i="12" s="1"/>
  <c r="C5" i="12"/>
  <c r="C4" i="12"/>
  <c r="G10" i="6" l="1"/>
  <c r="H10" i="6"/>
  <c r="G9" i="6"/>
</calcChain>
</file>

<file path=xl/sharedStrings.xml><?xml version="1.0" encoding="utf-8"?>
<sst xmlns="http://schemas.openxmlformats.org/spreadsheetml/2006/main" count="1314" uniqueCount="288">
  <si>
    <t>author</t>
  </si>
  <si>
    <t>study</t>
  </si>
  <si>
    <t>Homelessness</t>
  </si>
  <si>
    <t>Number of residential moves</t>
  </si>
  <si>
    <t>High school diploma or GED</t>
  </si>
  <si>
    <t>Attended college</t>
  </si>
  <si>
    <t>Currently employed</t>
  </si>
  <si>
    <t>Earnings is past 12 months</t>
  </si>
  <si>
    <t>Net worth</t>
  </si>
  <si>
    <t>Employed at follow-up (12-months or more)</t>
  </si>
  <si>
    <t>Study Reference #</t>
  </si>
  <si>
    <t>Became pregnant (female)</t>
  </si>
  <si>
    <t>Preparedness (overall)</t>
  </si>
  <si>
    <t>Preparedness (job-related)</t>
  </si>
  <si>
    <t>Financial accounts (any)</t>
  </si>
  <si>
    <t>Social security card</t>
  </si>
  <si>
    <t>Birth certificate</t>
  </si>
  <si>
    <t>Drivers license</t>
  </si>
  <si>
    <t>First author</t>
  </si>
  <si>
    <t>Publication year</t>
  </si>
  <si>
    <t>Publication title</t>
  </si>
  <si>
    <t>Policy component #1:</t>
  </si>
  <si>
    <t>Intervention component #1:</t>
  </si>
  <si>
    <t>Intervention component #2: Evidence informed components</t>
  </si>
  <si>
    <t>Intervention component #3: Social networks</t>
  </si>
  <si>
    <t>Intervention component #4: Referrals to other sources in the community</t>
  </si>
  <si>
    <t>Intervention component #5: Accomodation</t>
  </si>
  <si>
    <t>Extending care</t>
  </si>
  <si>
    <t>Assessments of client requirements</t>
  </si>
  <si>
    <t>Individualised treatment planning</t>
  </si>
  <si>
    <t>Individualised goal development</t>
  </si>
  <si>
    <t>Motivational interviewing</t>
  </si>
  <si>
    <t>Counseling or conversation- based interventions</t>
  </si>
  <si>
    <t>Action-oriented activities</t>
  </si>
  <si>
    <t>Mentoring</t>
  </si>
  <si>
    <t>Group social/learning activities</t>
  </si>
  <si>
    <t>Financial assistance</t>
  </si>
  <si>
    <t>Life skills training</t>
  </si>
  <si>
    <t>Educational/ vocational coordination</t>
  </si>
  <si>
    <t>Mental health services</t>
  </si>
  <si>
    <t>Housing</t>
  </si>
  <si>
    <t>Description &amp; Link</t>
  </si>
  <si>
    <t>Comment</t>
  </si>
  <si>
    <t>Reviews</t>
  </si>
  <si>
    <r>
      <t xml:space="preserve">Systematic review of educational outcomes: </t>
    </r>
    <r>
      <rPr>
        <u/>
        <sz val="10"/>
        <color rgb="FF1155CC"/>
        <rFont val="Arial"/>
        <family val="2"/>
      </rPr>
      <t>https://www.sciencedirect.com/science/article/abs/pii/S0190740917302852</t>
    </r>
  </si>
  <si>
    <t>Need to cross check this review for other references</t>
  </si>
  <si>
    <r>
      <t xml:space="preserve">Interventions for youth leaving OOHC: </t>
    </r>
    <r>
      <rPr>
        <u/>
        <sz val="10"/>
        <color rgb="FF1155CC"/>
        <rFont val="Arial"/>
        <family val="2"/>
      </rPr>
      <t>https://www.sciencedirect.com/science/article/abs/pii/S0190740920301420</t>
    </r>
  </si>
  <si>
    <r>
      <t xml:space="preserve">Interventions and adult outcomes: </t>
    </r>
    <r>
      <rPr>
        <u/>
        <sz val="10"/>
        <color rgb="FF1155CC"/>
        <rFont val="Arial"/>
        <family val="2"/>
      </rPr>
      <t>https://pubmed.ncbi.nlm.nih.gov/22007976/</t>
    </r>
  </si>
  <si>
    <t>https://www.sciencedirect.com/science/article/abs/pii/S0882596319306517</t>
  </si>
  <si>
    <t>Could be a good ref</t>
  </si>
  <si>
    <r>
      <rPr>
        <u/>
        <sz val="10"/>
        <color rgb="FF1155CC"/>
        <rFont val="Arial"/>
        <family val="2"/>
      </rPr>
      <t xml:space="preserve">Prepareness for leaving care </t>
    </r>
    <r>
      <rPr>
        <u/>
        <sz val="10"/>
        <color rgb="FF1155CC"/>
        <rFont val="Arial"/>
        <family val="2"/>
      </rPr>
      <t>https://link.springer.com/article/10.1007/s10566-019-09499-4</t>
    </r>
  </si>
  <si>
    <r>
      <t xml:space="preserve">"Research review" </t>
    </r>
    <r>
      <rPr>
        <u/>
        <sz val="10"/>
        <color rgb="FF1155CC"/>
        <rFont val="Arial"/>
        <family val="2"/>
      </rPr>
      <t>https://onlinelibrary.wiley.com/doi/abs/10.1111/cfs.12208</t>
    </r>
  </si>
  <si>
    <r>
      <t xml:space="preserve">Scoping review" </t>
    </r>
    <r>
      <rPr>
        <u/>
        <sz val="10"/>
        <color rgb="FF1155CC"/>
        <rFont val="Arial"/>
        <family val="2"/>
      </rPr>
      <t>https://www.sciencedirect.com/science/article/abs/pii/S0190740917306102</t>
    </r>
  </si>
  <si>
    <r>
      <t xml:space="preserve">Practice implications from a systematic review: </t>
    </r>
    <r>
      <rPr>
        <u/>
        <sz val="10"/>
        <color rgb="FF1155CC"/>
        <rFont val="Arial"/>
        <family val="2"/>
      </rPr>
      <t>https://link.springer.com/article/10.1007/s10560-008-0127-z</t>
    </r>
  </si>
  <si>
    <r>
      <t xml:space="preserve">Scoping review of educational outcomes: </t>
    </r>
    <r>
      <rPr>
        <u/>
        <sz val="10"/>
        <color rgb="FF1155CC"/>
        <rFont val="Arial"/>
        <family val="2"/>
      </rPr>
      <t>https://www.sciencedirect.com/science/article/abs/pii/S0190740918307655?via%3Dihub</t>
    </r>
  </si>
  <si>
    <t>Interesting studies</t>
  </si>
  <si>
    <r>
      <t xml:space="preserve">Scale for measuring youth preparation for independence: </t>
    </r>
    <r>
      <rPr>
        <u/>
        <sz val="10"/>
        <color rgb="FF1155CC"/>
        <rFont val="Arial"/>
        <family val="2"/>
      </rPr>
      <t>https://pubmed.ncbi.nlm.nih.gov/10732257/</t>
    </r>
  </si>
  <si>
    <t>Could be interesting to comment on as an outcome measure</t>
  </si>
  <si>
    <r>
      <t xml:space="preserve">Education outcomes of former youth in foster care: </t>
    </r>
    <r>
      <rPr>
        <u/>
        <sz val="10"/>
        <color rgb="FF1155CC"/>
        <rFont val="Arial"/>
        <family val="2"/>
      </rPr>
      <t>https://www.sciencedirect.com/science/article/abs/pii/S0190740914001704</t>
    </r>
  </si>
  <si>
    <t>Description of problem (education outcomes)</t>
  </si>
  <si>
    <r>
      <t xml:space="preserve">Teen pregancy and extending care: </t>
    </r>
    <r>
      <rPr>
        <u/>
        <sz val="10"/>
        <color rgb="FF1155CC"/>
        <rFont val="Arial"/>
        <family val="2"/>
      </rPr>
      <t>https://www.sciencedirect.com/science/article/abs/pii/S1054139X15007119</t>
    </r>
  </si>
  <si>
    <t>Description of problem (teen pregnancy)</t>
  </si>
  <si>
    <r>
      <t xml:space="preserve">Social networks theory to measure client networks: </t>
    </r>
    <r>
      <rPr>
        <u/>
        <sz val="10"/>
        <color rgb="FF1155CC"/>
        <rFont val="Arial"/>
        <family val="2"/>
      </rPr>
      <t>https://www.sciencedirect.com/science/article/abs/pii/S0190740915000973</t>
    </r>
  </si>
  <si>
    <t>Method to assess social networks</t>
  </si>
  <si>
    <r>
      <t xml:space="preserve">Former foster youth and homelessness: </t>
    </r>
    <r>
      <rPr>
        <u/>
        <sz val="10"/>
        <color rgb="FF1155CC"/>
        <rFont val="Arial"/>
        <family val="2"/>
      </rPr>
      <t>https://pubmed.ncbi.nlm.nih.gov/24148065/</t>
    </r>
  </si>
  <si>
    <t>Description of problem (homelessness)</t>
  </si>
  <si>
    <r>
      <t xml:space="preserve">Subgroups of foster youth leaving care: </t>
    </r>
    <r>
      <rPr>
        <u/>
        <sz val="10"/>
        <color rgb="FF1155CC"/>
        <rFont val="Arial"/>
        <family val="2"/>
      </rPr>
      <t>https://www.chapinhall.org/wp-content/uploads/Midwest_IB4_Latent_Class_2.pdf</t>
    </r>
  </si>
  <si>
    <r>
      <t xml:space="preserve">Former foster youth and criminal behaviour: </t>
    </r>
    <r>
      <rPr>
        <u/>
        <sz val="10"/>
        <color rgb="FF1155CC"/>
        <rFont val="Arial"/>
        <family val="2"/>
      </rPr>
      <t>https://www.sciencedirect.com/science/article/abs/pii/S0190740918303554</t>
    </r>
  </si>
  <si>
    <t>Description of problem (criminal behaviour)</t>
  </si>
  <si>
    <r>
      <t xml:space="preserve">Top down v bottom up approaches to costing (for EMMIE): </t>
    </r>
    <r>
      <rPr>
        <u/>
        <sz val="10"/>
        <color rgb="FF1155CC"/>
        <rFont val="Arial"/>
        <family val="2"/>
      </rPr>
      <t>https://pubmed.ncbi.nlm.nih.gov/20496157/</t>
    </r>
  </si>
  <si>
    <t>Could be a potential reference to comment on costing approaches for EMMIE analysis</t>
  </si>
  <si>
    <r>
      <t xml:space="preserve">Importance of mentor relationships: </t>
    </r>
    <r>
      <rPr>
        <u/>
        <sz val="10"/>
        <color rgb="FF1155CC"/>
        <rFont val="Arial"/>
        <family val="2"/>
      </rPr>
      <t>https://www.sciencedirect.com/science/article/abs/pii/S0190740917301433</t>
    </r>
  </si>
  <si>
    <r>
      <t xml:space="preserve">Substance use amongst care leavers: </t>
    </r>
    <r>
      <rPr>
        <u/>
        <sz val="10"/>
        <color rgb="FF1155CC"/>
        <rFont val="Arial"/>
        <family val="2"/>
      </rPr>
      <t>https://link.springer.com/article/10.1007/s10560-018-0568-y</t>
    </r>
  </si>
  <si>
    <t>Description of problem (substance use)</t>
  </si>
  <si>
    <r>
      <t xml:space="preserve">Risk factors for homelessness: </t>
    </r>
    <r>
      <rPr>
        <u/>
        <sz val="10"/>
        <color rgb="FF1155CC"/>
        <rFont val="Arial"/>
        <family val="2"/>
      </rPr>
      <t>https://pubmed.ncbi.nlm.nih.gov/27862005/</t>
    </r>
  </si>
  <si>
    <t>Covariates of interest</t>
  </si>
  <si>
    <r>
      <t xml:space="preserve">Lessons from extending care in Aus and UK: </t>
    </r>
    <r>
      <rPr>
        <u/>
        <sz val="10"/>
        <color rgb="FF1155CC"/>
        <rFont val="Arial"/>
        <family val="2"/>
      </rPr>
      <t>https://academic.oup.com/bjsw/article-abstract/50/5/1513/5820581?redirectedFrom=fulltext</t>
    </r>
  </si>
  <si>
    <r>
      <rPr>
        <sz val="10"/>
        <color rgb="FF2A2A2A"/>
        <rFont val="Arial"/>
        <family val="2"/>
      </rPr>
      <t xml:space="preserve">Emancipated foster care college adults who have experienced negative or positive foster care occurrence perceptions of resiliency- Chism 2020 </t>
    </r>
    <r>
      <rPr>
        <u/>
        <sz val="10"/>
        <color rgb="FF1155CC"/>
        <rFont val="Arial"/>
        <family val="2"/>
      </rPr>
      <t>https://search.proquest.com/docview/2391978390?pq-origsite=gscholar&amp;fromopenview=true</t>
    </r>
  </si>
  <si>
    <t>Employment outcomes of young parents who age out of foster care https://www.sciencedirect.com/science/article/abs/pii/S0190740916303140</t>
  </si>
  <si>
    <r>
      <t xml:space="preserve">Logic model </t>
    </r>
    <r>
      <rPr>
        <u/>
        <sz val="10"/>
        <color rgb="FF1155CC"/>
        <rFont val="Arial"/>
        <family val="2"/>
      </rPr>
      <t>https://files.eric.ed.gov/fulltext/ED559342.pdf</t>
    </r>
  </si>
  <si>
    <t>Potential logic model for review</t>
  </si>
  <si>
    <r>
      <t xml:space="preserve">Homelessness outcomes: </t>
    </r>
    <r>
      <rPr>
        <u/>
        <sz val="10"/>
        <color rgb="FF1155CC"/>
        <rFont val="Arial"/>
        <family val="2"/>
      </rPr>
      <t>https://www.sciencedirect.com/science/article/abs/pii/S0190740916305485</t>
    </r>
  </si>
  <si>
    <r>
      <t xml:space="preserve">Poor transition planning for youth with disabilities: </t>
    </r>
    <r>
      <rPr>
        <u/>
        <sz val="10"/>
        <color rgb="FF1155CC"/>
        <rFont val="Arial"/>
        <family val="2"/>
      </rPr>
      <t>https://www.pathwaysrtc.pdx.edu/pdf/pbTransitionPlanningforFosterYouth.pdf</t>
    </r>
  </si>
  <si>
    <t>Common elements examples</t>
  </si>
  <si>
    <t>https://www.ncbi.nlm.nih.gov/pmc/articles/PMC4002057/</t>
  </si>
  <si>
    <t>Published</t>
  </si>
  <si>
    <t>QED</t>
  </si>
  <si>
    <t>Dave</t>
  </si>
  <si>
    <t>Yes</t>
  </si>
  <si>
    <t>Extended care</t>
  </si>
  <si>
    <t>Intervention types</t>
  </si>
  <si>
    <t>Unpublished</t>
  </si>
  <si>
    <t>RCT</t>
  </si>
  <si>
    <t>Sangita</t>
  </si>
  <si>
    <t>No</t>
  </si>
  <si>
    <t>Independent living skills</t>
  </si>
  <si>
    <t>Health</t>
  </si>
  <si>
    <t>Bianca</t>
  </si>
  <si>
    <t>Other</t>
  </si>
  <si>
    <t>Education</t>
  </si>
  <si>
    <t>Georgina</t>
  </si>
  <si>
    <t>Youth Villages</t>
  </si>
  <si>
    <t>Employment</t>
  </si>
  <si>
    <t>Take Charge / Better Futures</t>
  </si>
  <si>
    <t>Exposure to violence (as either victim or perpetrator)</t>
  </si>
  <si>
    <t>Risky behaviour</t>
  </si>
  <si>
    <t>Relationships</t>
  </si>
  <si>
    <t>Life Skills</t>
  </si>
  <si>
    <t>High school completion</t>
  </si>
  <si>
    <t>T2</t>
  </si>
  <si>
    <t>T3</t>
  </si>
  <si>
    <t>Intevention</t>
  </si>
  <si>
    <t>Sample size</t>
  </si>
  <si>
    <t>Per cent</t>
  </si>
  <si>
    <t>Count</t>
  </si>
  <si>
    <t>Control</t>
  </si>
  <si>
    <t>grp1m</t>
  </si>
  <si>
    <t>grp1sd</t>
  </si>
  <si>
    <t>grp2m</t>
  </si>
  <si>
    <t>grp2sd</t>
  </si>
  <si>
    <t>grp1n</t>
  </si>
  <si>
    <t>grp2n</t>
  </si>
  <si>
    <t>esc_type</t>
  </si>
  <si>
    <t>esc_mean_sd</t>
  </si>
  <si>
    <t>binary_proportions</t>
  </si>
  <si>
    <t>prop1event</t>
  </si>
  <si>
    <t>prop2event</t>
  </si>
  <si>
    <t>outcome</t>
  </si>
  <si>
    <t>Number of delinquent behaviours</t>
  </si>
  <si>
    <t>Received any financial assistance</t>
  </si>
  <si>
    <t>Undertook postsecondary education</t>
  </si>
  <si>
    <t>Better Futures</t>
  </si>
  <si>
    <t>TAKE CHARGE</t>
  </si>
  <si>
    <t>Greeson, Garcia, Kim &amp; Courtney (2015)</t>
  </si>
  <si>
    <t>Greeson, Garcia, Kim, Thompson &amp; Courtney (2015)</t>
  </si>
  <si>
    <t>Zinn &amp; Courtney (2017)</t>
  </si>
  <si>
    <t>Geenen, Powers &amp; Phillips (2015)</t>
  </si>
  <si>
    <t>Powers L, Geenen, Powers J et al (2012)</t>
  </si>
  <si>
    <t>outcome_timing</t>
  </si>
  <si>
    <t>24 months</t>
  </si>
  <si>
    <t>or</t>
  </si>
  <si>
    <t>se</t>
  </si>
  <si>
    <t>totaln</t>
  </si>
  <si>
    <t>beta</t>
  </si>
  <si>
    <t>sdy</t>
  </si>
  <si>
    <t>chisq</t>
  </si>
  <si>
    <t>t</t>
  </si>
  <si>
    <t>t_pvalue</t>
  </si>
  <si>
    <t>f</t>
  </si>
  <si>
    <t>disp</t>
  </si>
  <si>
    <t>intercept</t>
  </si>
  <si>
    <t>intercept_se</t>
  </si>
  <si>
    <t>beta_se</t>
  </si>
  <si>
    <t>ICare2Check</t>
  </si>
  <si>
    <t>Total health care use (visits per year)</t>
  </si>
  <si>
    <t>12 months</t>
  </si>
  <si>
    <t>count_es_neg_binom_without_zero</t>
  </si>
  <si>
    <t>Mandated foster care visits (per year)</t>
  </si>
  <si>
    <t>count_es_poisson_without_zero</t>
  </si>
  <si>
    <t>Scheduled visits (per year)</t>
  </si>
  <si>
    <t>Beal et al. (2020)</t>
  </si>
  <si>
    <t>Courtney, Valentine and Skemer (2019)</t>
  </si>
  <si>
    <t>Lost housing due to inability to pay rent</t>
  </si>
  <si>
    <t>Unable to pay rent</t>
  </si>
  <si>
    <t>Couch-surfed</t>
  </si>
  <si>
    <t>esc_t</t>
  </si>
  <si>
    <t>Housing instability scale</t>
  </si>
  <si>
    <t>YVLifeSet</t>
  </si>
  <si>
    <t>Quality of Life Scale</t>
  </si>
  <si>
    <t>16 months</t>
  </si>
  <si>
    <t>Enrolled in 4-year college</t>
  </si>
  <si>
    <t>Enrolled in 2-year college</t>
  </si>
  <si>
    <t>GED</t>
  </si>
  <si>
    <t>High school diploma</t>
  </si>
  <si>
    <t>Part time employment</t>
  </si>
  <si>
    <t>Full time employment</t>
  </si>
  <si>
    <t>Ever employed</t>
  </si>
  <si>
    <t>Earnings (average)</t>
  </si>
  <si>
    <t>Mental health (DASS-21)</t>
  </si>
  <si>
    <t>Score on social support scale</t>
  </si>
  <si>
    <t>Very close to an adult</t>
  </si>
  <si>
    <t>Days of binge drinking in last month</t>
  </si>
  <si>
    <t>Used illegal drugs (in last year)</t>
  </si>
  <si>
    <t>Score on economic hardship scale</t>
  </si>
  <si>
    <t>Score on criminal behaviour scale</t>
  </si>
  <si>
    <t>Spent at least 1 night in jail/prison</t>
  </si>
  <si>
    <t>Arrested</t>
  </si>
  <si>
    <t>Convicted of crime</t>
  </si>
  <si>
    <t>College persistence</t>
  </si>
  <si>
    <t>Kim et al (2019)</t>
  </si>
  <si>
    <t>Independent Living Programs</t>
  </si>
  <si>
    <t>48 months</t>
  </si>
  <si>
    <t>convert_or2d</t>
  </si>
  <si>
    <t>Stable housing</t>
  </si>
  <si>
    <t>Sextually transmitted infections</t>
  </si>
  <si>
    <t>Braciszewski et al. (2018)</t>
  </si>
  <si>
    <t>Percent days abstinent</t>
  </si>
  <si>
    <t>esc_B</t>
  </si>
  <si>
    <t>Miller et al (2020)</t>
  </si>
  <si>
    <t>Interactive Healthy Lifestyle Preparation (iHELP)</t>
  </si>
  <si>
    <t>Extended care in Illinois (Midwest Evaluation of the Adult Functioning of Former Foster Youth)</t>
  </si>
  <si>
    <t>Massachusetts Adolescent Outreach Program for Youths in Intensive Foster Care</t>
  </si>
  <si>
    <t>Life Skills Training Program: Los Angeles County</t>
  </si>
  <si>
    <t>Independent Living Services (National Youth in Transition Database)</t>
  </si>
  <si>
    <t>True North, Broward County FL</t>
  </si>
  <si>
    <t>Leip (2020)</t>
  </si>
  <si>
    <t>New York City/New York State-Initiated Third Supportive Housing Program (NYNY III)</t>
  </si>
  <si>
    <t xml:space="preserve">Lim, Singh, &amp; Gwynn (2017) </t>
  </si>
  <si>
    <t>Extended foster care in Washington</t>
  </si>
  <si>
    <t>Independent Living – Employment Services Program, Kern County, CA</t>
  </si>
  <si>
    <t>36 months</t>
  </si>
  <si>
    <t>60 months</t>
  </si>
  <si>
    <t>grp1se</t>
  </si>
  <si>
    <t>grp2se</t>
  </si>
  <si>
    <t>esc_mean_se</t>
  </si>
  <si>
    <t>Average months homeless per year</t>
  </si>
  <si>
    <t>Parented a child</t>
  </si>
  <si>
    <t>Child reported to child protective services</t>
  </si>
  <si>
    <t>Child in foster care</t>
  </si>
  <si>
    <t>Any earnings, aged 18-21</t>
  </si>
  <si>
    <t>Any earnings, aged 21-23</t>
  </si>
  <si>
    <t>Wages, aged 18-21</t>
  </si>
  <si>
    <t>Wages, aged 21-23</t>
  </si>
  <si>
    <t>Any Supplemental Nutrition Assistance Program, aged 18-21</t>
  </si>
  <si>
    <t>Any Supplemental Nutrition Assistance Program, aged 21-23</t>
  </si>
  <si>
    <t>Average months SNAP per year, aged 18-21</t>
  </si>
  <si>
    <t>Average months SNAP per year, aged 21-23</t>
  </si>
  <si>
    <t>Any Temporary Assistance to Needy Families, aged 18-21</t>
  </si>
  <si>
    <t>Any Temporary Assistance to Needy Families, aged 21-23</t>
  </si>
  <si>
    <t>Average months TANF per year, aged 18-21</t>
  </si>
  <si>
    <t>Average months TANF per year, aged 21-23</t>
  </si>
  <si>
    <t>Anxiety</t>
  </si>
  <si>
    <t>Depression</t>
  </si>
  <si>
    <t>Any mental illness</t>
  </si>
  <si>
    <t>Mental health treatment — outpatient</t>
  </si>
  <si>
    <t>Mental health treatment — inpatient</t>
  </si>
  <si>
    <t>Diagnosed substance abuse disorder — alcohol or drug</t>
  </si>
  <si>
    <t>Diagnosed substance abuse disorder — alcohol</t>
  </si>
  <si>
    <t>Diagnosed substance abuse disorder — drug</t>
  </si>
  <si>
    <t>Substance abuse treatment — outpatient</t>
  </si>
  <si>
    <t>Substance abuse treatment — inpatient</t>
  </si>
  <si>
    <t>Emergency department visits (aged 18-21)</t>
  </si>
  <si>
    <t>Emergency department visits (aged 21-23)</t>
  </si>
  <si>
    <t>Overall wellbeing</t>
  </si>
  <si>
    <t>8 months</t>
  </si>
  <si>
    <t>Job readiness index</t>
  </si>
  <si>
    <t>Courtney and Hook (2017)</t>
  </si>
  <si>
    <t>Educational attainment (high school completion or one year of college or more)</t>
  </si>
  <si>
    <t>96 months</t>
  </si>
  <si>
    <t>College enrolment by 21</t>
  </si>
  <si>
    <t>College enrolment by 29/30</t>
  </si>
  <si>
    <t>Two semester college persistence</t>
  </si>
  <si>
    <t>Two-/four-Year Degree completion by Age 29/30</t>
  </si>
  <si>
    <t>132 months</t>
  </si>
  <si>
    <t>Okpych and Courtney (2020)</t>
  </si>
  <si>
    <t xml:space="preserve">Dworsky, Napolitano &amp; Courtney (2013) </t>
  </si>
  <si>
    <t>Homeless between age 19 &amp; 21</t>
  </si>
  <si>
    <t>Homeless between age 21 &amp; 23</t>
  </si>
  <si>
    <t>Homeless between age 23 &amp; 24</t>
  </si>
  <si>
    <t>72 months</t>
  </si>
  <si>
    <t>Involvement with the legal system (arrested) — Female</t>
  </si>
  <si>
    <t>Involvement with the legal system (arrested) — Male</t>
  </si>
  <si>
    <t>Involvement with the legal system (incarcerated) — Female</t>
  </si>
  <si>
    <t>Involvement with the legal system (incarcerated) — Male</t>
  </si>
  <si>
    <t>Involvement with the legal system (convicted) — Female</t>
  </si>
  <si>
    <t>Involvement with the legal system (convicted) — Male</t>
  </si>
  <si>
    <t>Criminal behaviour (violent crimes) — Female</t>
  </si>
  <si>
    <t>Criminal behaviour (violent crimes) — Male</t>
  </si>
  <si>
    <t>Criminal behaviour (property crimes) — Female</t>
  </si>
  <si>
    <t>Criminal behaviour (property crimes) — Male</t>
  </si>
  <si>
    <t>Criminal behaviour (drug crimes) — Female</t>
  </si>
  <si>
    <t>Criminal behaviour (drug crimes) — Male</t>
  </si>
  <si>
    <t>Criminal behaviour (any crimes) — Female</t>
  </si>
  <si>
    <t>Criminal behaviour (any crimes) — Male</t>
  </si>
  <si>
    <t>Lee, Courtney &amp; Hook (2012)</t>
  </si>
  <si>
    <t>Miller, Bales &amp; Hirsh (2020)</t>
  </si>
  <si>
    <t>comment</t>
  </si>
  <si>
    <t>Standard deviation estimated from standard error by multiplying se by the square root of the sample size.</t>
  </si>
  <si>
    <t>Treatment and control group size are not reported, estimated using proportions reported from total sample i.e., treatment group (n=1751, 0.307), comparison group (n=3948, 0.693).</t>
  </si>
  <si>
    <t>Standard error estimated from reported CI. Standard deviation estimated from standard error by multiplying se by the square root of the sample size.</t>
  </si>
  <si>
    <t>Healthy relationships index</t>
  </si>
  <si>
    <t>Enrolled in post secondary institution</t>
  </si>
  <si>
    <t>Participated in vocational training</t>
  </si>
  <si>
    <t>13 months</t>
  </si>
  <si>
    <t>meta</t>
  </si>
  <si>
    <t>no</t>
  </si>
  <si>
    <t>yes</t>
  </si>
  <si>
    <t>OR = EXP(beta): Converts reported beta from logit (log odds) to odds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</si>
</sst>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rgb="FF000000"/>
      <name val="Noto Sans Symbols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2A2A2A"/>
      <name val="Arial"/>
      <family val="2"/>
    </font>
    <font>
      <sz val="10"/>
      <color rgb="FF2A2A2A"/>
      <name val="Arial"/>
      <family val="2"/>
    </font>
    <font>
      <sz val="10"/>
      <color rgb="FFFF0000"/>
      <name val="Arial (Body)"/>
    </font>
    <font>
      <sz val="10"/>
      <color theme="1"/>
      <name val="Arial (Body)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/>
    <xf numFmtId="0" fontId="7" fillId="3" borderId="0" xfId="0" applyFont="1" applyFill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3" fillId="0" borderId="0" xfId="0" applyFont="1" applyAlignment="1">
      <alignment horizontal="left"/>
    </xf>
    <xf numFmtId="1" fontId="2" fillId="0" borderId="0" xfId="0" applyNumberFormat="1" applyFont="1"/>
    <xf numFmtId="1" fontId="4" fillId="0" borderId="0" xfId="0" applyNumberFormat="1" applyFont="1"/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4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wrapText="1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0" fillId="0" borderId="0" xfId="0"/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A8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0560-008-0127-z" TargetMode="External"/><Relationship Id="rId13" Type="http://schemas.openxmlformats.org/officeDocument/2006/relationships/hyperlink" Target="https://www.sciencedirect.com/science/article/abs/pii/S0190740915000973" TargetMode="External"/><Relationship Id="rId18" Type="http://schemas.openxmlformats.org/officeDocument/2006/relationships/hyperlink" Target="https://www.sciencedirect.com/science/article/abs/pii/S0190740917301433" TargetMode="External"/><Relationship Id="rId26" Type="http://schemas.openxmlformats.org/officeDocument/2006/relationships/hyperlink" Target="https://www.ncbi.nlm.nih.gov/pmc/articles/PMC4002057/" TargetMode="External"/><Relationship Id="rId3" Type="http://schemas.openxmlformats.org/officeDocument/2006/relationships/hyperlink" Target="https://pubmed.ncbi.nlm.nih.gov/22007976/" TargetMode="External"/><Relationship Id="rId21" Type="http://schemas.openxmlformats.org/officeDocument/2006/relationships/hyperlink" Target="https://academic.oup.com/bjsw/article-abstract/50/5/1513/5820581?redirectedFrom=fulltext" TargetMode="External"/><Relationship Id="rId7" Type="http://schemas.openxmlformats.org/officeDocument/2006/relationships/hyperlink" Target="https://www.sciencedirect.com/science/article/abs/pii/S0190740917306102" TargetMode="External"/><Relationship Id="rId12" Type="http://schemas.openxmlformats.org/officeDocument/2006/relationships/hyperlink" Target="https://www.sciencedirect.com/science/article/abs/pii/S1054139X15007119" TargetMode="External"/><Relationship Id="rId17" Type="http://schemas.openxmlformats.org/officeDocument/2006/relationships/hyperlink" Target="https://pubmed.ncbi.nlm.nih.gov/20496157/" TargetMode="External"/><Relationship Id="rId25" Type="http://schemas.openxmlformats.org/officeDocument/2006/relationships/hyperlink" Target="https://www.pathwaysrtc.pdx.edu/pdf/pbTransitionPlanningforFosterYouth.pdf" TargetMode="External"/><Relationship Id="rId2" Type="http://schemas.openxmlformats.org/officeDocument/2006/relationships/hyperlink" Target="https://www.sciencedirect.com/science/article/abs/pii/S0190740920301420" TargetMode="External"/><Relationship Id="rId16" Type="http://schemas.openxmlformats.org/officeDocument/2006/relationships/hyperlink" Target="https://www.sciencedirect.com/science/article/abs/pii/S0190740918303554" TargetMode="External"/><Relationship Id="rId20" Type="http://schemas.openxmlformats.org/officeDocument/2006/relationships/hyperlink" Target="https://pubmed.ncbi.nlm.nih.gov/27862005/" TargetMode="External"/><Relationship Id="rId1" Type="http://schemas.openxmlformats.org/officeDocument/2006/relationships/hyperlink" Target="https://www.sciencedirect.com/science/article/abs/pii/S0190740917302852" TargetMode="External"/><Relationship Id="rId6" Type="http://schemas.openxmlformats.org/officeDocument/2006/relationships/hyperlink" Target="https://onlinelibrary.wiley.com/doi/abs/10.1111/cfs.12208" TargetMode="External"/><Relationship Id="rId11" Type="http://schemas.openxmlformats.org/officeDocument/2006/relationships/hyperlink" Target="https://www.sciencedirect.com/science/article/abs/pii/S0190740914001704" TargetMode="External"/><Relationship Id="rId24" Type="http://schemas.openxmlformats.org/officeDocument/2006/relationships/hyperlink" Target="https://www.sciencedirect.com/science/article/abs/pii/S0190740916305485" TargetMode="External"/><Relationship Id="rId5" Type="http://schemas.openxmlformats.org/officeDocument/2006/relationships/hyperlink" Target="https://link.springer.com/article/10.1007/s10566-019-09499-4" TargetMode="External"/><Relationship Id="rId15" Type="http://schemas.openxmlformats.org/officeDocument/2006/relationships/hyperlink" Target="https://www.chapinhall.org/wp-content/uploads/Midwest_IB4_Latent_Class_2.pdf" TargetMode="External"/><Relationship Id="rId23" Type="http://schemas.openxmlformats.org/officeDocument/2006/relationships/hyperlink" Target="https://files.eric.ed.gov/fulltext/ED559342.pdf" TargetMode="External"/><Relationship Id="rId10" Type="http://schemas.openxmlformats.org/officeDocument/2006/relationships/hyperlink" Target="https://pubmed.ncbi.nlm.nih.gov/10732257/" TargetMode="External"/><Relationship Id="rId19" Type="http://schemas.openxmlformats.org/officeDocument/2006/relationships/hyperlink" Target="https://link.springer.com/article/10.1007/s10560-018-0568-y" TargetMode="External"/><Relationship Id="rId4" Type="http://schemas.openxmlformats.org/officeDocument/2006/relationships/hyperlink" Target="https://www.sciencedirect.com/science/article/abs/pii/S0882596319306517" TargetMode="External"/><Relationship Id="rId9" Type="http://schemas.openxmlformats.org/officeDocument/2006/relationships/hyperlink" Target="https://www.sciencedirect.com/science/article/abs/pii/S0190740918307655?via%3Dihub" TargetMode="External"/><Relationship Id="rId14" Type="http://schemas.openxmlformats.org/officeDocument/2006/relationships/hyperlink" Target="https://pubmed.ncbi.nlm.nih.gov/24148065/" TargetMode="External"/><Relationship Id="rId22" Type="http://schemas.openxmlformats.org/officeDocument/2006/relationships/hyperlink" Target="https://search.proquest.com/docview/2391978390?pq-origsite=gscholar&amp;fromopenvie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AD1000"/>
  <sheetViews>
    <sheetView workbookViewId="0">
      <selection activeCell="F9" sqref="F9"/>
    </sheetView>
  </sheetViews>
  <sheetFormatPr baseColWidth="10" defaultColWidth="12.6640625" defaultRowHeight="15" customHeight="1"/>
  <cols>
    <col min="1" max="1" width="41.83203125" style="75" bestFit="1" customWidth="1"/>
    <col min="2" max="2" width="75.1640625" style="75" bestFit="1" customWidth="1"/>
    <col min="3" max="3" width="32.33203125" style="75" bestFit="1" customWidth="1"/>
    <col min="4" max="4" width="14.1640625" bestFit="1" customWidth="1"/>
    <col min="5" max="5" width="5.1640625" bestFit="1" customWidth="1"/>
    <col min="6" max="6" width="20.5" style="21" bestFit="1" customWidth="1"/>
    <col min="7" max="8" width="5.83203125" bestFit="1" customWidth="1"/>
    <col min="9" max="10" width="10.33203125" style="21" bestFit="1" customWidth="1"/>
    <col min="11" max="11" width="6.33203125" style="21" bestFit="1" customWidth="1"/>
    <col min="12" max="12" width="6.83203125" style="21" bestFit="1" customWidth="1"/>
    <col min="13" max="13" width="6.83203125" style="21" customWidth="1"/>
    <col min="14" max="14" width="6.33203125" style="21" bestFit="1" customWidth="1"/>
    <col min="15" max="15" width="6.83203125" style="21" bestFit="1" customWidth="1"/>
    <col min="16" max="16" width="6.83203125" style="21" customWidth="1"/>
    <col min="17" max="20" width="10.83203125" customWidth="1"/>
    <col min="30" max="30" width="144.33203125" bestFit="1" customWidth="1"/>
  </cols>
  <sheetData>
    <row r="1" spans="1:30" ht="24" customHeight="1">
      <c r="A1" s="74" t="s">
        <v>0</v>
      </c>
      <c r="B1" s="74" t="s">
        <v>1</v>
      </c>
      <c r="C1" s="74" t="s">
        <v>127</v>
      </c>
      <c r="D1" s="47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3" customFormat="1" ht="15.75" customHeight="1">
      <c r="A2" s="76" t="s">
        <v>133</v>
      </c>
      <c r="B2" s="31" t="s">
        <v>201</v>
      </c>
      <c r="C2" s="27" t="s">
        <v>2</v>
      </c>
      <c r="D2" s="25" t="s">
        <v>139</v>
      </c>
      <c r="E2" s="25" t="s">
        <v>286</v>
      </c>
      <c r="F2" s="25" t="s">
        <v>124</v>
      </c>
      <c r="G2" s="24">
        <v>88</v>
      </c>
      <c r="H2" s="24">
        <v>91</v>
      </c>
      <c r="I2" s="41">
        <v>2.3E-2</v>
      </c>
      <c r="J2" s="42">
        <v>3.3000000000000002E-2</v>
      </c>
      <c r="K2" s="24"/>
      <c r="L2" s="24"/>
      <c r="M2" s="24"/>
      <c r="N2" s="24"/>
      <c r="O2" s="24"/>
      <c r="P2" s="24"/>
      <c r="R2" s="29"/>
      <c r="S2" s="29"/>
    </row>
    <row r="3" spans="1:30" s="23" customFormat="1" ht="15.75" customHeight="1">
      <c r="A3" s="76" t="s">
        <v>133</v>
      </c>
      <c r="B3" s="31" t="s">
        <v>201</v>
      </c>
      <c r="C3" s="28" t="s">
        <v>3</v>
      </c>
      <c r="D3" s="25" t="s">
        <v>139</v>
      </c>
      <c r="E3" s="25" t="s">
        <v>286</v>
      </c>
      <c r="F3" s="3" t="s">
        <v>123</v>
      </c>
      <c r="G3" s="24">
        <v>88</v>
      </c>
      <c r="H3" s="24">
        <v>91</v>
      </c>
      <c r="I3" s="41"/>
      <c r="J3" s="42"/>
      <c r="K3" s="24">
        <v>0.6</v>
      </c>
      <c r="L3" s="24">
        <v>1.77</v>
      </c>
      <c r="M3" s="24"/>
      <c r="N3" s="24">
        <v>0.68</v>
      </c>
      <c r="O3" s="24">
        <v>1.51</v>
      </c>
      <c r="P3" s="24"/>
      <c r="R3" s="29"/>
      <c r="S3" s="29"/>
    </row>
    <row r="4" spans="1:30" s="30" customFormat="1" ht="15.75" customHeight="1">
      <c r="A4" s="76" t="s">
        <v>133</v>
      </c>
      <c r="B4" s="31" t="s">
        <v>202</v>
      </c>
      <c r="C4" s="31" t="s">
        <v>2</v>
      </c>
      <c r="D4" s="25" t="s">
        <v>139</v>
      </c>
      <c r="E4" s="25" t="s">
        <v>286</v>
      </c>
      <c r="F4" s="25" t="s">
        <v>124</v>
      </c>
      <c r="G4" s="32">
        <v>196</v>
      </c>
      <c r="H4" s="32">
        <v>215</v>
      </c>
      <c r="I4" s="43">
        <f>25/G4</f>
        <v>0.12755102040816327</v>
      </c>
      <c r="J4" s="43">
        <f>36/H4</f>
        <v>0.16744186046511628</v>
      </c>
      <c r="K4" s="32"/>
      <c r="L4" s="32"/>
      <c r="M4" s="32"/>
      <c r="N4" s="32"/>
      <c r="O4" s="32"/>
      <c r="P4" s="32"/>
      <c r="R4" s="34"/>
      <c r="S4" s="34"/>
    </row>
    <row r="5" spans="1:30" s="30" customFormat="1" ht="15.75" customHeight="1">
      <c r="A5" s="76" t="s">
        <v>133</v>
      </c>
      <c r="B5" s="31" t="s">
        <v>202</v>
      </c>
      <c r="C5" s="28" t="s">
        <v>3</v>
      </c>
      <c r="D5" s="25" t="s">
        <v>139</v>
      </c>
      <c r="E5" s="25" t="s">
        <v>286</v>
      </c>
      <c r="F5" s="3" t="s">
        <v>123</v>
      </c>
      <c r="G5" s="2">
        <v>196</v>
      </c>
      <c r="H5" s="2">
        <v>215</v>
      </c>
      <c r="I5" s="43"/>
      <c r="J5" s="43"/>
      <c r="K5" s="3">
        <v>1.5</v>
      </c>
      <c r="L5" s="35">
        <v>2.1</v>
      </c>
      <c r="M5" s="2"/>
      <c r="N5" s="2">
        <v>1.4</v>
      </c>
      <c r="O5" s="2">
        <v>2</v>
      </c>
      <c r="P5" s="2"/>
      <c r="R5" s="4"/>
      <c r="S5" s="4"/>
    </row>
    <row r="6" spans="1:30" s="23" customFormat="1" ht="15.75" customHeight="1">
      <c r="A6" s="76" t="s">
        <v>135</v>
      </c>
      <c r="B6" s="27" t="s">
        <v>209</v>
      </c>
      <c r="C6" s="27" t="s">
        <v>2</v>
      </c>
      <c r="D6" s="25" t="s">
        <v>139</v>
      </c>
      <c r="E6" s="25" t="s">
        <v>286</v>
      </c>
      <c r="F6" s="25" t="s">
        <v>124</v>
      </c>
      <c r="G6" s="24">
        <v>122</v>
      </c>
      <c r="H6" s="24">
        <v>107</v>
      </c>
      <c r="I6" s="39">
        <v>5.7000000000000002E-2</v>
      </c>
      <c r="J6" s="43">
        <v>9.2999999999999999E-2</v>
      </c>
      <c r="K6" s="24"/>
      <c r="L6" s="24"/>
      <c r="M6" s="24"/>
      <c r="N6" s="24"/>
      <c r="O6" s="24"/>
      <c r="P6" s="24"/>
      <c r="R6" s="29"/>
      <c r="S6" s="29"/>
    </row>
    <row r="7" spans="1:30" s="23" customFormat="1" ht="15.75" customHeight="1">
      <c r="A7" s="76" t="s">
        <v>135</v>
      </c>
      <c r="B7" s="27" t="s">
        <v>209</v>
      </c>
      <c r="C7" s="27" t="s">
        <v>3</v>
      </c>
      <c r="D7" s="25" t="s">
        <v>139</v>
      </c>
      <c r="E7" s="25" t="s">
        <v>286</v>
      </c>
      <c r="F7" s="3" t="s">
        <v>123</v>
      </c>
      <c r="G7" s="24">
        <v>122</v>
      </c>
      <c r="H7" s="24">
        <v>107</v>
      </c>
      <c r="I7" s="26"/>
      <c r="J7" s="26"/>
      <c r="K7" s="25">
        <v>0.79</v>
      </c>
      <c r="L7" s="26">
        <v>1.59</v>
      </c>
      <c r="M7" s="24"/>
      <c r="N7" s="24">
        <v>1.02</v>
      </c>
      <c r="O7" s="24">
        <v>1.9</v>
      </c>
      <c r="P7" s="24"/>
      <c r="R7" s="29"/>
      <c r="S7" s="29"/>
    </row>
    <row r="8" spans="1:30" ht="15.75" customHeight="1">
      <c r="A8" s="56" t="s">
        <v>161</v>
      </c>
      <c r="B8" s="56" t="s">
        <v>167</v>
      </c>
      <c r="C8" s="31" t="s">
        <v>166</v>
      </c>
      <c r="D8" s="33" t="s">
        <v>155</v>
      </c>
      <c r="E8" s="33" t="s">
        <v>285</v>
      </c>
      <c r="F8" s="49" t="s">
        <v>165</v>
      </c>
      <c r="G8" s="49">
        <v>659</v>
      </c>
      <c r="H8" s="49">
        <v>455</v>
      </c>
      <c r="I8" s="68"/>
      <c r="J8" s="68"/>
      <c r="K8" s="59">
        <v>1</v>
      </c>
      <c r="L8" s="49"/>
      <c r="M8" s="49"/>
      <c r="N8" s="58">
        <v>1.2</v>
      </c>
      <c r="O8" s="49"/>
      <c r="P8" s="49"/>
      <c r="Q8" s="49"/>
      <c r="R8" s="49"/>
      <c r="S8" s="49"/>
      <c r="T8" s="49"/>
      <c r="U8" s="49"/>
      <c r="V8" s="49"/>
      <c r="W8" s="57"/>
      <c r="X8" s="57">
        <v>5.0000000000000001E-3</v>
      </c>
    </row>
    <row r="9" spans="1:30" ht="15.75" customHeight="1">
      <c r="A9" s="56" t="s">
        <v>161</v>
      </c>
      <c r="B9" s="56" t="s">
        <v>167</v>
      </c>
      <c r="C9" s="27" t="s">
        <v>2</v>
      </c>
      <c r="D9" s="33" t="s">
        <v>155</v>
      </c>
      <c r="E9" s="33" t="s">
        <v>285</v>
      </c>
      <c r="F9" s="49" t="s">
        <v>124</v>
      </c>
      <c r="G9" s="49">
        <v>659</v>
      </c>
      <c r="H9" s="49">
        <v>455</v>
      </c>
      <c r="I9" s="49">
        <v>0.21099999999999999</v>
      </c>
      <c r="J9" s="50">
        <v>0.27200000000000002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30" ht="15.75" customHeight="1">
      <c r="A10" s="56" t="s">
        <v>161</v>
      </c>
      <c r="B10" s="56" t="s">
        <v>167</v>
      </c>
      <c r="C10" s="31" t="s">
        <v>164</v>
      </c>
      <c r="D10" s="33" t="s">
        <v>155</v>
      </c>
      <c r="E10" s="33" t="s">
        <v>285</v>
      </c>
      <c r="F10" s="49" t="s">
        <v>124</v>
      </c>
      <c r="G10" s="49">
        <v>659</v>
      </c>
      <c r="H10" s="49">
        <v>455</v>
      </c>
      <c r="I10" s="49">
        <v>0.35699999999999998</v>
      </c>
      <c r="J10" s="50">
        <v>0.441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30" ht="15.75" customHeight="1">
      <c r="A11" s="56" t="s">
        <v>161</v>
      </c>
      <c r="B11" s="56" t="s">
        <v>167</v>
      </c>
      <c r="C11" s="31" t="s">
        <v>163</v>
      </c>
      <c r="D11" s="33" t="s">
        <v>155</v>
      </c>
      <c r="E11" s="33" t="s">
        <v>285</v>
      </c>
      <c r="F11" s="49" t="s">
        <v>124</v>
      </c>
      <c r="G11" s="49">
        <v>659</v>
      </c>
      <c r="H11" s="49">
        <v>455</v>
      </c>
      <c r="I11" s="49">
        <v>0.26</v>
      </c>
      <c r="J11" s="50">
        <v>0.3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30" ht="15.75" customHeight="1">
      <c r="A12" s="56" t="s">
        <v>161</v>
      </c>
      <c r="B12" s="56" t="s">
        <v>167</v>
      </c>
      <c r="C12" s="31" t="s">
        <v>162</v>
      </c>
      <c r="D12" s="33" t="s">
        <v>155</v>
      </c>
      <c r="E12" s="33" t="s">
        <v>285</v>
      </c>
      <c r="F12" s="49" t="s">
        <v>124</v>
      </c>
      <c r="G12" s="49">
        <v>659</v>
      </c>
      <c r="H12" s="49">
        <v>455</v>
      </c>
      <c r="I12" s="49">
        <v>0.156</v>
      </c>
      <c r="J12" s="50">
        <v>0.183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30" ht="15.75" customHeight="1">
      <c r="A13" s="56" t="s">
        <v>207</v>
      </c>
      <c r="B13" s="56" t="s">
        <v>206</v>
      </c>
      <c r="C13" s="56" t="s">
        <v>193</v>
      </c>
      <c r="D13" s="5" t="s">
        <v>139</v>
      </c>
      <c r="E13" s="33" t="s">
        <v>285</v>
      </c>
      <c r="F13" s="49" t="s">
        <v>124</v>
      </c>
      <c r="G13" s="6">
        <v>251</v>
      </c>
      <c r="H13" s="6">
        <v>644</v>
      </c>
      <c r="I13" s="5">
        <v>0.37</v>
      </c>
      <c r="J13" s="50">
        <v>0.19</v>
      </c>
      <c r="R13" s="4"/>
      <c r="S13" s="4"/>
    </row>
    <row r="14" spans="1:30" ht="15.75" customHeight="1">
      <c r="A14" s="56" t="s">
        <v>275</v>
      </c>
      <c r="B14" s="56" t="s">
        <v>208</v>
      </c>
      <c r="C14" s="27" t="s">
        <v>2</v>
      </c>
      <c r="D14" s="5" t="s">
        <v>210</v>
      </c>
      <c r="E14" s="33" t="s">
        <v>285</v>
      </c>
      <c r="F14" s="49" t="s">
        <v>124</v>
      </c>
      <c r="G14" s="6">
        <f>S14*0.30725</f>
        <v>1436.3937500000002</v>
      </c>
      <c r="H14" s="6">
        <f>S14-G14</f>
        <v>3238.6062499999998</v>
      </c>
      <c r="I14" s="5">
        <v>0.16</v>
      </c>
      <c r="J14" s="50">
        <v>0.45</v>
      </c>
      <c r="R14" s="4"/>
      <c r="S14" s="4">
        <v>4675</v>
      </c>
      <c r="AD14" s="52" t="s">
        <v>278</v>
      </c>
    </row>
    <row r="15" spans="1:30" ht="15.75" customHeight="1">
      <c r="A15" s="56" t="s">
        <v>275</v>
      </c>
      <c r="B15" s="56" t="s">
        <v>208</v>
      </c>
      <c r="C15" s="27" t="s">
        <v>2</v>
      </c>
      <c r="D15" s="5" t="s">
        <v>211</v>
      </c>
      <c r="E15" s="33" t="s">
        <v>285</v>
      </c>
      <c r="F15" s="49" t="s">
        <v>124</v>
      </c>
      <c r="G15" s="6">
        <f>S15*0.30725</f>
        <v>1182.6052500000001</v>
      </c>
      <c r="H15" s="6">
        <f>S15-G15</f>
        <v>2666.3947499999999</v>
      </c>
      <c r="I15" s="5">
        <v>0.22</v>
      </c>
      <c r="J15" s="50">
        <v>0.38</v>
      </c>
      <c r="R15" s="4"/>
      <c r="S15" s="4">
        <v>3849</v>
      </c>
      <c r="AD15" s="52" t="s">
        <v>278</v>
      </c>
    </row>
    <row r="16" spans="1:30" ht="15.75" customHeight="1">
      <c r="A16" s="56" t="s">
        <v>275</v>
      </c>
      <c r="B16" s="56" t="s">
        <v>208</v>
      </c>
      <c r="C16" s="56" t="s">
        <v>215</v>
      </c>
      <c r="D16" s="5" t="s">
        <v>210</v>
      </c>
      <c r="E16" s="33" t="s">
        <v>285</v>
      </c>
      <c r="F16" s="5" t="s">
        <v>214</v>
      </c>
      <c r="G16" s="6">
        <f>S16*0.30725</f>
        <v>1436.3937500000002</v>
      </c>
      <c r="H16" s="6">
        <f>S16-G16</f>
        <v>3238.6062499999998</v>
      </c>
      <c r="I16" s="5"/>
      <c r="K16" s="33">
        <v>0.33700000000000002</v>
      </c>
      <c r="M16" s="32">
        <v>4.7E-2</v>
      </c>
      <c r="N16" s="32">
        <v>1.22</v>
      </c>
      <c r="P16" s="32">
        <v>3.9E-2</v>
      </c>
      <c r="R16" s="4"/>
      <c r="S16" s="4">
        <v>4675</v>
      </c>
      <c r="AD16" s="52" t="s">
        <v>278</v>
      </c>
    </row>
    <row r="17" spans="1:30" ht="15.75" customHeight="1">
      <c r="A17" s="56" t="s">
        <v>275</v>
      </c>
      <c r="B17" s="56" t="s">
        <v>208</v>
      </c>
      <c r="C17" s="56" t="s">
        <v>215</v>
      </c>
      <c r="D17" s="5" t="s">
        <v>211</v>
      </c>
      <c r="E17" s="33" t="s">
        <v>285</v>
      </c>
      <c r="F17" s="5" t="s">
        <v>214</v>
      </c>
      <c r="G17" s="6">
        <f>S17*0.30725</f>
        <v>1182.6052500000001</v>
      </c>
      <c r="H17" s="6">
        <f>S17-G17</f>
        <v>2666.3947499999999</v>
      </c>
      <c r="I17" s="5"/>
      <c r="K17" s="33">
        <v>0.93</v>
      </c>
      <c r="M17" s="32">
        <v>0.13900000000000001</v>
      </c>
      <c r="N17" s="32">
        <v>2.0270000000000001</v>
      </c>
      <c r="P17" s="32">
        <v>5.8999999999999997E-2</v>
      </c>
      <c r="R17" s="4"/>
      <c r="S17" s="4">
        <v>3849</v>
      </c>
      <c r="AD17" s="52" t="s">
        <v>278</v>
      </c>
    </row>
    <row r="18" spans="1:30" ht="15.75" customHeight="1">
      <c r="A18" s="45" t="s">
        <v>255</v>
      </c>
      <c r="B18" s="45" t="s">
        <v>200</v>
      </c>
      <c r="C18" s="27" t="s">
        <v>256</v>
      </c>
      <c r="D18" s="5" t="s">
        <v>210</v>
      </c>
      <c r="E18" s="33" t="s">
        <v>285</v>
      </c>
      <c r="F18" s="6" t="s">
        <v>192</v>
      </c>
      <c r="G18" s="6"/>
      <c r="H18" s="6"/>
      <c r="I18" s="5"/>
      <c r="Q18" s="32">
        <v>2.8010000000000002</v>
      </c>
      <c r="R18" s="71">
        <f>(8.306-0.945)/3.92</f>
        <v>1.8778061224489793</v>
      </c>
      <c r="S18" s="4">
        <v>624</v>
      </c>
      <c r="U18" s="72">
        <f>R18*SQRT(S18)</f>
        <v>46.907581904296535</v>
      </c>
      <c r="AD18" s="52" t="s">
        <v>279</v>
      </c>
    </row>
    <row r="19" spans="1:30" ht="15.75" customHeight="1">
      <c r="A19" s="45" t="s">
        <v>255</v>
      </c>
      <c r="B19" s="45" t="s">
        <v>200</v>
      </c>
      <c r="C19" s="27" t="s">
        <v>257</v>
      </c>
      <c r="D19" s="5" t="s">
        <v>211</v>
      </c>
      <c r="E19" s="33" t="s">
        <v>285</v>
      </c>
      <c r="F19" s="6" t="s">
        <v>192</v>
      </c>
      <c r="G19" s="6"/>
      <c r="H19" s="6"/>
      <c r="I19" s="5"/>
      <c r="Q19" s="32">
        <v>0.77600000000000002</v>
      </c>
      <c r="R19" s="71">
        <f>(2.413-0.25)/3.92</f>
        <v>0.55178571428571421</v>
      </c>
      <c r="S19" s="4">
        <v>624</v>
      </c>
      <c r="U19" s="72">
        <f t="shared" ref="U19:U20" si="0">R19*SQRT(S19)</f>
        <v>13.783602725036463</v>
      </c>
      <c r="AD19" s="52" t="s">
        <v>279</v>
      </c>
    </row>
    <row r="20" spans="1:30" ht="15" customHeight="1">
      <c r="A20" s="45" t="s">
        <v>255</v>
      </c>
      <c r="B20" s="45" t="s">
        <v>200</v>
      </c>
      <c r="C20" s="27" t="s">
        <v>258</v>
      </c>
      <c r="D20" s="5" t="s">
        <v>259</v>
      </c>
      <c r="E20" s="33" t="s">
        <v>285</v>
      </c>
      <c r="F20" s="6" t="s">
        <v>192</v>
      </c>
      <c r="Q20" s="32">
        <v>1.1160000000000001</v>
      </c>
      <c r="R20" s="66">
        <f>(3.343-0.372)/3.92</f>
        <v>0.75790816326530619</v>
      </c>
      <c r="S20" s="4">
        <v>624</v>
      </c>
      <c r="U20" s="72">
        <f t="shared" si="0"/>
        <v>18.932539850246574</v>
      </c>
      <c r="AD20" s="52" t="s">
        <v>279</v>
      </c>
    </row>
    <row r="21" spans="1:30" ht="15" customHeight="1">
      <c r="A21" s="56"/>
      <c r="B21" s="56"/>
    </row>
    <row r="22" spans="1:30" ht="15.75" customHeight="1">
      <c r="A22" s="56"/>
      <c r="B22" s="56"/>
      <c r="C22" s="56"/>
      <c r="D22" s="5"/>
      <c r="E22" s="5"/>
      <c r="F22" s="5"/>
      <c r="G22" s="6"/>
      <c r="H22" s="6"/>
      <c r="I22" s="5"/>
      <c r="R22" s="4"/>
      <c r="S22" s="4"/>
    </row>
    <row r="23" spans="1:30" ht="15.75" customHeight="1">
      <c r="A23" s="56"/>
      <c r="B23" s="56"/>
      <c r="C23" s="56"/>
      <c r="D23" s="5"/>
      <c r="E23" s="5"/>
      <c r="F23" s="5"/>
      <c r="G23" s="6"/>
      <c r="H23" s="6"/>
      <c r="I23" s="5"/>
      <c r="R23" s="4"/>
      <c r="S23" s="4"/>
    </row>
    <row r="24" spans="1:30" ht="15.75" customHeight="1">
      <c r="A24" s="56"/>
      <c r="B24" s="56"/>
      <c r="C24" s="56"/>
      <c r="D24" s="5"/>
      <c r="E24" s="5"/>
      <c r="F24" s="5"/>
      <c r="G24" s="6"/>
      <c r="H24" s="6"/>
      <c r="I24" s="5"/>
      <c r="R24" s="4"/>
      <c r="S24" s="4"/>
    </row>
    <row r="25" spans="1:30" ht="15.75" customHeight="1">
      <c r="A25" s="56"/>
      <c r="B25" s="56"/>
      <c r="C25" s="56"/>
      <c r="D25" s="5"/>
      <c r="E25" s="5"/>
      <c r="F25" s="5"/>
      <c r="G25" s="6"/>
      <c r="H25" s="6"/>
      <c r="I25" s="5"/>
      <c r="R25" s="4"/>
      <c r="S25" s="4"/>
    </row>
    <row r="26" spans="1:30" ht="15.75" customHeight="1">
      <c r="A26" s="56"/>
      <c r="B26" s="56"/>
      <c r="C26" s="56"/>
      <c r="D26" s="5"/>
      <c r="E26" s="5"/>
      <c r="F26" s="5"/>
      <c r="G26" s="6"/>
      <c r="H26" s="6"/>
      <c r="I26" s="5"/>
      <c r="R26" s="4"/>
      <c r="S26" s="4"/>
    </row>
    <row r="27" spans="1:30" ht="15.75" customHeight="1">
      <c r="A27" s="56"/>
      <c r="B27" s="56"/>
      <c r="C27" s="56"/>
      <c r="D27" s="5"/>
      <c r="E27" s="5"/>
      <c r="F27" s="5"/>
      <c r="G27" s="6"/>
      <c r="H27" s="6"/>
      <c r="I27" s="5"/>
      <c r="R27" s="4"/>
      <c r="S27" s="4"/>
    </row>
    <row r="28" spans="1:30" ht="15.75" customHeight="1">
      <c r="A28" s="56"/>
      <c r="B28" s="56"/>
      <c r="C28" s="56"/>
      <c r="D28" s="5"/>
      <c r="E28" s="5"/>
      <c r="F28" s="5"/>
      <c r="G28" s="6"/>
      <c r="H28" s="6"/>
      <c r="I28" s="5"/>
      <c r="R28" s="4"/>
      <c r="S28" s="4"/>
    </row>
    <row r="29" spans="1:30" ht="15.75" customHeight="1">
      <c r="A29" s="56"/>
      <c r="B29" s="56"/>
      <c r="C29" s="56"/>
      <c r="D29" s="5"/>
      <c r="E29" s="5"/>
      <c r="F29" s="5"/>
      <c r="G29" s="6"/>
      <c r="H29" s="6"/>
      <c r="I29" s="5"/>
      <c r="R29" s="4"/>
      <c r="S29" s="4"/>
    </row>
    <row r="30" spans="1:30" ht="15.75" customHeight="1">
      <c r="A30" s="56"/>
      <c r="B30" s="56"/>
      <c r="C30" s="56"/>
      <c r="D30" s="5"/>
      <c r="E30" s="5"/>
      <c r="F30" s="5"/>
      <c r="G30" s="6"/>
      <c r="H30" s="6"/>
      <c r="I30" s="5"/>
      <c r="R30" s="4"/>
      <c r="S30" s="4"/>
    </row>
    <row r="31" spans="1:30" ht="15.75" customHeight="1">
      <c r="A31" s="56"/>
      <c r="B31" s="56"/>
      <c r="C31" s="56"/>
      <c r="D31" s="5"/>
      <c r="E31" s="5"/>
      <c r="F31" s="5"/>
      <c r="G31" s="6"/>
      <c r="H31" s="6"/>
      <c r="I31" s="5"/>
      <c r="R31" s="4"/>
      <c r="S31" s="4"/>
    </row>
    <row r="32" spans="1:30" ht="15.75" customHeight="1">
      <c r="A32" s="56"/>
      <c r="B32" s="56"/>
      <c r="C32" s="56"/>
      <c r="D32" s="5"/>
      <c r="E32" s="5"/>
      <c r="F32" s="5"/>
      <c r="G32" s="6"/>
      <c r="H32" s="6"/>
      <c r="I32" s="5"/>
      <c r="R32" s="4"/>
      <c r="S32" s="4"/>
    </row>
    <row r="33" spans="1:19" ht="15.75" customHeight="1">
      <c r="A33" s="56"/>
      <c r="B33" s="56"/>
      <c r="C33" s="56"/>
      <c r="D33" s="5"/>
      <c r="E33" s="5"/>
      <c r="F33" s="5"/>
      <c r="G33" s="6"/>
      <c r="H33" s="6"/>
      <c r="I33" s="5"/>
      <c r="R33" s="4"/>
      <c r="S33" s="4"/>
    </row>
    <row r="34" spans="1:19" ht="15.75" customHeight="1">
      <c r="A34" s="56"/>
      <c r="B34" s="56"/>
      <c r="C34" s="56"/>
      <c r="D34" s="5"/>
      <c r="E34" s="5"/>
      <c r="F34" s="5"/>
      <c r="G34" s="6"/>
      <c r="H34" s="6"/>
      <c r="I34" s="5"/>
      <c r="R34" s="4"/>
      <c r="S34" s="4"/>
    </row>
    <row r="35" spans="1:19" ht="15.75" customHeight="1">
      <c r="A35" s="56"/>
      <c r="B35" s="56"/>
      <c r="C35" s="56"/>
      <c r="D35" s="5"/>
      <c r="E35" s="5"/>
      <c r="F35" s="5"/>
      <c r="G35" s="6"/>
      <c r="H35" s="6"/>
      <c r="I35" s="5"/>
      <c r="R35" s="4"/>
      <c r="S35" s="4"/>
    </row>
    <row r="36" spans="1:19" ht="15.75" customHeight="1">
      <c r="A36" s="56"/>
      <c r="B36" s="56"/>
      <c r="C36" s="56"/>
      <c r="D36" s="5"/>
      <c r="E36" s="5"/>
      <c r="F36" s="5"/>
      <c r="G36" s="6"/>
      <c r="H36" s="6"/>
      <c r="I36" s="5"/>
      <c r="R36" s="4"/>
      <c r="S36" s="4"/>
    </row>
    <row r="37" spans="1:19" ht="15.75" customHeight="1">
      <c r="A37" s="56"/>
      <c r="B37" s="56"/>
      <c r="C37" s="56"/>
      <c r="D37" s="5"/>
      <c r="E37" s="5"/>
      <c r="F37" s="5"/>
      <c r="G37" s="6"/>
      <c r="H37" s="6"/>
      <c r="I37" s="5"/>
      <c r="R37" s="4"/>
      <c r="S37" s="4"/>
    </row>
    <row r="38" spans="1:19" ht="15.75" customHeight="1">
      <c r="A38" s="56"/>
      <c r="B38" s="56"/>
      <c r="C38" s="56"/>
      <c r="D38" s="5"/>
      <c r="E38" s="5"/>
      <c r="F38" s="5"/>
      <c r="G38" s="6"/>
      <c r="H38" s="6"/>
      <c r="I38" s="5"/>
      <c r="R38" s="4"/>
      <c r="S38" s="4"/>
    </row>
    <row r="39" spans="1:19" ht="15.75" customHeight="1">
      <c r="A39" s="56"/>
      <c r="B39" s="56"/>
      <c r="C39" s="56"/>
      <c r="D39" s="5"/>
      <c r="E39" s="5"/>
      <c r="F39" s="5"/>
      <c r="G39" s="6"/>
      <c r="H39" s="6"/>
      <c r="I39" s="5"/>
      <c r="R39" s="4"/>
      <c r="S39" s="4"/>
    </row>
    <row r="40" spans="1:19" ht="15.75" customHeight="1">
      <c r="A40" s="56"/>
      <c r="B40" s="56"/>
      <c r="C40" s="56"/>
      <c r="D40" s="5"/>
      <c r="E40" s="5"/>
      <c r="F40" s="5"/>
      <c r="G40" s="6"/>
      <c r="H40" s="6"/>
      <c r="I40" s="5"/>
      <c r="R40" s="4"/>
      <c r="S40" s="4"/>
    </row>
    <row r="41" spans="1:19" ht="15.75" customHeight="1">
      <c r="A41" s="56"/>
      <c r="B41" s="56"/>
      <c r="C41" s="56"/>
      <c r="D41" s="5"/>
      <c r="E41" s="5"/>
      <c r="F41" s="5"/>
      <c r="G41" s="6"/>
      <c r="H41" s="6"/>
      <c r="I41" s="5"/>
      <c r="R41" s="4"/>
      <c r="S41" s="4"/>
    </row>
    <row r="42" spans="1:19" ht="15.75" customHeight="1">
      <c r="A42" s="56"/>
      <c r="B42" s="56"/>
      <c r="C42" s="56"/>
      <c r="D42" s="5"/>
      <c r="E42" s="5"/>
      <c r="F42" s="5"/>
      <c r="G42" s="6"/>
      <c r="H42" s="6"/>
      <c r="I42" s="5"/>
      <c r="R42" s="4"/>
      <c r="S42" s="4"/>
    </row>
    <row r="43" spans="1:19" ht="15.75" customHeight="1">
      <c r="A43" s="56"/>
      <c r="B43" s="56"/>
      <c r="C43" s="56"/>
      <c r="D43" s="5"/>
      <c r="E43" s="5"/>
      <c r="F43" s="5"/>
      <c r="G43" s="6"/>
      <c r="H43" s="6"/>
      <c r="I43" s="5"/>
      <c r="R43" s="4"/>
      <c r="S43" s="4"/>
    </row>
    <row r="44" spans="1:19" ht="15.75" customHeight="1">
      <c r="A44" s="56"/>
      <c r="B44" s="56"/>
      <c r="C44" s="56"/>
      <c r="D44" s="5"/>
      <c r="E44" s="5"/>
      <c r="F44" s="5"/>
      <c r="G44" s="6"/>
      <c r="H44" s="6"/>
      <c r="I44" s="5"/>
      <c r="R44" s="4"/>
      <c r="S44" s="4"/>
    </row>
    <row r="45" spans="1:19" ht="15.75" customHeight="1">
      <c r="A45" s="56"/>
      <c r="B45" s="56"/>
      <c r="C45" s="56"/>
      <c r="D45" s="5"/>
      <c r="E45" s="5"/>
      <c r="F45" s="5"/>
      <c r="G45" s="6"/>
      <c r="H45" s="6"/>
      <c r="I45" s="5"/>
      <c r="R45" s="4"/>
      <c r="S45" s="4"/>
    </row>
    <row r="46" spans="1:19" ht="15.75" customHeight="1">
      <c r="A46" s="56"/>
      <c r="B46" s="56"/>
      <c r="C46" s="56"/>
      <c r="D46" s="5"/>
      <c r="E46" s="5"/>
      <c r="F46" s="5"/>
      <c r="G46" s="6"/>
      <c r="H46" s="6"/>
      <c r="I46" s="5"/>
      <c r="R46" s="4"/>
      <c r="S46" s="4"/>
    </row>
    <row r="47" spans="1:19" ht="15.75" customHeight="1">
      <c r="A47" s="56"/>
      <c r="B47" s="56"/>
      <c r="C47" s="56"/>
      <c r="D47" s="5"/>
      <c r="E47" s="5"/>
      <c r="F47" s="5"/>
      <c r="G47" s="6"/>
      <c r="H47" s="6"/>
      <c r="I47" s="5"/>
      <c r="R47" s="4"/>
      <c r="S47" s="4"/>
    </row>
    <row r="48" spans="1:19" ht="15.75" customHeight="1">
      <c r="A48" s="56"/>
      <c r="B48" s="56"/>
      <c r="C48" s="56"/>
      <c r="D48" s="5"/>
      <c r="E48" s="5"/>
      <c r="F48" s="5"/>
      <c r="G48" s="6"/>
      <c r="H48" s="6"/>
      <c r="I48" s="5"/>
      <c r="R48" s="4"/>
      <c r="S48" s="4"/>
    </row>
    <row r="49" spans="1:19" ht="15.75" customHeight="1">
      <c r="A49" s="56"/>
      <c r="B49" s="56"/>
      <c r="C49" s="56"/>
      <c r="D49" s="5"/>
      <c r="E49" s="5"/>
      <c r="F49" s="5"/>
      <c r="G49" s="6"/>
      <c r="H49" s="6"/>
      <c r="I49" s="5"/>
      <c r="R49" s="4"/>
      <c r="S49" s="4"/>
    </row>
    <row r="50" spans="1:19" ht="15.75" customHeight="1">
      <c r="A50" s="56"/>
      <c r="B50" s="56"/>
      <c r="C50" s="56"/>
      <c r="D50" s="5"/>
      <c r="E50" s="5"/>
      <c r="F50" s="5"/>
      <c r="G50" s="6"/>
      <c r="H50" s="6"/>
      <c r="I50" s="5"/>
      <c r="R50" s="4"/>
      <c r="S50" s="4"/>
    </row>
    <row r="51" spans="1:19" ht="15.75" customHeight="1">
      <c r="A51" s="56"/>
      <c r="B51" s="56"/>
      <c r="C51" s="56"/>
      <c r="D51" s="5"/>
      <c r="E51" s="5"/>
      <c r="F51" s="5"/>
      <c r="G51" s="6"/>
      <c r="H51" s="6"/>
      <c r="I51" s="5"/>
      <c r="R51" s="4"/>
      <c r="S51" s="4"/>
    </row>
    <row r="52" spans="1:19" ht="15.75" customHeight="1">
      <c r="A52" s="56"/>
      <c r="B52" s="56"/>
      <c r="C52" s="56"/>
      <c r="D52" s="5"/>
      <c r="E52" s="5"/>
      <c r="F52" s="5"/>
      <c r="G52" s="6"/>
      <c r="H52" s="6"/>
      <c r="I52" s="5"/>
      <c r="R52" s="4"/>
      <c r="S52" s="4"/>
    </row>
    <row r="53" spans="1:19" ht="15.75" customHeight="1">
      <c r="A53" s="56"/>
      <c r="B53" s="56"/>
      <c r="C53" s="56"/>
      <c r="D53" s="5"/>
      <c r="E53" s="5"/>
      <c r="F53" s="5"/>
      <c r="G53" s="6"/>
      <c r="H53" s="6"/>
      <c r="I53" s="5"/>
      <c r="R53" s="4"/>
      <c r="S53" s="4"/>
    </row>
    <row r="54" spans="1:19" ht="15.75" customHeight="1">
      <c r="A54" s="56"/>
      <c r="B54" s="56"/>
      <c r="C54" s="56"/>
      <c r="D54" s="5"/>
      <c r="E54" s="5"/>
      <c r="F54" s="5"/>
      <c r="G54" s="6"/>
      <c r="H54" s="6"/>
      <c r="I54" s="5"/>
      <c r="R54" s="4"/>
      <c r="S54" s="4"/>
    </row>
    <row r="55" spans="1:19" ht="15.75" customHeight="1">
      <c r="A55" s="56"/>
      <c r="B55" s="56"/>
      <c r="C55" s="56"/>
      <c r="D55" s="5"/>
      <c r="E55" s="5"/>
      <c r="F55" s="5"/>
      <c r="G55" s="6"/>
      <c r="H55" s="6"/>
      <c r="I55" s="5"/>
      <c r="R55" s="4"/>
      <c r="S55" s="4"/>
    </row>
    <row r="56" spans="1:19" ht="15.75" customHeight="1">
      <c r="A56" s="56"/>
      <c r="B56" s="56"/>
      <c r="C56" s="56"/>
      <c r="D56" s="5"/>
      <c r="E56" s="5"/>
      <c r="F56" s="5"/>
      <c r="G56" s="6"/>
      <c r="H56" s="6"/>
      <c r="I56" s="5"/>
      <c r="R56" s="4"/>
      <c r="S56" s="4"/>
    </row>
    <row r="57" spans="1:19" ht="15.75" customHeight="1">
      <c r="A57" s="56"/>
      <c r="B57" s="56"/>
      <c r="C57" s="56"/>
      <c r="D57" s="5"/>
      <c r="E57" s="5"/>
      <c r="F57" s="5"/>
      <c r="G57" s="6"/>
      <c r="H57" s="6"/>
      <c r="I57" s="5"/>
      <c r="R57" s="4"/>
      <c r="S57" s="4"/>
    </row>
    <row r="58" spans="1:19" ht="15.75" customHeight="1">
      <c r="A58" s="56"/>
      <c r="B58" s="56"/>
      <c r="C58" s="56"/>
      <c r="D58" s="5"/>
      <c r="E58" s="5"/>
      <c r="F58" s="5"/>
      <c r="G58" s="6"/>
      <c r="H58" s="6"/>
      <c r="I58" s="5"/>
      <c r="R58" s="4"/>
      <c r="S58" s="4"/>
    </row>
    <row r="59" spans="1:19" ht="15.75" customHeight="1">
      <c r="A59" s="56"/>
      <c r="B59" s="56"/>
      <c r="C59" s="56"/>
      <c r="D59" s="5"/>
      <c r="E59" s="5"/>
      <c r="F59" s="5"/>
      <c r="G59" s="6"/>
      <c r="H59" s="6"/>
      <c r="I59" s="5"/>
      <c r="R59" s="4"/>
      <c r="S59" s="4"/>
    </row>
    <row r="60" spans="1:19" ht="15.75" customHeight="1">
      <c r="A60" s="56"/>
      <c r="B60" s="56"/>
      <c r="C60" s="56"/>
      <c r="D60" s="5"/>
      <c r="E60" s="5"/>
      <c r="F60" s="5"/>
      <c r="G60" s="6"/>
      <c r="H60" s="6"/>
      <c r="I60" s="5"/>
      <c r="R60" s="4"/>
      <c r="S60" s="4"/>
    </row>
    <row r="61" spans="1:19" ht="15.75" customHeight="1">
      <c r="A61" s="56"/>
      <c r="B61" s="56"/>
      <c r="C61" s="56"/>
      <c r="D61" s="5"/>
      <c r="E61" s="5"/>
      <c r="F61" s="5"/>
      <c r="G61" s="6"/>
      <c r="H61" s="6"/>
      <c r="I61" s="5"/>
      <c r="R61" s="4"/>
      <c r="S61" s="4"/>
    </row>
    <row r="62" spans="1:19" ht="15.75" customHeight="1">
      <c r="A62" s="56"/>
      <c r="B62" s="56"/>
      <c r="C62" s="56"/>
      <c r="D62" s="5"/>
      <c r="E62" s="5"/>
      <c r="F62" s="5"/>
      <c r="G62" s="6"/>
      <c r="H62" s="6"/>
      <c r="I62" s="5"/>
      <c r="R62" s="4"/>
      <c r="S62" s="4"/>
    </row>
    <row r="63" spans="1:19" ht="15.75" customHeight="1">
      <c r="A63" s="56"/>
      <c r="B63" s="56"/>
      <c r="C63" s="56"/>
      <c r="D63" s="5"/>
      <c r="E63" s="5"/>
      <c r="F63" s="5"/>
      <c r="G63" s="6"/>
      <c r="H63" s="6"/>
      <c r="I63" s="5"/>
      <c r="R63" s="4"/>
      <c r="S63" s="4"/>
    </row>
    <row r="64" spans="1:19" ht="15.75" customHeight="1">
      <c r="A64" s="56"/>
      <c r="B64" s="56"/>
      <c r="C64" s="56"/>
      <c r="D64" s="5"/>
      <c r="E64" s="5"/>
      <c r="F64" s="5"/>
      <c r="G64" s="6"/>
      <c r="H64" s="6"/>
      <c r="I64" s="5"/>
      <c r="R64" s="4"/>
      <c r="S64" s="4"/>
    </row>
    <row r="65" spans="1:19" ht="15.75" customHeight="1">
      <c r="A65" s="56"/>
      <c r="B65" s="56"/>
      <c r="C65" s="56"/>
      <c r="D65" s="5"/>
      <c r="E65" s="5"/>
      <c r="F65" s="5"/>
      <c r="G65" s="6"/>
      <c r="H65" s="6"/>
      <c r="I65" s="5"/>
      <c r="R65" s="4"/>
      <c r="S65" s="4"/>
    </row>
    <row r="66" spans="1:19" ht="15.75" customHeight="1">
      <c r="A66" s="56"/>
      <c r="B66" s="56"/>
      <c r="C66" s="56"/>
      <c r="D66" s="5"/>
      <c r="E66" s="5"/>
      <c r="F66" s="5"/>
      <c r="G66" s="6"/>
      <c r="H66" s="6"/>
      <c r="I66" s="5"/>
      <c r="R66" s="4"/>
      <c r="S66" s="4"/>
    </row>
    <row r="67" spans="1:19" ht="15.75" customHeight="1">
      <c r="A67" s="56"/>
      <c r="B67" s="56"/>
      <c r="C67" s="56"/>
      <c r="D67" s="5"/>
      <c r="E67" s="5"/>
      <c r="F67" s="5"/>
      <c r="G67" s="6"/>
      <c r="H67" s="6"/>
      <c r="I67" s="5"/>
      <c r="R67" s="4"/>
      <c r="S67" s="4"/>
    </row>
    <row r="68" spans="1:19" ht="15.75" customHeight="1">
      <c r="A68" s="56"/>
      <c r="B68" s="56"/>
      <c r="C68" s="56"/>
      <c r="D68" s="5"/>
      <c r="E68" s="5"/>
      <c r="F68" s="5"/>
      <c r="G68" s="6"/>
      <c r="H68" s="6"/>
      <c r="I68" s="5"/>
      <c r="R68" s="4"/>
      <c r="S68" s="4"/>
    </row>
    <row r="69" spans="1:19" ht="15.75" customHeight="1">
      <c r="A69" s="56"/>
      <c r="B69" s="56"/>
      <c r="C69" s="56"/>
      <c r="D69" s="5"/>
      <c r="E69" s="5"/>
      <c r="F69" s="5"/>
      <c r="G69" s="6"/>
      <c r="H69" s="6"/>
      <c r="I69" s="5"/>
      <c r="R69" s="4"/>
      <c r="S69" s="4"/>
    </row>
    <row r="70" spans="1:19" ht="15.75" customHeight="1">
      <c r="A70" s="56"/>
      <c r="B70" s="56"/>
      <c r="C70" s="56"/>
      <c r="D70" s="5"/>
      <c r="E70" s="5"/>
      <c r="F70" s="5"/>
      <c r="G70" s="6"/>
      <c r="H70" s="6"/>
      <c r="I70" s="5"/>
      <c r="R70" s="4"/>
      <c r="S70" s="4"/>
    </row>
    <row r="71" spans="1:19" ht="15.75" customHeight="1">
      <c r="A71" s="56"/>
      <c r="B71" s="56"/>
      <c r="C71" s="56"/>
      <c r="D71" s="5"/>
      <c r="E71" s="5"/>
      <c r="F71" s="5"/>
      <c r="G71" s="6"/>
      <c r="H71" s="6"/>
      <c r="I71" s="5"/>
      <c r="R71" s="4"/>
      <c r="S71" s="4"/>
    </row>
    <row r="72" spans="1:19" ht="15.75" customHeight="1">
      <c r="A72" s="56"/>
      <c r="B72" s="56"/>
      <c r="C72" s="56"/>
      <c r="D72" s="5"/>
      <c r="E72" s="5"/>
      <c r="F72" s="5"/>
      <c r="G72" s="6"/>
      <c r="H72" s="6"/>
      <c r="I72" s="5"/>
      <c r="R72" s="4"/>
      <c r="S72" s="4"/>
    </row>
    <row r="73" spans="1:19" ht="15.75" customHeight="1">
      <c r="A73" s="56"/>
      <c r="B73" s="56"/>
      <c r="C73" s="56"/>
      <c r="D73" s="5"/>
      <c r="E73" s="5"/>
      <c r="F73" s="5"/>
      <c r="G73" s="6"/>
      <c r="H73" s="6"/>
      <c r="I73" s="5"/>
      <c r="R73" s="4"/>
      <c r="S73" s="4"/>
    </row>
    <row r="74" spans="1:19" ht="15.75" customHeight="1">
      <c r="A74" s="56"/>
      <c r="B74" s="56"/>
      <c r="C74" s="56"/>
      <c r="D74" s="5"/>
      <c r="E74" s="5"/>
      <c r="F74" s="5"/>
      <c r="G74" s="6"/>
      <c r="H74" s="6"/>
      <c r="I74" s="5"/>
      <c r="R74" s="4"/>
      <c r="S74" s="4"/>
    </row>
    <row r="75" spans="1:19" ht="15.75" customHeight="1">
      <c r="A75" s="56"/>
      <c r="B75" s="56"/>
      <c r="C75" s="56"/>
      <c r="D75" s="5"/>
      <c r="E75" s="5"/>
      <c r="F75" s="5"/>
      <c r="G75" s="6"/>
      <c r="H75" s="6"/>
      <c r="I75" s="5"/>
      <c r="R75" s="4"/>
      <c r="S75" s="4"/>
    </row>
    <row r="76" spans="1:19" ht="15.75" customHeight="1">
      <c r="A76" s="56"/>
      <c r="B76" s="56"/>
      <c r="C76" s="56"/>
      <c r="D76" s="5"/>
      <c r="E76" s="5"/>
      <c r="F76" s="5"/>
      <c r="G76" s="6"/>
      <c r="H76" s="6"/>
      <c r="I76" s="5"/>
      <c r="R76" s="4"/>
      <c r="S76" s="4"/>
    </row>
    <row r="77" spans="1:19" ht="15.75" customHeight="1">
      <c r="A77" s="56"/>
      <c r="B77" s="56"/>
      <c r="C77" s="56"/>
      <c r="D77" s="5"/>
      <c r="E77" s="5"/>
      <c r="F77" s="5"/>
      <c r="G77" s="6"/>
      <c r="H77" s="6"/>
      <c r="I77" s="5"/>
      <c r="R77" s="4"/>
      <c r="S77" s="4"/>
    </row>
    <row r="78" spans="1:19" ht="15.75" customHeight="1">
      <c r="A78" s="56"/>
      <c r="B78" s="56"/>
      <c r="C78" s="56"/>
      <c r="D78" s="5"/>
      <c r="E78" s="5"/>
      <c r="F78" s="5"/>
      <c r="G78" s="6"/>
      <c r="H78" s="6"/>
      <c r="I78" s="5"/>
      <c r="R78" s="4"/>
      <c r="S78" s="4"/>
    </row>
    <row r="79" spans="1:19" ht="15.75" customHeight="1">
      <c r="A79" s="56"/>
      <c r="B79" s="56"/>
      <c r="C79" s="56"/>
      <c r="D79" s="5"/>
      <c r="E79" s="5"/>
      <c r="F79" s="5"/>
      <c r="G79" s="6"/>
      <c r="H79" s="6"/>
      <c r="I79" s="5"/>
      <c r="R79" s="4"/>
      <c r="S79" s="4"/>
    </row>
    <row r="80" spans="1:19" ht="15.75" customHeight="1">
      <c r="A80" s="56"/>
      <c r="B80" s="56"/>
      <c r="C80" s="56"/>
      <c r="D80" s="5"/>
      <c r="E80" s="5"/>
      <c r="F80" s="5"/>
      <c r="G80" s="6"/>
      <c r="H80" s="6"/>
      <c r="I80" s="5"/>
      <c r="R80" s="4"/>
      <c r="S80" s="4"/>
    </row>
    <row r="81" spans="1:19" ht="15.75" customHeight="1">
      <c r="A81" s="56"/>
      <c r="B81" s="56"/>
      <c r="C81" s="56"/>
      <c r="D81" s="5"/>
      <c r="E81" s="5"/>
      <c r="F81" s="5"/>
      <c r="G81" s="6"/>
      <c r="H81" s="6"/>
      <c r="I81" s="5"/>
      <c r="R81" s="4"/>
      <c r="S81" s="4"/>
    </row>
    <row r="82" spans="1:19" ht="15.75" customHeight="1">
      <c r="A82" s="56"/>
      <c r="B82" s="56"/>
      <c r="C82" s="56"/>
      <c r="D82" s="5"/>
      <c r="E82" s="5"/>
      <c r="F82" s="5"/>
      <c r="G82" s="6"/>
      <c r="H82" s="6"/>
      <c r="I82" s="5"/>
      <c r="R82" s="4"/>
      <c r="S82" s="4"/>
    </row>
    <row r="83" spans="1:19" ht="15.75" customHeight="1">
      <c r="A83" s="56"/>
      <c r="B83" s="56"/>
      <c r="C83" s="56"/>
      <c r="D83" s="5"/>
      <c r="E83" s="5"/>
      <c r="F83" s="5"/>
      <c r="G83" s="6"/>
      <c r="H83" s="6"/>
      <c r="I83" s="5"/>
      <c r="R83" s="4"/>
      <c r="S83" s="4"/>
    </row>
    <row r="84" spans="1:19" ht="15.75" customHeight="1">
      <c r="A84" s="56"/>
      <c r="B84" s="56"/>
      <c r="C84" s="56"/>
      <c r="D84" s="5"/>
      <c r="E84" s="5"/>
      <c r="F84" s="5"/>
      <c r="G84" s="6"/>
      <c r="H84" s="6"/>
      <c r="I84" s="5"/>
      <c r="R84" s="4"/>
      <c r="S84" s="4"/>
    </row>
    <row r="85" spans="1:19" ht="15.75" customHeight="1">
      <c r="A85" s="56"/>
      <c r="B85" s="56"/>
      <c r="C85" s="56"/>
      <c r="D85" s="5"/>
      <c r="E85" s="5"/>
      <c r="F85" s="5"/>
      <c r="G85" s="6"/>
      <c r="H85" s="6"/>
      <c r="I85" s="5"/>
      <c r="R85" s="4"/>
      <c r="S85" s="4"/>
    </row>
    <row r="86" spans="1:19" ht="15.75" customHeight="1">
      <c r="A86" s="56"/>
      <c r="B86" s="56"/>
      <c r="C86" s="56"/>
      <c r="D86" s="5"/>
      <c r="E86" s="5"/>
      <c r="F86" s="5"/>
      <c r="G86" s="6"/>
      <c r="H86" s="6"/>
      <c r="I86" s="5"/>
      <c r="R86" s="4"/>
      <c r="S86" s="4"/>
    </row>
    <row r="87" spans="1:19" ht="15.75" customHeight="1">
      <c r="A87" s="56"/>
      <c r="B87" s="56"/>
      <c r="C87" s="56"/>
      <c r="D87" s="5"/>
      <c r="E87" s="5"/>
      <c r="F87" s="5"/>
      <c r="G87" s="6"/>
      <c r="H87" s="6"/>
      <c r="I87" s="5"/>
      <c r="R87" s="4"/>
      <c r="S87" s="4"/>
    </row>
    <row r="88" spans="1:19" ht="15.75" customHeight="1">
      <c r="A88" s="56"/>
      <c r="B88" s="56"/>
      <c r="C88" s="56"/>
      <c r="D88" s="5"/>
      <c r="E88" s="5"/>
      <c r="F88" s="5"/>
      <c r="G88" s="6"/>
      <c r="H88" s="6"/>
      <c r="I88" s="5"/>
      <c r="R88" s="4"/>
      <c r="S88" s="4"/>
    </row>
    <row r="89" spans="1:19" ht="15.75" customHeight="1">
      <c r="A89" s="56"/>
      <c r="B89" s="56"/>
      <c r="C89" s="56"/>
      <c r="D89" s="5"/>
      <c r="E89" s="5"/>
      <c r="F89" s="5"/>
      <c r="G89" s="6"/>
      <c r="H89" s="6"/>
      <c r="I89" s="5"/>
      <c r="R89" s="4"/>
      <c r="S89" s="4"/>
    </row>
    <row r="90" spans="1:19" ht="15.75" customHeight="1">
      <c r="A90" s="56"/>
      <c r="B90" s="56"/>
      <c r="C90" s="56"/>
      <c r="D90" s="5"/>
      <c r="E90" s="5"/>
      <c r="F90" s="5"/>
      <c r="G90" s="6"/>
      <c r="H90" s="6"/>
      <c r="I90" s="5"/>
      <c r="R90" s="4"/>
      <c r="S90" s="4"/>
    </row>
    <row r="91" spans="1:19" ht="15.75" customHeight="1">
      <c r="A91" s="56"/>
      <c r="B91" s="56"/>
      <c r="C91" s="56"/>
      <c r="D91" s="5"/>
      <c r="E91" s="5"/>
      <c r="F91" s="5"/>
      <c r="G91" s="6"/>
      <c r="H91" s="6"/>
      <c r="I91" s="5"/>
      <c r="R91" s="4"/>
      <c r="S91" s="4"/>
    </row>
    <row r="92" spans="1:19" ht="15.75" customHeight="1">
      <c r="A92" s="56"/>
      <c r="B92" s="56"/>
      <c r="C92" s="56"/>
      <c r="D92" s="5"/>
      <c r="E92" s="5"/>
      <c r="F92" s="5"/>
      <c r="G92" s="6"/>
      <c r="H92" s="6"/>
      <c r="I92" s="5"/>
      <c r="R92" s="4"/>
      <c r="S92" s="4"/>
    </row>
    <row r="93" spans="1:19" ht="15.75" customHeight="1">
      <c r="A93" s="56"/>
      <c r="B93" s="56"/>
      <c r="C93" s="56"/>
      <c r="D93" s="5"/>
      <c r="E93" s="5"/>
      <c r="F93" s="5"/>
      <c r="G93" s="6"/>
      <c r="H93" s="6"/>
      <c r="I93" s="5"/>
      <c r="R93" s="4"/>
      <c r="S93" s="4"/>
    </row>
    <row r="94" spans="1:19" ht="15.75" customHeight="1">
      <c r="A94" s="56"/>
      <c r="B94" s="56"/>
      <c r="C94" s="56"/>
      <c r="D94" s="5"/>
      <c r="E94" s="5"/>
      <c r="F94" s="5"/>
      <c r="G94" s="6"/>
      <c r="H94" s="6"/>
      <c r="I94" s="5"/>
      <c r="R94" s="4"/>
      <c r="S94" s="4"/>
    </row>
    <row r="95" spans="1:19" ht="15.75" customHeight="1">
      <c r="A95" s="56"/>
      <c r="B95" s="56"/>
      <c r="C95" s="56"/>
      <c r="D95" s="5"/>
      <c r="E95" s="5"/>
      <c r="F95" s="5"/>
      <c r="G95" s="6"/>
      <c r="H95" s="6"/>
      <c r="I95" s="5"/>
      <c r="R95" s="4"/>
      <c r="S95" s="4"/>
    </row>
    <row r="96" spans="1:19" ht="15.75" customHeight="1">
      <c r="A96" s="56"/>
      <c r="B96" s="56"/>
      <c r="C96" s="56"/>
      <c r="D96" s="5"/>
      <c r="E96" s="5"/>
      <c r="F96" s="5"/>
      <c r="G96" s="6"/>
      <c r="H96" s="6"/>
      <c r="I96" s="5"/>
      <c r="R96" s="4"/>
      <c r="S96" s="4"/>
    </row>
    <row r="97" spans="1:19" ht="15.75" customHeight="1">
      <c r="A97" s="56"/>
      <c r="B97" s="56"/>
      <c r="C97" s="56"/>
      <c r="D97" s="5"/>
      <c r="E97" s="5"/>
      <c r="F97" s="5"/>
      <c r="G97" s="6"/>
      <c r="H97" s="6"/>
      <c r="I97" s="5"/>
      <c r="R97" s="4"/>
      <c r="S97" s="4"/>
    </row>
    <row r="98" spans="1:19" ht="15.75" customHeight="1">
      <c r="A98" s="56"/>
      <c r="B98" s="56"/>
      <c r="C98" s="56"/>
      <c r="D98" s="5"/>
      <c r="E98" s="5"/>
      <c r="F98" s="5"/>
      <c r="G98" s="6"/>
      <c r="H98" s="6"/>
      <c r="I98" s="5"/>
      <c r="R98" s="4"/>
      <c r="S98" s="4"/>
    </row>
    <row r="99" spans="1:19" ht="15.75" customHeight="1">
      <c r="A99" s="56"/>
      <c r="B99" s="56"/>
      <c r="C99" s="56"/>
      <c r="D99" s="5"/>
      <c r="E99" s="5"/>
      <c r="F99" s="5"/>
      <c r="G99" s="6"/>
      <c r="H99" s="6"/>
      <c r="I99" s="5"/>
      <c r="R99" s="4"/>
      <c r="S99" s="4"/>
    </row>
    <row r="100" spans="1:19" ht="15.75" customHeight="1">
      <c r="A100" s="56"/>
      <c r="B100" s="56"/>
      <c r="C100" s="56"/>
      <c r="D100" s="5"/>
      <c r="E100" s="5"/>
      <c r="F100" s="5"/>
      <c r="G100" s="6"/>
      <c r="H100" s="6"/>
      <c r="I100" s="5"/>
      <c r="R100" s="4"/>
      <c r="S100" s="4"/>
    </row>
    <row r="101" spans="1:19" ht="15.75" customHeight="1">
      <c r="A101" s="56"/>
      <c r="B101" s="56"/>
      <c r="C101" s="56"/>
      <c r="D101" s="5"/>
      <c r="E101" s="5"/>
      <c r="F101" s="5"/>
      <c r="G101" s="6"/>
      <c r="H101" s="6"/>
      <c r="I101" s="5"/>
      <c r="R101" s="4"/>
      <c r="S101" s="4"/>
    </row>
    <row r="102" spans="1:19" ht="15.75" customHeight="1">
      <c r="A102" s="56"/>
      <c r="B102" s="56"/>
      <c r="C102" s="56"/>
      <c r="D102" s="5"/>
      <c r="E102" s="5"/>
      <c r="F102" s="5"/>
      <c r="G102" s="6"/>
      <c r="H102" s="6"/>
      <c r="I102" s="5"/>
      <c r="R102" s="4"/>
      <c r="S102" s="4"/>
    </row>
    <row r="103" spans="1:19" ht="15.75" customHeight="1">
      <c r="A103" s="56"/>
      <c r="B103" s="56"/>
      <c r="C103" s="56"/>
      <c r="D103" s="5"/>
      <c r="E103" s="5"/>
      <c r="F103" s="5"/>
      <c r="G103" s="6"/>
      <c r="H103" s="6"/>
      <c r="I103" s="5"/>
      <c r="R103" s="4"/>
      <c r="S103" s="4"/>
    </row>
    <row r="104" spans="1:19" ht="15.75" customHeight="1">
      <c r="A104" s="56"/>
      <c r="B104" s="56"/>
      <c r="C104" s="56"/>
      <c r="D104" s="5"/>
      <c r="E104" s="5"/>
      <c r="F104" s="5"/>
      <c r="G104" s="6"/>
      <c r="H104" s="6"/>
      <c r="I104" s="5"/>
      <c r="R104" s="4"/>
      <c r="S104" s="4"/>
    </row>
    <row r="105" spans="1:19" ht="15.75" customHeight="1">
      <c r="A105" s="56"/>
      <c r="B105" s="56"/>
      <c r="C105" s="56"/>
      <c r="D105" s="5"/>
      <c r="E105" s="5"/>
      <c r="F105" s="5"/>
      <c r="G105" s="6"/>
      <c r="H105" s="6"/>
      <c r="I105" s="5"/>
      <c r="R105" s="4"/>
      <c r="S105" s="4"/>
    </row>
    <row r="106" spans="1:19" ht="15.75" customHeight="1">
      <c r="A106" s="56"/>
      <c r="B106" s="56"/>
      <c r="C106" s="56"/>
      <c r="D106" s="5"/>
      <c r="E106" s="5"/>
      <c r="F106" s="5"/>
      <c r="G106" s="6"/>
      <c r="H106" s="6"/>
      <c r="I106" s="5"/>
      <c r="R106" s="4"/>
      <c r="S106" s="4"/>
    </row>
    <row r="107" spans="1:19" ht="15.75" customHeight="1">
      <c r="A107" s="56"/>
      <c r="B107" s="56"/>
      <c r="C107" s="56"/>
      <c r="D107" s="5"/>
      <c r="E107" s="5"/>
      <c r="F107" s="5"/>
      <c r="G107" s="6"/>
      <c r="H107" s="6"/>
      <c r="I107" s="5"/>
      <c r="R107" s="4"/>
      <c r="S107" s="4"/>
    </row>
    <row r="108" spans="1:19" ht="15.75" customHeight="1">
      <c r="A108" s="56"/>
      <c r="B108" s="56"/>
      <c r="C108" s="56"/>
      <c r="D108" s="5"/>
      <c r="E108" s="5"/>
      <c r="F108" s="5"/>
      <c r="G108" s="6"/>
      <c r="H108" s="6"/>
      <c r="I108" s="5"/>
      <c r="R108" s="4"/>
      <c r="S108" s="4"/>
    </row>
    <row r="109" spans="1:19" ht="15.75" customHeight="1">
      <c r="A109" s="56"/>
      <c r="B109" s="56"/>
      <c r="C109" s="56"/>
      <c r="D109" s="5"/>
      <c r="E109" s="5"/>
      <c r="F109" s="5"/>
      <c r="G109" s="6"/>
      <c r="H109" s="6"/>
      <c r="I109" s="5"/>
      <c r="R109" s="4"/>
      <c r="S109" s="4"/>
    </row>
    <row r="110" spans="1:19" ht="15.75" customHeight="1">
      <c r="A110" s="56"/>
      <c r="B110" s="56"/>
      <c r="C110" s="56"/>
      <c r="D110" s="5"/>
      <c r="E110" s="5"/>
      <c r="F110" s="5"/>
      <c r="G110" s="6"/>
      <c r="H110" s="6"/>
      <c r="I110" s="5"/>
      <c r="R110" s="4"/>
      <c r="S110" s="4"/>
    </row>
    <row r="111" spans="1:19" ht="15.75" customHeight="1">
      <c r="A111" s="56"/>
      <c r="B111" s="56"/>
      <c r="C111" s="56"/>
      <c r="D111" s="5"/>
      <c r="E111" s="5"/>
      <c r="F111" s="5"/>
      <c r="G111" s="6"/>
      <c r="H111" s="6"/>
      <c r="I111" s="5"/>
      <c r="R111" s="4"/>
      <c r="S111" s="4"/>
    </row>
    <row r="112" spans="1:19" ht="15.75" customHeight="1">
      <c r="A112" s="56"/>
      <c r="B112" s="56"/>
      <c r="C112" s="56"/>
      <c r="D112" s="5"/>
      <c r="E112" s="5"/>
      <c r="F112" s="5"/>
      <c r="G112" s="6"/>
      <c r="H112" s="6"/>
      <c r="I112" s="5"/>
      <c r="R112" s="4"/>
      <c r="S112" s="4"/>
    </row>
    <row r="113" spans="1:19" ht="15.75" customHeight="1">
      <c r="A113" s="56"/>
      <c r="B113" s="56"/>
      <c r="C113" s="56"/>
      <c r="D113" s="5"/>
      <c r="E113" s="5"/>
      <c r="F113" s="5"/>
      <c r="G113" s="6"/>
      <c r="H113" s="6"/>
      <c r="I113" s="5"/>
      <c r="R113" s="4"/>
      <c r="S113" s="4"/>
    </row>
    <row r="114" spans="1:19" ht="15.75" customHeight="1">
      <c r="A114" s="56"/>
      <c r="B114" s="56"/>
      <c r="C114" s="56"/>
      <c r="D114" s="5"/>
      <c r="E114" s="5"/>
      <c r="F114" s="5"/>
      <c r="G114" s="6"/>
      <c r="H114" s="6"/>
      <c r="I114" s="5"/>
      <c r="R114" s="4"/>
      <c r="S114" s="4"/>
    </row>
    <row r="115" spans="1:19" ht="15.75" customHeight="1">
      <c r="A115" s="56"/>
      <c r="B115" s="56"/>
      <c r="C115" s="56"/>
      <c r="D115" s="5"/>
      <c r="E115" s="5"/>
      <c r="F115" s="5"/>
      <c r="G115" s="6"/>
      <c r="H115" s="6"/>
      <c r="I115" s="5"/>
      <c r="R115" s="4"/>
      <c r="S115" s="4"/>
    </row>
    <row r="116" spans="1:19" ht="15.75" customHeight="1">
      <c r="A116" s="56"/>
      <c r="B116" s="56"/>
      <c r="C116" s="56"/>
      <c r="D116" s="5"/>
      <c r="E116" s="5"/>
      <c r="F116" s="5"/>
      <c r="G116" s="6"/>
      <c r="H116" s="6"/>
      <c r="I116" s="5"/>
      <c r="R116" s="4"/>
      <c r="S116" s="4"/>
    </row>
    <row r="117" spans="1:19" ht="15.75" customHeight="1">
      <c r="A117" s="56"/>
      <c r="B117" s="56"/>
      <c r="C117" s="56"/>
      <c r="D117" s="5"/>
      <c r="E117" s="5"/>
      <c r="F117" s="5"/>
      <c r="G117" s="6"/>
      <c r="H117" s="6"/>
      <c r="I117" s="5"/>
      <c r="R117" s="4"/>
      <c r="S117" s="4"/>
    </row>
    <row r="118" spans="1:19" ht="15.75" customHeight="1">
      <c r="A118" s="56"/>
      <c r="B118" s="56"/>
      <c r="C118" s="56"/>
      <c r="D118" s="5"/>
      <c r="E118" s="5"/>
      <c r="F118" s="5"/>
      <c r="G118" s="6"/>
      <c r="H118" s="6"/>
      <c r="I118" s="5"/>
      <c r="R118" s="4"/>
      <c r="S118" s="4"/>
    </row>
    <row r="119" spans="1:19" ht="15.75" customHeight="1">
      <c r="A119" s="56"/>
      <c r="B119" s="56"/>
      <c r="C119" s="56"/>
      <c r="D119" s="5"/>
      <c r="E119" s="5"/>
      <c r="F119" s="5"/>
      <c r="G119" s="6"/>
      <c r="H119" s="6"/>
      <c r="I119" s="5"/>
      <c r="R119" s="4"/>
      <c r="S119" s="4"/>
    </row>
    <row r="120" spans="1:19" ht="15.75" customHeight="1">
      <c r="A120" s="56"/>
      <c r="B120" s="56"/>
      <c r="C120" s="56"/>
      <c r="D120" s="5"/>
      <c r="E120" s="5"/>
      <c r="F120" s="5"/>
      <c r="G120" s="6"/>
      <c r="H120" s="6"/>
      <c r="I120" s="5"/>
      <c r="R120" s="4"/>
      <c r="S120" s="4"/>
    </row>
    <row r="121" spans="1:19" ht="15.75" customHeight="1">
      <c r="A121" s="56"/>
      <c r="B121" s="56"/>
      <c r="C121" s="56"/>
      <c r="D121" s="5"/>
      <c r="E121" s="5"/>
      <c r="F121" s="5"/>
      <c r="G121" s="6"/>
      <c r="H121" s="6"/>
      <c r="I121" s="5"/>
      <c r="R121" s="4"/>
      <c r="S121" s="4"/>
    </row>
    <row r="122" spans="1:19" ht="15.75" customHeight="1">
      <c r="A122" s="56"/>
      <c r="B122" s="56"/>
      <c r="C122" s="56"/>
      <c r="D122" s="5"/>
      <c r="E122" s="5"/>
      <c r="F122" s="5"/>
      <c r="G122" s="6"/>
      <c r="H122" s="6"/>
      <c r="I122" s="5"/>
      <c r="R122" s="4"/>
      <c r="S122" s="4"/>
    </row>
    <row r="123" spans="1:19" ht="15.75" customHeight="1">
      <c r="A123" s="56"/>
      <c r="B123" s="56"/>
      <c r="C123" s="56"/>
      <c r="D123" s="5"/>
      <c r="E123" s="5"/>
      <c r="F123" s="5"/>
      <c r="G123" s="6"/>
      <c r="H123" s="6"/>
      <c r="I123" s="5"/>
      <c r="R123" s="4"/>
      <c r="S123" s="4"/>
    </row>
    <row r="124" spans="1:19" ht="15.75" customHeight="1">
      <c r="A124" s="56"/>
      <c r="B124" s="56"/>
      <c r="C124" s="56"/>
      <c r="D124" s="5"/>
      <c r="E124" s="5"/>
      <c r="F124" s="5"/>
      <c r="G124" s="6"/>
      <c r="H124" s="6"/>
      <c r="I124" s="5"/>
      <c r="R124" s="4"/>
      <c r="S124" s="4"/>
    </row>
    <row r="125" spans="1:19" ht="15.75" customHeight="1">
      <c r="A125" s="56"/>
      <c r="B125" s="56"/>
      <c r="C125" s="56"/>
      <c r="D125" s="5"/>
      <c r="E125" s="5"/>
      <c r="F125" s="5"/>
      <c r="G125" s="6"/>
      <c r="H125" s="6"/>
      <c r="I125" s="5"/>
      <c r="R125" s="4"/>
      <c r="S125" s="4"/>
    </row>
    <row r="126" spans="1:19" ht="15.75" customHeight="1">
      <c r="A126" s="56"/>
      <c r="B126" s="56"/>
      <c r="C126" s="56"/>
      <c r="D126" s="5"/>
      <c r="E126" s="5"/>
      <c r="F126" s="5"/>
      <c r="G126" s="6"/>
      <c r="H126" s="6"/>
      <c r="I126" s="5"/>
      <c r="R126" s="4"/>
      <c r="S126" s="4"/>
    </row>
    <row r="127" spans="1:19" ht="15.75" customHeight="1">
      <c r="A127" s="56"/>
      <c r="B127" s="56"/>
      <c r="C127" s="56"/>
      <c r="D127" s="5"/>
      <c r="E127" s="5"/>
      <c r="F127" s="5"/>
      <c r="G127" s="6"/>
      <c r="H127" s="6"/>
      <c r="I127" s="5"/>
      <c r="R127" s="4"/>
      <c r="S127" s="4"/>
    </row>
    <row r="128" spans="1:19" ht="15.75" customHeight="1">
      <c r="A128" s="56"/>
      <c r="B128" s="56"/>
      <c r="C128" s="56"/>
      <c r="D128" s="5"/>
      <c r="E128" s="5"/>
      <c r="F128" s="5"/>
      <c r="G128" s="6"/>
      <c r="H128" s="6"/>
      <c r="I128" s="5"/>
      <c r="R128" s="4"/>
      <c r="S128" s="4"/>
    </row>
    <row r="129" spans="1:19" ht="15.75" customHeight="1">
      <c r="A129" s="56"/>
      <c r="B129" s="56"/>
      <c r="C129" s="56"/>
      <c r="D129" s="5"/>
      <c r="E129" s="5"/>
      <c r="F129" s="5"/>
      <c r="G129" s="6"/>
      <c r="H129" s="6"/>
      <c r="I129" s="5"/>
      <c r="R129" s="4"/>
      <c r="S129" s="4"/>
    </row>
    <row r="130" spans="1:19" ht="15.75" customHeight="1">
      <c r="A130" s="56"/>
      <c r="B130" s="56"/>
      <c r="C130" s="56"/>
      <c r="D130" s="5"/>
      <c r="E130" s="5"/>
      <c r="F130" s="5"/>
      <c r="G130" s="6"/>
      <c r="H130" s="6"/>
      <c r="I130" s="5"/>
      <c r="R130" s="4"/>
      <c r="S130" s="4"/>
    </row>
    <row r="131" spans="1:19" ht="15.75" customHeight="1">
      <c r="A131" s="56"/>
      <c r="B131" s="56"/>
      <c r="C131" s="56"/>
      <c r="D131" s="5"/>
      <c r="E131" s="5"/>
      <c r="F131" s="5"/>
      <c r="G131" s="6"/>
      <c r="H131" s="6"/>
      <c r="I131" s="5"/>
      <c r="R131" s="4"/>
      <c r="S131" s="4"/>
    </row>
    <row r="132" spans="1:19" ht="15.75" customHeight="1">
      <c r="A132" s="56"/>
      <c r="B132" s="56"/>
      <c r="C132" s="56"/>
      <c r="D132" s="5"/>
      <c r="E132" s="5"/>
      <c r="F132" s="5"/>
      <c r="G132" s="6"/>
      <c r="H132" s="6"/>
      <c r="I132" s="5"/>
      <c r="R132" s="4"/>
      <c r="S132" s="4"/>
    </row>
    <row r="133" spans="1:19" ht="15.75" customHeight="1">
      <c r="A133" s="56"/>
      <c r="B133" s="56"/>
      <c r="C133" s="56"/>
      <c r="D133" s="5"/>
      <c r="E133" s="5"/>
      <c r="F133" s="5"/>
      <c r="G133" s="6"/>
      <c r="H133" s="6"/>
      <c r="I133" s="5"/>
      <c r="R133" s="4"/>
      <c r="S133" s="4"/>
    </row>
    <row r="134" spans="1:19" ht="15.75" customHeight="1">
      <c r="A134" s="56"/>
      <c r="B134" s="56"/>
      <c r="C134" s="56"/>
      <c r="D134" s="5"/>
      <c r="E134" s="5"/>
      <c r="F134" s="5"/>
      <c r="G134" s="6"/>
      <c r="H134" s="6"/>
      <c r="I134" s="5"/>
      <c r="R134" s="4"/>
      <c r="S134" s="4"/>
    </row>
    <row r="135" spans="1:19" ht="15.75" customHeight="1">
      <c r="A135" s="56"/>
      <c r="B135" s="56"/>
      <c r="C135" s="56"/>
      <c r="D135" s="5"/>
      <c r="E135" s="5"/>
      <c r="F135" s="5"/>
      <c r="G135" s="6"/>
      <c r="H135" s="6"/>
      <c r="I135" s="5"/>
      <c r="R135" s="4"/>
      <c r="S135" s="4"/>
    </row>
    <row r="136" spans="1:19" ht="15.75" customHeight="1">
      <c r="A136" s="56"/>
      <c r="B136" s="56"/>
      <c r="C136" s="56"/>
      <c r="D136" s="5"/>
      <c r="E136" s="5"/>
      <c r="F136" s="5"/>
      <c r="G136" s="6"/>
      <c r="H136" s="6"/>
      <c r="I136" s="5"/>
      <c r="R136" s="4"/>
      <c r="S136" s="4"/>
    </row>
    <row r="137" spans="1:19" ht="15.75" customHeight="1">
      <c r="A137" s="56"/>
      <c r="B137" s="56"/>
      <c r="C137" s="56"/>
      <c r="D137" s="5"/>
      <c r="E137" s="5"/>
      <c r="F137" s="5"/>
      <c r="G137" s="6"/>
      <c r="H137" s="6"/>
      <c r="I137" s="5"/>
      <c r="R137" s="4"/>
      <c r="S137" s="4"/>
    </row>
    <row r="138" spans="1:19" ht="15.75" customHeight="1">
      <c r="A138" s="56"/>
      <c r="B138" s="56"/>
      <c r="C138" s="56"/>
      <c r="D138" s="5"/>
      <c r="E138" s="5"/>
      <c r="F138" s="5"/>
      <c r="G138" s="6"/>
      <c r="H138" s="6"/>
      <c r="I138" s="5"/>
      <c r="R138" s="4"/>
      <c r="S138" s="4"/>
    </row>
    <row r="139" spans="1:19" ht="15.75" customHeight="1">
      <c r="A139" s="56"/>
      <c r="B139" s="56"/>
      <c r="C139" s="56"/>
      <c r="D139" s="5"/>
      <c r="E139" s="5"/>
      <c r="F139" s="5"/>
      <c r="G139" s="6"/>
      <c r="H139" s="6"/>
      <c r="I139" s="5"/>
      <c r="R139" s="4"/>
      <c r="S139" s="4"/>
    </row>
    <row r="140" spans="1:19" ht="15.75" customHeight="1">
      <c r="A140" s="56"/>
      <c r="B140" s="56"/>
      <c r="C140" s="56"/>
      <c r="D140" s="5"/>
      <c r="E140" s="5"/>
      <c r="F140" s="5"/>
      <c r="G140" s="6"/>
      <c r="H140" s="6"/>
      <c r="I140" s="5"/>
      <c r="R140" s="4"/>
      <c r="S140" s="4"/>
    </row>
    <row r="141" spans="1:19" ht="15.75" customHeight="1">
      <c r="A141" s="56"/>
      <c r="B141" s="56"/>
      <c r="C141" s="56"/>
      <c r="D141" s="5"/>
      <c r="E141" s="5"/>
      <c r="F141" s="5"/>
      <c r="G141" s="6"/>
      <c r="H141" s="6"/>
      <c r="I141" s="5"/>
      <c r="R141" s="4"/>
      <c r="S141" s="4"/>
    </row>
    <row r="142" spans="1:19" ht="15.75" customHeight="1">
      <c r="A142" s="56"/>
      <c r="B142" s="56"/>
      <c r="C142" s="56"/>
      <c r="D142" s="5"/>
      <c r="E142" s="5"/>
      <c r="F142" s="5"/>
      <c r="G142" s="6"/>
      <c r="H142" s="6"/>
      <c r="I142" s="5"/>
      <c r="R142" s="4"/>
      <c r="S142" s="4"/>
    </row>
    <row r="143" spans="1:19" ht="15.75" customHeight="1">
      <c r="A143" s="56"/>
      <c r="B143" s="56"/>
      <c r="C143" s="56"/>
      <c r="D143" s="5"/>
      <c r="E143" s="5"/>
      <c r="F143" s="5"/>
      <c r="G143" s="6"/>
      <c r="H143" s="6"/>
      <c r="I143" s="5"/>
      <c r="R143" s="4"/>
      <c r="S143" s="4"/>
    </row>
    <row r="144" spans="1:19" ht="15.75" customHeight="1">
      <c r="A144" s="56"/>
      <c r="B144" s="56"/>
      <c r="C144" s="56"/>
      <c r="D144" s="5"/>
      <c r="E144" s="5"/>
      <c r="F144" s="5"/>
      <c r="G144" s="6"/>
      <c r="H144" s="6"/>
      <c r="I144" s="5"/>
      <c r="R144" s="4"/>
      <c r="S144" s="4"/>
    </row>
    <row r="145" spans="1:19" ht="15.75" customHeight="1">
      <c r="A145" s="56"/>
      <c r="B145" s="56"/>
      <c r="C145" s="56"/>
      <c r="D145" s="5"/>
      <c r="E145" s="5"/>
      <c r="F145" s="5"/>
      <c r="G145" s="6"/>
      <c r="H145" s="6"/>
      <c r="I145" s="5"/>
      <c r="R145" s="4"/>
      <c r="S145" s="4"/>
    </row>
    <row r="146" spans="1:19" ht="15.75" customHeight="1">
      <c r="A146" s="56"/>
      <c r="B146" s="56"/>
      <c r="C146" s="56"/>
      <c r="D146" s="5"/>
      <c r="E146" s="5"/>
      <c r="F146" s="5"/>
      <c r="G146" s="6"/>
      <c r="H146" s="6"/>
      <c r="I146" s="5"/>
      <c r="R146" s="4"/>
      <c r="S146" s="4"/>
    </row>
    <row r="147" spans="1:19" ht="15.75" customHeight="1">
      <c r="A147" s="56"/>
      <c r="B147" s="56"/>
      <c r="C147" s="56"/>
      <c r="D147" s="5"/>
      <c r="E147" s="5"/>
      <c r="F147" s="5"/>
      <c r="G147" s="6"/>
      <c r="H147" s="6"/>
      <c r="I147" s="5"/>
      <c r="R147" s="4"/>
      <c r="S147" s="4"/>
    </row>
    <row r="148" spans="1:19" ht="15.75" customHeight="1">
      <c r="A148" s="56"/>
      <c r="B148" s="56"/>
      <c r="C148" s="56"/>
      <c r="D148" s="5"/>
      <c r="E148" s="5"/>
      <c r="F148" s="5"/>
      <c r="G148" s="6"/>
      <c r="H148" s="6"/>
      <c r="I148" s="5"/>
      <c r="R148" s="4"/>
      <c r="S148" s="4"/>
    </row>
    <row r="149" spans="1:19" ht="15.75" customHeight="1">
      <c r="A149" s="56"/>
      <c r="B149" s="56"/>
      <c r="C149" s="56"/>
      <c r="D149" s="5"/>
      <c r="E149" s="5"/>
      <c r="F149" s="5"/>
      <c r="G149" s="6"/>
      <c r="H149" s="6"/>
      <c r="I149" s="5"/>
      <c r="R149" s="4"/>
      <c r="S149" s="4"/>
    </row>
    <row r="150" spans="1:19" ht="15.75" customHeight="1">
      <c r="A150" s="56"/>
      <c r="B150" s="56"/>
      <c r="C150" s="56"/>
      <c r="D150" s="5"/>
      <c r="E150" s="5"/>
      <c r="F150" s="5"/>
      <c r="G150" s="6"/>
      <c r="H150" s="6"/>
      <c r="I150" s="5"/>
      <c r="R150" s="4"/>
      <c r="S150" s="4"/>
    </row>
    <row r="151" spans="1:19" ht="15.75" customHeight="1">
      <c r="A151" s="56"/>
      <c r="B151" s="56"/>
      <c r="C151" s="56"/>
      <c r="D151" s="5"/>
      <c r="E151" s="5"/>
      <c r="F151" s="5"/>
      <c r="G151" s="6"/>
      <c r="H151" s="6"/>
      <c r="I151" s="5"/>
      <c r="R151" s="4"/>
      <c r="S151" s="4"/>
    </row>
    <row r="152" spans="1:19" ht="15.75" customHeight="1">
      <c r="A152" s="56"/>
      <c r="B152" s="56"/>
      <c r="C152" s="56"/>
      <c r="D152" s="5"/>
      <c r="E152" s="5"/>
      <c r="F152" s="5"/>
      <c r="G152" s="6"/>
      <c r="H152" s="6"/>
      <c r="I152" s="5"/>
      <c r="R152" s="4"/>
      <c r="S152" s="4"/>
    </row>
    <row r="153" spans="1:19" ht="15.75" customHeight="1">
      <c r="A153" s="56"/>
      <c r="B153" s="56"/>
      <c r="C153" s="56"/>
      <c r="D153" s="5"/>
      <c r="E153" s="5"/>
      <c r="F153" s="5"/>
      <c r="G153" s="6"/>
      <c r="H153" s="6"/>
      <c r="I153" s="5"/>
      <c r="R153" s="4"/>
      <c r="S153" s="4"/>
    </row>
    <row r="154" spans="1:19" ht="15.75" customHeight="1">
      <c r="A154" s="56"/>
      <c r="B154" s="56"/>
      <c r="C154" s="56"/>
      <c r="D154" s="5"/>
      <c r="E154" s="5"/>
      <c r="F154" s="5"/>
      <c r="G154" s="6"/>
      <c r="H154" s="6"/>
      <c r="I154" s="5"/>
      <c r="R154" s="4"/>
      <c r="S154" s="4"/>
    </row>
    <row r="155" spans="1:19" ht="15.75" customHeight="1">
      <c r="A155" s="56"/>
      <c r="B155" s="56"/>
      <c r="C155" s="56"/>
      <c r="D155" s="5"/>
      <c r="E155" s="5"/>
      <c r="F155" s="5"/>
      <c r="G155" s="6"/>
      <c r="H155" s="6"/>
      <c r="I155" s="5"/>
      <c r="R155" s="4"/>
      <c r="S155" s="4"/>
    </row>
    <row r="156" spans="1:19" ht="15.75" customHeight="1">
      <c r="A156" s="56"/>
      <c r="B156" s="56"/>
      <c r="C156" s="56"/>
      <c r="D156" s="5"/>
      <c r="E156" s="5"/>
      <c r="F156" s="5"/>
      <c r="G156" s="6"/>
      <c r="H156" s="6"/>
      <c r="I156" s="5"/>
      <c r="R156" s="4"/>
      <c r="S156" s="4"/>
    </row>
    <row r="157" spans="1:19" ht="15.75" customHeight="1">
      <c r="A157" s="56"/>
      <c r="B157" s="56"/>
      <c r="C157" s="56"/>
      <c r="D157" s="5"/>
      <c r="E157" s="5"/>
      <c r="F157" s="5"/>
      <c r="G157" s="6"/>
      <c r="H157" s="6"/>
      <c r="I157" s="5"/>
      <c r="R157" s="4"/>
      <c r="S157" s="4"/>
    </row>
    <row r="158" spans="1:19" ht="15.75" customHeight="1">
      <c r="A158" s="56"/>
      <c r="B158" s="56"/>
      <c r="C158" s="56"/>
      <c r="D158" s="5"/>
      <c r="E158" s="5"/>
      <c r="F158" s="5"/>
      <c r="G158" s="6"/>
      <c r="H158" s="6"/>
      <c r="I158" s="5"/>
      <c r="R158" s="4"/>
      <c r="S158" s="4"/>
    </row>
    <row r="159" spans="1:19" ht="15.75" customHeight="1">
      <c r="A159" s="56"/>
      <c r="B159" s="56"/>
      <c r="C159" s="56"/>
      <c r="D159" s="5"/>
      <c r="E159" s="5"/>
      <c r="F159" s="5"/>
      <c r="G159" s="6"/>
      <c r="H159" s="6"/>
      <c r="I159" s="5"/>
      <c r="R159" s="4"/>
      <c r="S159" s="4"/>
    </row>
    <row r="160" spans="1:19" ht="15.75" customHeight="1">
      <c r="A160" s="56"/>
      <c r="B160" s="56"/>
      <c r="C160" s="56"/>
      <c r="D160" s="5"/>
      <c r="E160" s="5"/>
      <c r="F160" s="5"/>
      <c r="G160" s="6"/>
      <c r="H160" s="6"/>
      <c r="I160" s="5"/>
      <c r="R160" s="4"/>
      <c r="S160" s="4"/>
    </row>
    <row r="161" spans="1:19" ht="15.75" customHeight="1">
      <c r="A161" s="56"/>
      <c r="B161" s="56"/>
      <c r="C161" s="56"/>
      <c r="D161" s="5"/>
      <c r="E161" s="5"/>
      <c r="F161" s="5"/>
      <c r="G161" s="6"/>
      <c r="H161" s="6"/>
      <c r="I161" s="5"/>
      <c r="R161" s="4"/>
      <c r="S161" s="4"/>
    </row>
    <row r="162" spans="1:19" ht="15.75" customHeight="1">
      <c r="A162" s="56"/>
      <c r="B162" s="56"/>
      <c r="C162" s="56"/>
      <c r="D162" s="5"/>
      <c r="E162" s="5"/>
      <c r="F162" s="5"/>
      <c r="G162" s="6"/>
      <c r="H162" s="6"/>
      <c r="I162" s="5"/>
      <c r="R162" s="4"/>
      <c r="S162" s="4"/>
    </row>
    <row r="163" spans="1:19" ht="15.75" customHeight="1">
      <c r="A163" s="56"/>
      <c r="B163" s="56"/>
      <c r="C163" s="56"/>
      <c r="D163" s="5"/>
      <c r="E163" s="5"/>
      <c r="F163" s="5"/>
      <c r="G163" s="6"/>
      <c r="H163" s="6"/>
      <c r="I163" s="5"/>
      <c r="R163" s="4"/>
      <c r="S163" s="4"/>
    </row>
    <row r="164" spans="1:19" ht="15.75" customHeight="1">
      <c r="A164" s="56"/>
      <c r="B164" s="56"/>
      <c r="C164" s="56"/>
      <c r="D164" s="5"/>
      <c r="E164" s="5"/>
      <c r="F164" s="5"/>
      <c r="G164" s="6"/>
      <c r="H164" s="6"/>
      <c r="I164" s="5"/>
      <c r="R164" s="4"/>
      <c r="S164" s="4"/>
    </row>
    <row r="165" spans="1:19" ht="15.75" customHeight="1">
      <c r="A165" s="56"/>
      <c r="B165" s="56"/>
      <c r="C165" s="56"/>
      <c r="D165" s="5"/>
      <c r="E165" s="5"/>
      <c r="F165" s="5"/>
      <c r="G165" s="6"/>
      <c r="H165" s="6"/>
      <c r="I165" s="5"/>
      <c r="R165" s="4"/>
      <c r="S165" s="4"/>
    </row>
    <row r="166" spans="1:19" ht="15.75" customHeight="1">
      <c r="A166" s="56"/>
      <c r="B166" s="56"/>
      <c r="C166" s="56"/>
      <c r="D166" s="5"/>
      <c r="E166" s="5"/>
      <c r="F166" s="5"/>
      <c r="G166" s="6"/>
      <c r="H166" s="6"/>
      <c r="I166" s="5"/>
      <c r="R166" s="4"/>
      <c r="S166" s="4"/>
    </row>
    <row r="167" spans="1:19" ht="15.75" customHeight="1">
      <c r="A167" s="56"/>
      <c r="B167" s="56"/>
      <c r="C167" s="56"/>
      <c r="D167" s="5"/>
      <c r="E167" s="5"/>
      <c r="F167" s="5"/>
      <c r="G167" s="6"/>
      <c r="H167" s="6"/>
      <c r="I167" s="5"/>
      <c r="R167" s="4"/>
      <c r="S167" s="4"/>
    </row>
    <row r="168" spans="1:19" ht="15.75" customHeight="1">
      <c r="A168" s="56"/>
      <c r="B168" s="56"/>
      <c r="C168" s="56"/>
      <c r="D168" s="5"/>
      <c r="E168" s="5"/>
      <c r="F168" s="5"/>
      <c r="G168" s="6"/>
      <c r="H168" s="6"/>
      <c r="I168" s="5"/>
      <c r="R168" s="4"/>
      <c r="S168" s="4"/>
    </row>
    <row r="169" spans="1:19" ht="15.75" customHeight="1">
      <c r="A169" s="56"/>
      <c r="B169" s="56"/>
      <c r="C169" s="56"/>
      <c r="D169" s="5"/>
      <c r="E169" s="5"/>
      <c r="F169" s="5"/>
      <c r="G169" s="6"/>
      <c r="H169" s="6"/>
      <c r="I169" s="5"/>
      <c r="R169" s="4"/>
      <c r="S169" s="4"/>
    </row>
    <row r="170" spans="1:19" ht="15.75" customHeight="1">
      <c r="A170" s="56"/>
      <c r="B170" s="56"/>
      <c r="C170" s="56"/>
      <c r="D170" s="5"/>
      <c r="E170" s="5"/>
      <c r="F170" s="5"/>
      <c r="G170" s="6"/>
      <c r="H170" s="6"/>
      <c r="I170" s="5"/>
      <c r="R170" s="4"/>
      <c r="S170" s="4"/>
    </row>
    <row r="171" spans="1:19" ht="15.75" customHeight="1">
      <c r="A171" s="56"/>
      <c r="B171" s="56"/>
      <c r="C171" s="56"/>
      <c r="D171" s="5"/>
      <c r="E171" s="5"/>
      <c r="F171" s="5"/>
      <c r="G171" s="6"/>
      <c r="H171" s="6"/>
      <c r="I171" s="5"/>
      <c r="R171" s="4"/>
      <c r="S171" s="4"/>
    </row>
    <row r="172" spans="1:19" ht="15.75" customHeight="1">
      <c r="A172" s="56"/>
      <c r="B172" s="56"/>
      <c r="C172" s="56"/>
      <c r="D172" s="5"/>
      <c r="E172" s="5"/>
      <c r="F172" s="5"/>
      <c r="G172" s="6"/>
      <c r="H172" s="6"/>
      <c r="I172" s="5"/>
      <c r="R172" s="4"/>
      <c r="S172" s="4"/>
    </row>
    <row r="173" spans="1:19" ht="15.75" customHeight="1">
      <c r="A173" s="56"/>
      <c r="B173" s="56"/>
      <c r="C173" s="56"/>
      <c r="D173" s="5"/>
      <c r="E173" s="5"/>
      <c r="F173" s="5"/>
      <c r="G173" s="6"/>
      <c r="H173" s="6"/>
      <c r="I173" s="5"/>
      <c r="R173" s="4"/>
      <c r="S173" s="4"/>
    </row>
    <row r="174" spans="1:19" ht="15.75" customHeight="1">
      <c r="A174" s="56"/>
      <c r="B174" s="56"/>
      <c r="C174" s="56"/>
      <c r="D174" s="5"/>
      <c r="E174" s="5"/>
      <c r="F174" s="5"/>
      <c r="G174" s="6"/>
      <c r="H174" s="6"/>
      <c r="I174" s="5"/>
      <c r="R174" s="4"/>
      <c r="S174" s="4"/>
    </row>
    <row r="175" spans="1:19" ht="15.75" customHeight="1">
      <c r="A175" s="56"/>
      <c r="B175" s="56"/>
      <c r="C175" s="56"/>
      <c r="D175" s="5"/>
      <c r="E175" s="5"/>
      <c r="F175" s="5"/>
      <c r="G175" s="6"/>
      <c r="H175" s="6"/>
      <c r="I175" s="5"/>
      <c r="R175" s="4"/>
      <c r="S175" s="4"/>
    </row>
    <row r="176" spans="1:19" ht="15.75" customHeight="1">
      <c r="A176" s="56"/>
      <c r="B176" s="56"/>
      <c r="C176" s="56"/>
      <c r="D176" s="5"/>
      <c r="E176" s="5"/>
      <c r="F176" s="5"/>
      <c r="G176" s="6"/>
      <c r="H176" s="6"/>
      <c r="I176" s="5"/>
      <c r="R176" s="4"/>
      <c r="S176" s="4"/>
    </row>
    <row r="177" spans="1:19" ht="15.75" customHeight="1">
      <c r="A177" s="56"/>
      <c r="B177" s="56"/>
      <c r="C177" s="56"/>
      <c r="D177" s="5"/>
      <c r="E177" s="5"/>
      <c r="F177" s="5"/>
      <c r="G177" s="6"/>
      <c r="H177" s="6"/>
      <c r="I177" s="5"/>
      <c r="R177" s="4"/>
      <c r="S177" s="4"/>
    </row>
    <row r="178" spans="1:19" ht="15.75" customHeight="1">
      <c r="A178" s="56"/>
      <c r="B178" s="56"/>
      <c r="C178" s="56"/>
      <c r="D178" s="5"/>
      <c r="E178" s="5"/>
      <c r="F178" s="5"/>
      <c r="G178" s="6"/>
      <c r="H178" s="6"/>
      <c r="I178" s="5"/>
      <c r="R178" s="4"/>
      <c r="S178" s="4"/>
    </row>
    <row r="179" spans="1:19" ht="15.75" customHeight="1">
      <c r="A179" s="56"/>
      <c r="B179" s="56"/>
      <c r="C179" s="56"/>
      <c r="D179" s="5"/>
      <c r="E179" s="5"/>
      <c r="F179" s="5"/>
      <c r="G179" s="6"/>
      <c r="H179" s="6"/>
      <c r="I179" s="5"/>
      <c r="R179" s="4"/>
      <c r="S179" s="4"/>
    </row>
    <row r="180" spans="1:19" ht="15.75" customHeight="1">
      <c r="A180" s="56"/>
      <c r="B180" s="56"/>
      <c r="C180" s="56"/>
      <c r="D180" s="5"/>
      <c r="E180" s="5"/>
      <c r="F180" s="5"/>
      <c r="G180" s="6"/>
      <c r="H180" s="6"/>
      <c r="I180" s="5"/>
      <c r="R180" s="4"/>
      <c r="S180" s="4"/>
    </row>
    <row r="181" spans="1:19" ht="15.75" customHeight="1">
      <c r="A181" s="56"/>
      <c r="B181" s="56"/>
      <c r="C181" s="56"/>
      <c r="D181" s="5"/>
      <c r="E181" s="5"/>
      <c r="F181" s="5"/>
      <c r="G181" s="6"/>
      <c r="H181" s="6"/>
      <c r="I181" s="5"/>
      <c r="R181" s="4"/>
      <c r="S181" s="4"/>
    </row>
    <row r="182" spans="1:19" ht="15.75" customHeight="1">
      <c r="A182" s="56"/>
      <c r="B182" s="56"/>
      <c r="C182" s="56"/>
      <c r="D182" s="5"/>
      <c r="E182" s="5"/>
      <c r="F182" s="5"/>
      <c r="G182" s="6"/>
      <c r="H182" s="6"/>
      <c r="I182" s="5"/>
      <c r="R182" s="4"/>
      <c r="S182" s="4"/>
    </row>
    <row r="183" spans="1:19" ht="15.75" customHeight="1">
      <c r="A183" s="56"/>
      <c r="B183" s="56"/>
      <c r="C183" s="56"/>
      <c r="D183" s="5"/>
      <c r="E183" s="5"/>
      <c r="F183" s="5"/>
      <c r="G183" s="6"/>
      <c r="H183" s="6"/>
      <c r="I183" s="5"/>
      <c r="R183" s="4"/>
      <c r="S183" s="4"/>
    </row>
    <row r="184" spans="1:19" ht="15.75" customHeight="1">
      <c r="A184" s="56"/>
      <c r="B184" s="56"/>
      <c r="C184" s="56"/>
      <c r="D184" s="5"/>
      <c r="E184" s="5"/>
      <c r="F184" s="5"/>
      <c r="G184" s="6"/>
      <c r="H184" s="6"/>
      <c r="I184" s="5"/>
      <c r="R184" s="4"/>
      <c r="S184" s="4"/>
    </row>
    <row r="185" spans="1:19" ht="15.75" customHeight="1">
      <c r="A185" s="56"/>
      <c r="B185" s="56"/>
      <c r="C185" s="56"/>
      <c r="D185" s="5"/>
      <c r="E185" s="5"/>
      <c r="F185" s="5"/>
      <c r="G185" s="6"/>
      <c r="H185" s="6"/>
      <c r="I185" s="5"/>
      <c r="R185" s="4"/>
      <c r="S185" s="4"/>
    </row>
    <row r="186" spans="1:19" ht="15.75" customHeight="1">
      <c r="A186" s="56"/>
      <c r="B186" s="56"/>
      <c r="C186" s="56"/>
      <c r="D186" s="5"/>
      <c r="E186" s="5"/>
      <c r="F186" s="5"/>
      <c r="G186" s="6"/>
      <c r="H186" s="6"/>
      <c r="I186" s="5"/>
      <c r="R186" s="4"/>
      <c r="S186" s="4"/>
    </row>
    <row r="187" spans="1:19" ht="15.75" customHeight="1">
      <c r="A187" s="56"/>
      <c r="B187" s="56"/>
      <c r="C187" s="56"/>
      <c r="D187" s="5"/>
      <c r="E187" s="5"/>
      <c r="F187" s="5"/>
      <c r="G187" s="6"/>
      <c r="H187" s="6"/>
      <c r="I187" s="5"/>
      <c r="R187" s="4"/>
      <c r="S187" s="4"/>
    </row>
    <row r="188" spans="1:19" ht="15.75" customHeight="1">
      <c r="A188" s="56"/>
      <c r="B188" s="56"/>
      <c r="C188" s="56"/>
      <c r="D188" s="5"/>
      <c r="E188" s="5"/>
      <c r="F188" s="5"/>
      <c r="G188" s="6"/>
      <c r="H188" s="6"/>
      <c r="I188" s="5"/>
      <c r="R188" s="4"/>
      <c r="S188" s="4"/>
    </row>
    <row r="189" spans="1:19" ht="15.75" customHeight="1">
      <c r="A189" s="56"/>
      <c r="B189" s="56"/>
      <c r="C189" s="56"/>
      <c r="D189" s="5"/>
      <c r="E189" s="5"/>
      <c r="F189" s="5"/>
      <c r="G189" s="6"/>
      <c r="H189" s="6"/>
      <c r="I189" s="5"/>
      <c r="R189" s="4"/>
      <c r="S189" s="4"/>
    </row>
    <row r="190" spans="1:19" ht="15.75" customHeight="1">
      <c r="A190" s="56"/>
      <c r="B190" s="56"/>
      <c r="C190" s="56"/>
      <c r="D190" s="5"/>
      <c r="E190" s="5"/>
      <c r="F190" s="5"/>
      <c r="G190" s="6"/>
      <c r="H190" s="6"/>
      <c r="I190" s="5"/>
      <c r="R190" s="4"/>
      <c r="S190" s="4"/>
    </row>
    <row r="191" spans="1:19" ht="15.75" customHeight="1">
      <c r="A191" s="56"/>
      <c r="B191" s="56"/>
      <c r="C191" s="56"/>
      <c r="D191" s="5"/>
      <c r="E191" s="5"/>
      <c r="F191" s="5"/>
      <c r="G191" s="6"/>
      <c r="H191" s="6"/>
      <c r="I191" s="5"/>
      <c r="R191" s="4"/>
      <c r="S191" s="4"/>
    </row>
    <row r="192" spans="1:19" ht="15.75" customHeight="1">
      <c r="A192" s="56"/>
      <c r="B192" s="56"/>
      <c r="C192" s="56"/>
      <c r="D192" s="5"/>
      <c r="E192" s="5"/>
      <c r="F192" s="5"/>
      <c r="G192" s="6"/>
      <c r="H192" s="6"/>
      <c r="I192" s="5"/>
      <c r="R192" s="4"/>
      <c r="S192" s="4"/>
    </row>
    <row r="193" spans="1:19" ht="15.75" customHeight="1">
      <c r="A193" s="56"/>
      <c r="B193" s="56"/>
      <c r="C193" s="56"/>
      <c r="D193" s="5"/>
      <c r="E193" s="5"/>
      <c r="F193" s="5"/>
      <c r="G193" s="6"/>
      <c r="H193" s="6"/>
      <c r="I193" s="5"/>
      <c r="R193" s="4"/>
      <c r="S193" s="4"/>
    </row>
    <row r="194" spans="1:19" ht="15.75" customHeight="1">
      <c r="A194" s="56"/>
      <c r="B194" s="56"/>
      <c r="C194" s="56"/>
      <c r="D194" s="5"/>
      <c r="E194" s="5"/>
      <c r="F194" s="5"/>
      <c r="G194" s="6"/>
      <c r="H194" s="6"/>
      <c r="I194" s="5"/>
      <c r="R194" s="4"/>
      <c r="S194" s="4"/>
    </row>
    <row r="195" spans="1:19" ht="15.75" customHeight="1">
      <c r="A195" s="56"/>
      <c r="B195" s="56"/>
      <c r="C195" s="56"/>
      <c r="D195" s="5"/>
      <c r="E195" s="5"/>
      <c r="F195" s="5"/>
      <c r="G195" s="6"/>
      <c r="H195" s="6"/>
      <c r="I195" s="5"/>
      <c r="R195" s="4"/>
      <c r="S195" s="4"/>
    </row>
    <row r="196" spans="1:19" ht="15.75" customHeight="1">
      <c r="A196" s="56"/>
      <c r="B196" s="56"/>
      <c r="C196" s="56"/>
      <c r="D196" s="5"/>
      <c r="E196" s="5"/>
      <c r="F196" s="5"/>
      <c r="G196" s="6"/>
      <c r="H196" s="6"/>
      <c r="I196" s="5"/>
      <c r="R196" s="4"/>
      <c r="S196" s="4"/>
    </row>
    <row r="197" spans="1:19" ht="15.75" customHeight="1">
      <c r="A197" s="56"/>
      <c r="B197" s="56"/>
      <c r="C197" s="56"/>
      <c r="D197" s="5"/>
      <c r="E197" s="5"/>
      <c r="F197" s="5"/>
      <c r="G197" s="6"/>
      <c r="H197" s="6"/>
      <c r="I197" s="5"/>
      <c r="R197" s="4"/>
      <c r="S197" s="4"/>
    </row>
    <row r="198" spans="1:19" ht="15.75" customHeight="1">
      <c r="A198" s="56"/>
      <c r="B198" s="56"/>
      <c r="C198" s="56"/>
      <c r="D198" s="5"/>
      <c r="E198" s="5"/>
      <c r="F198" s="5"/>
      <c r="G198" s="6"/>
      <c r="H198" s="6"/>
      <c r="I198" s="5"/>
      <c r="R198" s="4"/>
      <c r="S198" s="4"/>
    </row>
    <row r="199" spans="1:19" ht="15.75" customHeight="1">
      <c r="A199" s="56"/>
      <c r="B199" s="56"/>
      <c r="C199" s="56"/>
      <c r="D199" s="5"/>
      <c r="E199" s="5"/>
      <c r="F199" s="5"/>
      <c r="G199" s="6"/>
      <c r="H199" s="6"/>
      <c r="I199" s="5"/>
      <c r="R199" s="4"/>
      <c r="S199" s="4"/>
    </row>
    <row r="200" spans="1:19" ht="15.75" customHeight="1">
      <c r="A200" s="56"/>
      <c r="B200" s="56"/>
      <c r="C200" s="56"/>
      <c r="D200" s="5"/>
      <c r="E200" s="5"/>
      <c r="F200" s="5"/>
      <c r="G200" s="6"/>
      <c r="H200" s="6"/>
      <c r="I200" s="5"/>
      <c r="R200" s="4"/>
      <c r="S200" s="4"/>
    </row>
    <row r="201" spans="1:19" ht="15.75" customHeight="1">
      <c r="A201" s="56"/>
      <c r="B201" s="56"/>
      <c r="C201" s="56"/>
      <c r="D201" s="5"/>
      <c r="E201" s="5"/>
      <c r="F201" s="5"/>
      <c r="G201" s="6"/>
      <c r="H201" s="6"/>
      <c r="I201" s="5"/>
      <c r="R201" s="4"/>
      <c r="S201" s="4"/>
    </row>
    <row r="202" spans="1:19" ht="15.75" customHeight="1">
      <c r="A202" s="56"/>
      <c r="B202" s="56"/>
      <c r="C202" s="56"/>
      <c r="D202" s="5"/>
      <c r="E202" s="5"/>
      <c r="F202" s="5"/>
      <c r="G202" s="6"/>
      <c r="H202" s="6"/>
      <c r="I202" s="5"/>
      <c r="R202" s="4"/>
      <c r="S202" s="4"/>
    </row>
    <row r="203" spans="1:19" ht="15.75" customHeight="1">
      <c r="A203" s="56"/>
      <c r="B203" s="56"/>
      <c r="C203" s="56"/>
      <c r="D203" s="5"/>
      <c r="E203" s="5"/>
      <c r="F203" s="5"/>
      <c r="G203" s="6"/>
      <c r="H203" s="6"/>
      <c r="I203" s="5"/>
      <c r="R203" s="4"/>
      <c r="S203" s="4"/>
    </row>
    <row r="204" spans="1:19" ht="15.75" customHeight="1">
      <c r="A204" s="56"/>
      <c r="B204" s="56"/>
      <c r="C204" s="56"/>
      <c r="D204" s="5"/>
      <c r="E204" s="5"/>
      <c r="F204" s="5"/>
      <c r="G204" s="6"/>
      <c r="H204" s="6"/>
      <c r="I204" s="5"/>
      <c r="R204" s="4"/>
      <c r="S204" s="4"/>
    </row>
    <row r="205" spans="1:19" ht="15.75" customHeight="1">
      <c r="A205" s="56"/>
      <c r="B205" s="56"/>
      <c r="C205" s="56"/>
      <c r="D205" s="5"/>
      <c r="E205" s="5"/>
      <c r="F205" s="5"/>
      <c r="G205" s="6"/>
      <c r="H205" s="6"/>
      <c r="I205" s="5"/>
      <c r="R205" s="4"/>
      <c r="S205" s="4"/>
    </row>
    <row r="206" spans="1:19" ht="15.75" customHeight="1">
      <c r="A206" s="56"/>
      <c r="B206" s="56"/>
      <c r="C206" s="56"/>
      <c r="D206" s="5"/>
      <c r="E206" s="5"/>
      <c r="F206" s="5"/>
      <c r="G206" s="6"/>
      <c r="H206" s="6"/>
      <c r="I206" s="5"/>
      <c r="R206" s="4"/>
      <c r="S206" s="4"/>
    </row>
    <row r="207" spans="1:19" ht="15.75" customHeight="1">
      <c r="A207" s="56"/>
      <c r="B207" s="56"/>
      <c r="C207" s="56"/>
      <c r="D207" s="5"/>
      <c r="E207" s="5"/>
      <c r="F207" s="5"/>
      <c r="G207" s="6"/>
      <c r="H207" s="6"/>
      <c r="I207" s="5"/>
      <c r="R207" s="4"/>
      <c r="S207" s="4"/>
    </row>
    <row r="208" spans="1:19" ht="15.75" customHeight="1">
      <c r="A208" s="56"/>
      <c r="B208" s="56"/>
      <c r="C208" s="56"/>
      <c r="D208" s="5"/>
      <c r="E208" s="5"/>
      <c r="F208" s="5"/>
      <c r="G208" s="6"/>
      <c r="H208" s="6"/>
      <c r="I208" s="5"/>
      <c r="R208" s="4"/>
      <c r="S208" s="4"/>
    </row>
    <row r="209" spans="1:19" ht="15.75" customHeight="1">
      <c r="A209" s="56"/>
      <c r="B209" s="56"/>
      <c r="C209" s="56"/>
      <c r="D209" s="5"/>
      <c r="E209" s="5"/>
      <c r="F209" s="5"/>
      <c r="G209" s="6"/>
      <c r="H209" s="6"/>
      <c r="I209" s="5"/>
      <c r="R209" s="4"/>
      <c r="S209" s="4"/>
    </row>
    <row r="210" spans="1:19" ht="15.75" customHeight="1">
      <c r="A210" s="56"/>
      <c r="B210" s="56"/>
      <c r="C210" s="56"/>
      <c r="D210" s="5"/>
      <c r="E210" s="5"/>
      <c r="F210" s="5"/>
      <c r="G210" s="6"/>
      <c r="H210" s="6"/>
      <c r="I210" s="5"/>
      <c r="R210" s="4"/>
      <c r="S210" s="4"/>
    </row>
    <row r="211" spans="1:19" ht="15.75" customHeight="1">
      <c r="A211" s="56"/>
      <c r="B211" s="56"/>
      <c r="C211" s="56"/>
      <c r="D211" s="5"/>
      <c r="E211" s="5"/>
      <c r="F211" s="5"/>
      <c r="G211" s="6"/>
      <c r="H211" s="6"/>
      <c r="I211" s="5"/>
      <c r="R211" s="4"/>
      <c r="S211" s="4"/>
    </row>
    <row r="212" spans="1:19" ht="15.75" customHeight="1">
      <c r="A212" s="56"/>
      <c r="B212" s="56"/>
      <c r="C212" s="56"/>
      <c r="D212" s="5"/>
      <c r="E212" s="5"/>
      <c r="F212" s="5"/>
      <c r="G212" s="6"/>
      <c r="H212" s="6"/>
      <c r="I212" s="5"/>
      <c r="R212" s="4"/>
      <c r="S212" s="4"/>
    </row>
    <row r="213" spans="1:19" ht="15.75" customHeight="1">
      <c r="A213" s="56"/>
      <c r="B213" s="56"/>
      <c r="C213" s="56"/>
      <c r="D213" s="5"/>
      <c r="E213" s="5"/>
      <c r="F213" s="5"/>
      <c r="G213" s="6"/>
      <c r="H213" s="6"/>
      <c r="I213" s="5"/>
      <c r="R213" s="4"/>
      <c r="S213" s="4"/>
    </row>
    <row r="214" spans="1:19" ht="15.75" customHeight="1">
      <c r="A214" s="56"/>
      <c r="B214" s="56"/>
      <c r="C214" s="56"/>
      <c r="D214" s="5"/>
      <c r="E214" s="5"/>
      <c r="F214" s="5"/>
      <c r="G214" s="6"/>
      <c r="H214" s="6"/>
      <c r="I214" s="5"/>
      <c r="R214" s="4"/>
      <c r="S214" s="4"/>
    </row>
    <row r="215" spans="1:19" ht="15.75" customHeight="1">
      <c r="A215" s="56"/>
      <c r="B215" s="56"/>
      <c r="C215" s="56"/>
      <c r="D215" s="5"/>
      <c r="E215" s="5"/>
      <c r="F215" s="5"/>
      <c r="G215" s="6"/>
      <c r="H215" s="6"/>
      <c r="I215" s="5"/>
      <c r="R215" s="4"/>
      <c r="S215" s="4"/>
    </row>
    <row r="216" spans="1:19" ht="15.75" customHeight="1">
      <c r="A216" s="56"/>
      <c r="B216" s="56"/>
      <c r="C216" s="56"/>
      <c r="D216" s="5"/>
      <c r="E216" s="5"/>
      <c r="F216" s="5"/>
      <c r="G216" s="6"/>
      <c r="H216" s="6"/>
      <c r="I216" s="5"/>
      <c r="R216" s="4"/>
      <c r="S216" s="4"/>
    </row>
    <row r="217" spans="1:19" ht="15.75" customHeight="1">
      <c r="A217" s="56"/>
      <c r="B217" s="56"/>
      <c r="C217" s="56"/>
      <c r="D217" s="5"/>
      <c r="E217" s="5"/>
      <c r="F217" s="5"/>
      <c r="G217" s="6"/>
      <c r="H217" s="6"/>
      <c r="I217" s="5"/>
      <c r="R217" s="4"/>
      <c r="S217" s="4"/>
    </row>
    <row r="218" spans="1:19" ht="15.75" customHeight="1">
      <c r="A218" s="56"/>
      <c r="B218" s="56"/>
      <c r="C218" s="56"/>
      <c r="D218" s="5"/>
      <c r="E218" s="5"/>
      <c r="F218" s="5"/>
      <c r="G218" s="6"/>
      <c r="H218" s="6"/>
      <c r="I218" s="5"/>
      <c r="R218" s="4"/>
      <c r="S218" s="4"/>
    </row>
    <row r="219" spans="1:19" ht="15.75" customHeight="1">
      <c r="A219" s="56"/>
      <c r="B219" s="56"/>
      <c r="C219" s="56"/>
      <c r="D219" s="5"/>
      <c r="E219" s="5"/>
      <c r="F219" s="5"/>
      <c r="G219" s="6"/>
      <c r="H219" s="6"/>
      <c r="I219" s="5"/>
      <c r="R219" s="4"/>
      <c r="S219" s="4"/>
    </row>
    <row r="220" spans="1:19" ht="15.75" customHeight="1">
      <c r="A220" s="56"/>
      <c r="B220" s="56"/>
      <c r="C220" s="56"/>
      <c r="D220" s="5"/>
      <c r="E220" s="5"/>
      <c r="F220" s="5"/>
      <c r="G220" s="6"/>
      <c r="H220" s="6"/>
      <c r="I220" s="5"/>
      <c r="R220" s="4"/>
      <c r="S220" s="4"/>
    </row>
    <row r="221" spans="1:19" ht="15.75" customHeight="1"/>
    <row r="222" spans="1:19" ht="15.75" customHeight="1"/>
    <row r="223" spans="1:19" ht="15.75" customHeight="1"/>
    <row r="224" spans="1:1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1" width="104.6640625" customWidth="1"/>
    <col min="2" max="2" width="63" customWidth="1"/>
    <col min="3" max="6" width="12.6640625" customWidth="1"/>
  </cols>
  <sheetData>
    <row r="1" spans="1:2" ht="15.75" customHeight="1">
      <c r="A1" s="13" t="s">
        <v>41</v>
      </c>
      <c r="B1" s="13" t="s">
        <v>42</v>
      </c>
    </row>
    <row r="2" spans="1:2" ht="15.75" customHeight="1">
      <c r="A2" s="13" t="s">
        <v>43</v>
      </c>
    </row>
    <row r="3" spans="1:2" ht="15.75" customHeight="1">
      <c r="A3" s="14" t="s">
        <v>44</v>
      </c>
      <c r="B3" s="7" t="s">
        <v>45</v>
      </c>
    </row>
    <row r="4" spans="1:2" ht="15.75" customHeight="1">
      <c r="A4" s="14" t="s">
        <v>46</v>
      </c>
      <c r="B4" s="7" t="s">
        <v>45</v>
      </c>
    </row>
    <row r="5" spans="1:2" ht="15.75" customHeight="1">
      <c r="A5" s="14" t="s">
        <v>47</v>
      </c>
      <c r="B5" s="7" t="s">
        <v>45</v>
      </c>
    </row>
    <row r="6" spans="1:2" ht="15.75" customHeight="1">
      <c r="A6" s="15" t="s">
        <v>48</v>
      </c>
      <c r="B6" s="7" t="s">
        <v>49</v>
      </c>
    </row>
    <row r="7" spans="1:2" ht="15.75" customHeight="1">
      <c r="A7" s="15" t="s">
        <v>50</v>
      </c>
      <c r="B7" s="7" t="s">
        <v>49</v>
      </c>
    </row>
    <row r="8" spans="1:2" ht="15.75" customHeight="1">
      <c r="A8" s="14" t="s">
        <v>51</v>
      </c>
      <c r="B8" s="7" t="s">
        <v>45</v>
      </c>
    </row>
    <row r="9" spans="1:2" ht="15.75" customHeight="1">
      <c r="A9" s="14" t="s">
        <v>52</v>
      </c>
    </row>
    <row r="10" spans="1:2" ht="15.75" customHeight="1">
      <c r="A10" s="14" t="s">
        <v>53</v>
      </c>
    </row>
    <row r="11" spans="1:2" ht="15.75" customHeight="1">
      <c r="A11" s="14" t="s">
        <v>54</v>
      </c>
    </row>
    <row r="12" spans="1:2" ht="15.75" customHeight="1">
      <c r="A12" s="13" t="s">
        <v>55</v>
      </c>
    </row>
    <row r="13" spans="1:2" ht="15.75" customHeight="1">
      <c r="A13" s="14" t="s">
        <v>56</v>
      </c>
      <c r="B13" s="7" t="s">
        <v>57</v>
      </c>
    </row>
    <row r="14" spans="1:2" ht="15.75" customHeight="1">
      <c r="A14" s="14" t="s">
        <v>58</v>
      </c>
      <c r="B14" s="7" t="s">
        <v>59</v>
      </c>
    </row>
    <row r="15" spans="1:2" ht="15.75" customHeight="1">
      <c r="A15" s="14" t="s">
        <v>60</v>
      </c>
      <c r="B15" s="7" t="s">
        <v>61</v>
      </c>
    </row>
    <row r="16" spans="1:2" ht="15.75" customHeight="1">
      <c r="A16" s="14" t="s">
        <v>62</v>
      </c>
      <c r="B16" s="7" t="s">
        <v>63</v>
      </c>
    </row>
    <row r="17" spans="1:2" ht="15.75" customHeight="1">
      <c r="A17" s="14" t="s">
        <v>64</v>
      </c>
      <c r="B17" s="7" t="s">
        <v>65</v>
      </c>
    </row>
    <row r="18" spans="1:2" ht="15.75" customHeight="1">
      <c r="A18" s="14" t="s">
        <v>66</v>
      </c>
    </row>
    <row r="19" spans="1:2" ht="15.75" customHeight="1">
      <c r="A19" s="14" t="s">
        <v>67</v>
      </c>
      <c r="B19" s="7" t="s">
        <v>68</v>
      </c>
    </row>
    <row r="20" spans="1:2" ht="15.75" customHeight="1">
      <c r="A20" s="14" t="s">
        <v>69</v>
      </c>
      <c r="B20" s="7" t="s">
        <v>70</v>
      </c>
    </row>
    <row r="21" spans="1:2" ht="15.75" customHeight="1">
      <c r="A21" s="14" t="s">
        <v>71</v>
      </c>
    </row>
    <row r="22" spans="1:2" ht="15.75" customHeight="1">
      <c r="A22" s="14" t="s">
        <v>72</v>
      </c>
      <c r="B22" s="7" t="s">
        <v>73</v>
      </c>
    </row>
    <row r="23" spans="1:2" ht="15.75" customHeight="1">
      <c r="A23" s="14" t="s">
        <v>74</v>
      </c>
      <c r="B23" s="7" t="s">
        <v>75</v>
      </c>
    </row>
    <row r="24" spans="1:2" ht="15.75" customHeight="1">
      <c r="A24" s="14" t="s">
        <v>76</v>
      </c>
    </row>
    <row r="25" spans="1:2" ht="15.75" customHeight="1">
      <c r="A25" s="16" t="s">
        <v>77</v>
      </c>
    </row>
    <row r="26" spans="1:2" ht="15.75" customHeight="1">
      <c r="A26" s="7" t="s">
        <v>78</v>
      </c>
    </row>
    <row r="27" spans="1:2" ht="15.75" customHeight="1">
      <c r="A27" s="14" t="s">
        <v>79</v>
      </c>
      <c r="B27" s="7" t="s">
        <v>80</v>
      </c>
    </row>
    <row r="28" spans="1:2" ht="15.75" customHeight="1">
      <c r="A28" s="14" t="s">
        <v>81</v>
      </c>
      <c r="B28" s="7"/>
    </row>
    <row r="29" spans="1:2" ht="15.75" customHeight="1">
      <c r="A29" s="14" t="s">
        <v>82</v>
      </c>
    </row>
    <row r="30" spans="1:2" ht="15.75" customHeight="1">
      <c r="A30" s="13" t="s">
        <v>83</v>
      </c>
    </row>
    <row r="31" spans="1:2" ht="15.75" customHeight="1">
      <c r="A31" s="15" t="s">
        <v>84</v>
      </c>
    </row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3" r:id="rId1" xr:uid="{00000000-0004-0000-0900-000000000000}"/>
    <hyperlink ref="A4" r:id="rId2" xr:uid="{00000000-0004-0000-0900-000001000000}"/>
    <hyperlink ref="A5" r:id="rId3" xr:uid="{00000000-0004-0000-0900-000002000000}"/>
    <hyperlink ref="A6" r:id="rId4" xr:uid="{00000000-0004-0000-0900-000003000000}"/>
    <hyperlink ref="A7" r:id="rId5" xr:uid="{00000000-0004-0000-0900-000004000000}"/>
    <hyperlink ref="A8" r:id="rId6" xr:uid="{00000000-0004-0000-0900-000005000000}"/>
    <hyperlink ref="A9" r:id="rId7" xr:uid="{00000000-0004-0000-0900-000006000000}"/>
    <hyperlink ref="A10" r:id="rId8" xr:uid="{00000000-0004-0000-0900-000007000000}"/>
    <hyperlink ref="A11" r:id="rId9" xr:uid="{00000000-0004-0000-0900-000008000000}"/>
    <hyperlink ref="A13" r:id="rId10" xr:uid="{00000000-0004-0000-0900-000009000000}"/>
    <hyperlink ref="A14" r:id="rId11" xr:uid="{00000000-0004-0000-0900-00000A000000}"/>
    <hyperlink ref="A15" r:id="rId12" xr:uid="{00000000-0004-0000-0900-00000B000000}"/>
    <hyperlink ref="A16" r:id="rId13" xr:uid="{00000000-0004-0000-0900-00000C000000}"/>
    <hyperlink ref="A17" r:id="rId14" xr:uid="{00000000-0004-0000-0900-00000D000000}"/>
    <hyperlink ref="A18" r:id="rId15" xr:uid="{00000000-0004-0000-0900-00000E000000}"/>
    <hyperlink ref="A19" r:id="rId16" xr:uid="{00000000-0004-0000-0900-00000F000000}"/>
    <hyperlink ref="A20" r:id="rId17" xr:uid="{00000000-0004-0000-0900-000010000000}"/>
    <hyperlink ref="A21" r:id="rId18" xr:uid="{00000000-0004-0000-0900-000011000000}"/>
    <hyperlink ref="A22" r:id="rId19" xr:uid="{00000000-0004-0000-0900-000012000000}"/>
    <hyperlink ref="A23" r:id="rId20" xr:uid="{00000000-0004-0000-0900-000013000000}"/>
    <hyperlink ref="A24" r:id="rId21" xr:uid="{00000000-0004-0000-0900-000014000000}"/>
    <hyperlink ref="A25" r:id="rId22" xr:uid="{00000000-0004-0000-0900-000015000000}"/>
    <hyperlink ref="A27" r:id="rId23" xr:uid="{00000000-0004-0000-0900-000016000000}"/>
    <hyperlink ref="A28" r:id="rId24" xr:uid="{00000000-0004-0000-0900-000017000000}"/>
    <hyperlink ref="A29" r:id="rId25" xr:uid="{00000000-0004-0000-0900-000018000000}"/>
    <hyperlink ref="A31" r:id="rId26" xr:uid="{00000000-0004-0000-0900-000019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000"/>
  <sheetViews>
    <sheetView workbookViewId="0"/>
  </sheetViews>
  <sheetFormatPr baseColWidth="10" defaultColWidth="12.6640625" defaultRowHeight="15" customHeight="1"/>
  <cols>
    <col min="1" max="6" width="12.6640625" customWidth="1"/>
    <col min="7" max="7" width="14.5" customWidth="1"/>
  </cols>
  <sheetData>
    <row r="1" spans="1:8" ht="15.75" customHeight="1">
      <c r="A1" s="7" t="s">
        <v>85</v>
      </c>
      <c r="B1" s="7" t="s">
        <v>86</v>
      </c>
      <c r="C1" s="7" t="s">
        <v>87</v>
      </c>
      <c r="D1" s="7" t="s">
        <v>88</v>
      </c>
      <c r="E1" s="7" t="s">
        <v>89</v>
      </c>
      <c r="G1" s="7" t="s">
        <v>90</v>
      </c>
      <c r="H1" s="7" t="s">
        <v>2</v>
      </c>
    </row>
    <row r="2" spans="1:8" ht="15.75" customHeight="1">
      <c r="A2" s="7" t="s">
        <v>91</v>
      </c>
      <c r="B2" s="7" t="s">
        <v>92</v>
      </c>
      <c r="C2" s="7" t="s">
        <v>93</v>
      </c>
      <c r="D2" s="7" t="s">
        <v>94</v>
      </c>
      <c r="E2" s="7" t="s">
        <v>95</v>
      </c>
      <c r="H2" s="7" t="s">
        <v>96</v>
      </c>
    </row>
    <row r="3" spans="1:8" ht="15.75" customHeight="1">
      <c r="C3" s="7" t="s">
        <v>97</v>
      </c>
      <c r="E3" s="7" t="s">
        <v>98</v>
      </c>
      <c r="H3" s="7" t="s">
        <v>99</v>
      </c>
    </row>
    <row r="4" spans="1:8" ht="15.75" customHeight="1">
      <c r="C4" s="7" t="s">
        <v>100</v>
      </c>
      <c r="E4" s="7" t="s">
        <v>101</v>
      </c>
      <c r="H4" s="7" t="s">
        <v>102</v>
      </c>
    </row>
    <row r="5" spans="1:8" ht="15.75" customHeight="1">
      <c r="E5" s="7" t="s">
        <v>103</v>
      </c>
      <c r="H5" s="17" t="s">
        <v>104</v>
      </c>
    </row>
    <row r="6" spans="1:8" ht="15.75" customHeight="1">
      <c r="E6" s="7" t="s">
        <v>34</v>
      </c>
      <c r="H6" s="7" t="s">
        <v>105</v>
      </c>
    </row>
    <row r="7" spans="1:8" ht="15.75" customHeight="1">
      <c r="H7" s="7" t="s">
        <v>106</v>
      </c>
    </row>
    <row r="8" spans="1:8" ht="15.75" customHeight="1">
      <c r="H8" s="7" t="s">
        <v>107</v>
      </c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00"/>
  <sheetViews>
    <sheetView workbookViewId="0"/>
  </sheetViews>
  <sheetFormatPr baseColWidth="10" defaultColWidth="12.6640625" defaultRowHeight="15" customHeight="1"/>
  <cols>
    <col min="1" max="1" width="17.6640625" customWidth="1"/>
    <col min="2" max="6" width="12.6640625" customWidth="1"/>
  </cols>
  <sheetData>
    <row r="1" spans="1:5" ht="15.75" customHeight="1">
      <c r="A1" s="7" t="s">
        <v>108</v>
      </c>
      <c r="C1" s="7" t="s">
        <v>109</v>
      </c>
      <c r="D1" s="7" t="s">
        <v>110</v>
      </c>
      <c r="E1" s="5"/>
    </row>
    <row r="2" spans="1:5" ht="15.75" customHeight="1">
      <c r="A2" s="13" t="s">
        <v>111</v>
      </c>
    </row>
    <row r="3" spans="1:5" ht="15.75" customHeight="1">
      <c r="A3" s="7" t="s">
        <v>112</v>
      </c>
      <c r="C3" s="7">
        <v>29</v>
      </c>
      <c r="D3" s="7">
        <v>29</v>
      </c>
    </row>
    <row r="4" spans="1:5" ht="15.75" customHeight="1">
      <c r="A4" s="7" t="s">
        <v>113</v>
      </c>
      <c r="C4" s="7">
        <f>1-D4</f>
        <v>0.28000000000000003</v>
      </c>
      <c r="D4" s="7">
        <v>0.72</v>
      </c>
      <c r="E4" s="13"/>
    </row>
    <row r="5" spans="1:5" ht="15.75" customHeight="1">
      <c r="A5" s="7" t="s">
        <v>114</v>
      </c>
      <c r="C5" s="18">
        <f t="shared" ref="C5:D5" si="0">C3*C4</f>
        <v>8.120000000000001</v>
      </c>
      <c r="D5" s="19">
        <f t="shared" si="0"/>
        <v>20.88</v>
      </c>
      <c r="E5" s="18">
        <f>D3-D5</f>
        <v>8.120000000000001</v>
      </c>
    </row>
    <row r="6" spans="1:5" ht="15.75" customHeight="1">
      <c r="A6" s="13" t="s">
        <v>115</v>
      </c>
    </row>
    <row r="7" spans="1:5" ht="15.75" customHeight="1">
      <c r="A7" s="7" t="s">
        <v>112</v>
      </c>
      <c r="C7" s="7">
        <v>31</v>
      </c>
      <c r="D7" s="7">
        <v>32</v>
      </c>
    </row>
    <row r="8" spans="1:5" ht="15.75" customHeight="1">
      <c r="A8" s="7" t="s">
        <v>113</v>
      </c>
      <c r="C8" s="7">
        <v>0.26</v>
      </c>
      <c r="D8" s="7">
        <v>0.5</v>
      </c>
      <c r="E8" s="13"/>
    </row>
    <row r="9" spans="1:5" ht="15.75" customHeight="1">
      <c r="A9" s="7" t="s">
        <v>114</v>
      </c>
      <c r="C9" s="18">
        <f t="shared" ref="C9:D9" si="1">C8*C7</f>
        <v>8.06</v>
      </c>
      <c r="D9" s="19">
        <f t="shared" si="1"/>
        <v>16</v>
      </c>
      <c r="E9" s="18">
        <f>D7-D9</f>
        <v>16</v>
      </c>
    </row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AD1000"/>
  <sheetViews>
    <sheetView topLeftCell="B1" workbookViewId="0">
      <selection activeCell="F32" sqref="F32"/>
    </sheetView>
  </sheetViews>
  <sheetFormatPr baseColWidth="10" defaultColWidth="12.6640625" defaultRowHeight="15" customHeight="1"/>
  <cols>
    <col min="1" max="1" width="33.6640625" style="75" bestFit="1" customWidth="1"/>
    <col min="2" max="2" width="68" style="75" bestFit="1" customWidth="1"/>
    <col min="3" max="3" width="50" customWidth="1"/>
    <col min="4" max="4" width="14.1640625" bestFit="1" customWidth="1"/>
    <col min="5" max="5" width="5.1640625" bestFit="1" customWidth="1"/>
    <col min="6" max="6" width="29.33203125" bestFit="1" customWidth="1"/>
    <col min="7" max="7" width="7.1640625" customWidth="1"/>
    <col min="8" max="8" width="9.6640625" customWidth="1"/>
    <col min="9" max="9" width="11.83203125" customWidth="1"/>
    <col min="20" max="20" width="10.33203125" customWidth="1"/>
    <col min="30" max="30" width="144.33203125" bestFit="1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1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ht="15.75" customHeight="1">
      <c r="A2" s="79" t="s">
        <v>160</v>
      </c>
      <c r="B2" s="31" t="s">
        <v>153</v>
      </c>
      <c r="C2" s="49" t="s">
        <v>154</v>
      </c>
      <c r="D2" s="33" t="s">
        <v>155</v>
      </c>
      <c r="E2" s="33" t="s">
        <v>285</v>
      </c>
      <c r="F2" s="49" t="s">
        <v>156</v>
      </c>
      <c r="G2" s="50">
        <v>151</v>
      </c>
      <c r="H2" s="50">
        <v>151</v>
      </c>
      <c r="I2" s="51"/>
      <c r="J2" s="52"/>
      <c r="K2" s="53"/>
      <c r="L2" s="53"/>
      <c r="M2" s="53"/>
      <c r="N2" s="53"/>
      <c r="O2" s="53"/>
      <c r="P2" s="53"/>
      <c r="Q2" s="53"/>
      <c r="R2" s="53"/>
      <c r="S2" s="53"/>
      <c r="T2" s="50">
        <v>0.87</v>
      </c>
      <c r="U2" s="54"/>
      <c r="V2" s="53"/>
      <c r="W2" s="53"/>
      <c r="X2" s="53"/>
      <c r="Y2" s="53"/>
      <c r="Z2" s="49">
        <v>1.07</v>
      </c>
      <c r="AA2" s="49">
        <v>6.4</v>
      </c>
      <c r="AB2" s="49">
        <v>0.21</v>
      </c>
      <c r="AC2" s="49">
        <v>0.84</v>
      </c>
    </row>
    <row r="3" spans="1:30" ht="15.75" customHeight="1">
      <c r="A3" s="79" t="s">
        <v>160</v>
      </c>
      <c r="B3" s="31" t="s">
        <v>153</v>
      </c>
      <c r="C3" s="49" t="s">
        <v>157</v>
      </c>
      <c r="D3" s="33" t="s">
        <v>155</v>
      </c>
      <c r="E3" s="33" t="s">
        <v>285</v>
      </c>
      <c r="F3" s="49" t="s">
        <v>158</v>
      </c>
      <c r="G3" s="50">
        <v>151</v>
      </c>
      <c r="H3" s="50">
        <v>151</v>
      </c>
      <c r="I3" s="51"/>
      <c r="J3" s="52"/>
      <c r="K3" s="53"/>
      <c r="L3" s="53"/>
      <c r="M3" s="53"/>
      <c r="N3" s="53"/>
      <c r="O3" s="53"/>
      <c r="P3" s="53"/>
      <c r="Q3" s="53"/>
      <c r="R3" s="53"/>
      <c r="S3" s="53"/>
      <c r="T3" s="50">
        <v>0.33</v>
      </c>
      <c r="U3" s="54"/>
      <c r="V3" s="53"/>
      <c r="W3" s="53"/>
      <c r="X3" s="53"/>
      <c r="Y3" s="53"/>
      <c r="Z3" s="55"/>
      <c r="AA3" s="49">
        <v>5.14</v>
      </c>
      <c r="AB3" s="49">
        <v>0.28000000000000003</v>
      </c>
      <c r="AC3" s="49">
        <v>0.98</v>
      </c>
    </row>
    <row r="4" spans="1:30" ht="15.75" customHeight="1">
      <c r="A4" s="79" t="s">
        <v>160</v>
      </c>
      <c r="B4" s="31" t="s">
        <v>153</v>
      </c>
      <c r="C4" s="49" t="s">
        <v>159</v>
      </c>
      <c r="D4" s="33" t="s">
        <v>155</v>
      </c>
      <c r="E4" s="33" t="s">
        <v>285</v>
      </c>
      <c r="F4" s="49" t="s">
        <v>156</v>
      </c>
      <c r="G4" s="50">
        <v>151</v>
      </c>
      <c r="H4" s="50">
        <v>151</v>
      </c>
      <c r="I4" s="51"/>
      <c r="J4" s="52"/>
      <c r="K4" s="53"/>
      <c r="L4" s="53"/>
      <c r="M4" s="53"/>
      <c r="N4" s="53"/>
      <c r="O4" s="53"/>
      <c r="P4" s="53"/>
      <c r="Q4" s="53"/>
      <c r="R4" s="53"/>
      <c r="S4" s="53"/>
      <c r="T4" s="50">
        <v>1.1299999999999999</v>
      </c>
      <c r="U4" s="54"/>
      <c r="V4" s="53"/>
      <c r="W4" s="53"/>
      <c r="X4" s="53"/>
      <c r="Y4" s="53"/>
      <c r="Z4" s="49">
        <v>0.39</v>
      </c>
      <c r="AA4" s="49">
        <v>5.39</v>
      </c>
      <c r="AB4" s="49">
        <v>0.33</v>
      </c>
      <c r="AC4" s="49">
        <v>1.28</v>
      </c>
    </row>
    <row r="5" spans="1:30" ht="15.75" customHeight="1">
      <c r="A5" s="44" t="s">
        <v>136</v>
      </c>
      <c r="B5" s="31" t="s">
        <v>131</v>
      </c>
      <c r="C5" s="49" t="s">
        <v>168</v>
      </c>
      <c r="D5" s="33" t="s">
        <v>169</v>
      </c>
      <c r="E5" s="33" t="s">
        <v>286</v>
      </c>
      <c r="F5" s="49" t="s">
        <v>123</v>
      </c>
      <c r="G5" s="49">
        <v>36</v>
      </c>
      <c r="H5" s="49">
        <v>31</v>
      </c>
      <c r="I5" s="49"/>
      <c r="J5" s="49"/>
      <c r="K5" s="49">
        <v>93.86</v>
      </c>
      <c r="L5" s="49">
        <v>10.86</v>
      </c>
      <c r="M5" s="49"/>
      <c r="N5" s="49">
        <v>85.4</v>
      </c>
      <c r="O5" s="50">
        <v>10.72</v>
      </c>
      <c r="P5" s="50"/>
    </row>
    <row r="6" spans="1:30" ht="15.75" customHeight="1">
      <c r="A6" s="45" t="s">
        <v>137</v>
      </c>
      <c r="B6" s="27" t="s">
        <v>132</v>
      </c>
      <c r="C6" s="49" t="s">
        <v>168</v>
      </c>
      <c r="D6" s="25" t="s">
        <v>139</v>
      </c>
      <c r="E6" s="25" t="s">
        <v>286</v>
      </c>
      <c r="F6" s="49" t="s">
        <v>123</v>
      </c>
      <c r="G6" s="49">
        <v>33</v>
      </c>
      <c r="H6" s="49">
        <v>36</v>
      </c>
      <c r="I6" s="49"/>
      <c r="J6" s="49"/>
      <c r="K6" s="49">
        <v>87.63</v>
      </c>
      <c r="L6" s="49">
        <v>12.78</v>
      </c>
      <c r="M6" s="49"/>
      <c r="N6" s="49">
        <v>78</v>
      </c>
      <c r="O6" s="49">
        <v>12.54</v>
      </c>
      <c r="P6" s="49"/>
    </row>
    <row r="7" spans="1:30" ht="15.75" customHeight="1">
      <c r="A7" s="56" t="s">
        <v>161</v>
      </c>
      <c r="B7" s="56" t="s">
        <v>167</v>
      </c>
      <c r="C7" s="33" t="s">
        <v>178</v>
      </c>
      <c r="D7" s="33" t="s">
        <v>155</v>
      </c>
      <c r="E7" s="33" t="s">
        <v>285</v>
      </c>
      <c r="F7" s="49" t="s">
        <v>165</v>
      </c>
      <c r="G7" s="49">
        <v>659</v>
      </c>
      <c r="H7" s="49">
        <v>455</v>
      </c>
      <c r="I7" s="52"/>
      <c r="J7" s="52"/>
      <c r="K7" s="49">
        <v>9.8000000000000007</v>
      </c>
      <c r="L7" s="49"/>
      <c r="M7" s="49"/>
      <c r="N7" s="50">
        <v>11.2</v>
      </c>
      <c r="O7" s="49"/>
      <c r="P7" s="49"/>
      <c r="Q7" s="49"/>
      <c r="R7" s="49"/>
      <c r="S7" s="49"/>
      <c r="T7" s="49"/>
      <c r="U7" s="49"/>
      <c r="V7" s="49"/>
      <c r="W7" s="49"/>
      <c r="X7" s="49">
        <v>2.5000000000000001E-2</v>
      </c>
    </row>
    <row r="8" spans="1:30" ht="15.75" customHeight="1">
      <c r="A8" s="56" t="s">
        <v>207</v>
      </c>
      <c r="B8" s="56" t="s">
        <v>206</v>
      </c>
      <c r="C8" s="5" t="s">
        <v>194</v>
      </c>
      <c r="D8" s="5" t="s">
        <v>139</v>
      </c>
      <c r="E8" s="33" t="s">
        <v>285</v>
      </c>
      <c r="F8" s="49" t="s">
        <v>124</v>
      </c>
      <c r="G8" s="49">
        <v>251</v>
      </c>
      <c r="H8" s="49">
        <v>644</v>
      </c>
      <c r="I8">
        <v>0.20399999999999999</v>
      </c>
      <c r="J8">
        <v>0.60199999999999998</v>
      </c>
    </row>
    <row r="9" spans="1:30" ht="15.75" customHeight="1">
      <c r="A9" s="79" t="s">
        <v>205</v>
      </c>
      <c r="B9" s="79" t="s">
        <v>204</v>
      </c>
      <c r="C9" s="49" t="s">
        <v>243</v>
      </c>
      <c r="D9" s="33" t="s">
        <v>244</v>
      </c>
      <c r="E9" s="33" t="s">
        <v>285</v>
      </c>
      <c r="F9" s="49" t="s">
        <v>123</v>
      </c>
      <c r="G9" s="49">
        <v>130</v>
      </c>
      <c r="H9" s="49">
        <v>125</v>
      </c>
      <c r="K9" s="49">
        <v>3.22</v>
      </c>
      <c r="L9" s="49">
        <v>0.79</v>
      </c>
      <c r="N9">
        <v>3.23</v>
      </c>
      <c r="O9">
        <v>0.82399999999999995</v>
      </c>
    </row>
    <row r="10" spans="1:30" ht="15.75" customHeight="1">
      <c r="A10" s="56" t="s">
        <v>198</v>
      </c>
      <c r="B10" s="56" t="s">
        <v>208</v>
      </c>
      <c r="C10" s="33" t="s">
        <v>231</v>
      </c>
      <c r="D10" s="5" t="s">
        <v>210</v>
      </c>
      <c r="E10" s="33" t="s">
        <v>285</v>
      </c>
      <c r="F10" s="49" t="s">
        <v>124</v>
      </c>
      <c r="G10" s="70">
        <f>S10*0.30725</f>
        <v>1281.2325000000001</v>
      </c>
      <c r="H10" s="70">
        <f>S10-G10</f>
        <v>2888.7674999999999</v>
      </c>
      <c r="I10" s="33">
        <v>0.4</v>
      </c>
      <c r="J10" s="32">
        <v>0.39</v>
      </c>
      <c r="S10" s="32">
        <v>4170</v>
      </c>
      <c r="AD10" s="52" t="s">
        <v>278</v>
      </c>
    </row>
    <row r="11" spans="1:30" ht="15.75" customHeight="1">
      <c r="A11" s="56" t="s">
        <v>198</v>
      </c>
      <c r="B11" s="56" t="s">
        <v>208</v>
      </c>
      <c r="C11" s="33" t="s">
        <v>232</v>
      </c>
      <c r="D11" s="5" t="s">
        <v>210</v>
      </c>
      <c r="E11" s="33" t="s">
        <v>285</v>
      </c>
      <c r="F11" s="49" t="s">
        <v>124</v>
      </c>
      <c r="G11" s="70">
        <f t="shared" ref="G11:G21" si="0">S11*0.30725</f>
        <v>1281.2325000000001</v>
      </c>
      <c r="H11" s="70">
        <f t="shared" ref="H11:H21" si="1">S11-G11</f>
        <v>2888.7674999999999</v>
      </c>
      <c r="I11" s="33">
        <v>0.39</v>
      </c>
      <c r="J11" s="32">
        <v>0.4</v>
      </c>
      <c r="S11" s="32">
        <v>4170</v>
      </c>
      <c r="AD11" s="52" t="s">
        <v>278</v>
      </c>
    </row>
    <row r="12" spans="1:30" ht="15.75" customHeight="1">
      <c r="A12" s="56" t="s">
        <v>198</v>
      </c>
      <c r="B12" s="56" t="s">
        <v>208</v>
      </c>
      <c r="C12" s="33" t="s">
        <v>233</v>
      </c>
      <c r="D12" s="5" t="s">
        <v>210</v>
      </c>
      <c r="E12" s="33" t="s">
        <v>285</v>
      </c>
      <c r="F12" s="49" t="s">
        <v>124</v>
      </c>
      <c r="G12" s="70">
        <f t="shared" si="0"/>
        <v>1281.2325000000001</v>
      </c>
      <c r="H12" s="70">
        <f t="shared" si="1"/>
        <v>2888.7674999999999</v>
      </c>
      <c r="I12" s="33">
        <v>0.57999999999999996</v>
      </c>
      <c r="J12" s="32">
        <v>0.56999999999999995</v>
      </c>
      <c r="S12" s="32">
        <v>4170</v>
      </c>
      <c r="AD12" s="52" t="s">
        <v>278</v>
      </c>
    </row>
    <row r="13" spans="1:30" ht="15.75" customHeight="1">
      <c r="A13" s="56" t="s">
        <v>198</v>
      </c>
      <c r="B13" s="56" t="s">
        <v>208</v>
      </c>
      <c r="C13" s="33" t="s">
        <v>234</v>
      </c>
      <c r="D13" s="5" t="s">
        <v>210</v>
      </c>
      <c r="E13" s="33" t="s">
        <v>285</v>
      </c>
      <c r="F13" s="49" t="s">
        <v>124</v>
      </c>
      <c r="G13" s="70">
        <f t="shared" si="0"/>
        <v>1281.2325000000001</v>
      </c>
      <c r="H13" s="70">
        <f t="shared" si="1"/>
        <v>2888.7674999999999</v>
      </c>
      <c r="I13" s="33">
        <v>0.41</v>
      </c>
      <c r="J13" s="32">
        <v>0.43</v>
      </c>
      <c r="S13" s="32">
        <v>4170</v>
      </c>
      <c r="AD13" s="52" t="s">
        <v>278</v>
      </c>
    </row>
    <row r="14" spans="1:30" ht="15.75" customHeight="1">
      <c r="A14" s="56" t="s">
        <v>198</v>
      </c>
      <c r="B14" s="56" t="s">
        <v>208</v>
      </c>
      <c r="C14" s="33" t="s">
        <v>235</v>
      </c>
      <c r="D14" s="5" t="s">
        <v>210</v>
      </c>
      <c r="E14" s="33" t="s">
        <v>285</v>
      </c>
      <c r="F14" s="49" t="s">
        <v>124</v>
      </c>
      <c r="G14" s="70">
        <f t="shared" si="0"/>
        <v>1281.2325000000001</v>
      </c>
      <c r="H14" s="70">
        <f t="shared" si="1"/>
        <v>2888.7674999999999</v>
      </c>
      <c r="I14" s="33">
        <v>0.03</v>
      </c>
      <c r="J14" s="32">
        <v>0.05</v>
      </c>
      <c r="S14" s="32">
        <v>4170</v>
      </c>
      <c r="AD14" s="52" t="s">
        <v>278</v>
      </c>
    </row>
    <row r="15" spans="1:30" ht="15.75" customHeight="1">
      <c r="A15" s="56" t="s">
        <v>198</v>
      </c>
      <c r="B15" s="56" t="s">
        <v>208</v>
      </c>
      <c r="C15" s="33" t="s">
        <v>236</v>
      </c>
      <c r="D15" s="5" t="s">
        <v>210</v>
      </c>
      <c r="E15" s="33" t="s">
        <v>285</v>
      </c>
      <c r="F15" s="49" t="s">
        <v>124</v>
      </c>
      <c r="G15" s="70">
        <f t="shared" si="0"/>
        <v>1281.2325000000001</v>
      </c>
      <c r="H15" s="70">
        <f t="shared" si="1"/>
        <v>2888.7674999999999</v>
      </c>
      <c r="I15" s="33">
        <v>0.19</v>
      </c>
      <c r="J15" s="32">
        <v>0.31</v>
      </c>
      <c r="S15" s="32">
        <v>4170</v>
      </c>
      <c r="AD15" s="52" t="s">
        <v>278</v>
      </c>
    </row>
    <row r="16" spans="1:30" ht="15.75" customHeight="1">
      <c r="A16" s="56" t="s">
        <v>198</v>
      </c>
      <c r="B16" s="56" t="s">
        <v>208</v>
      </c>
      <c r="C16" s="33" t="s">
        <v>237</v>
      </c>
      <c r="D16" s="5" t="s">
        <v>210</v>
      </c>
      <c r="E16" s="33" t="s">
        <v>285</v>
      </c>
      <c r="F16" s="49" t="s">
        <v>124</v>
      </c>
      <c r="G16" s="70">
        <f t="shared" si="0"/>
        <v>1281.2325000000001</v>
      </c>
      <c r="H16" s="70">
        <f t="shared" si="1"/>
        <v>2888.7674999999999</v>
      </c>
      <c r="I16" s="33">
        <v>0.1</v>
      </c>
      <c r="J16" s="32">
        <v>0.15</v>
      </c>
      <c r="S16" s="32">
        <v>4170</v>
      </c>
      <c r="AD16" s="52" t="s">
        <v>278</v>
      </c>
    </row>
    <row r="17" spans="1:30" ht="15.75" customHeight="1">
      <c r="A17" s="56" t="s">
        <v>198</v>
      </c>
      <c r="B17" s="56" t="s">
        <v>208</v>
      </c>
      <c r="C17" s="33" t="s">
        <v>238</v>
      </c>
      <c r="D17" s="5" t="s">
        <v>210</v>
      </c>
      <c r="E17" s="33" t="s">
        <v>285</v>
      </c>
      <c r="F17" s="49" t="s">
        <v>124</v>
      </c>
      <c r="G17" s="70">
        <f t="shared" si="0"/>
        <v>1281.2325000000001</v>
      </c>
      <c r="H17" s="70">
        <f t="shared" si="1"/>
        <v>2888.7674999999999</v>
      </c>
      <c r="I17" s="33">
        <v>0.14000000000000001</v>
      </c>
      <c r="J17" s="32">
        <v>0.27</v>
      </c>
      <c r="S17" s="32">
        <v>4170</v>
      </c>
      <c r="AD17" s="52" t="s">
        <v>278</v>
      </c>
    </row>
    <row r="18" spans="1:30" ht="15.75" customHeight="1">
      <c r="A18" s="56" t="s">
        <v>198</v>
      </c>
      <c r="B18" s="56" t="s">
        <v>208</v>
      </c>
      <c r="C18" s="33" t="s">
        <v>239</v>
      </c>
      <c r="D18" s="5" t="s">
        <v>210</v>
      </c>
      <c r="E18" s="33" t="s">
        <v>285</v>
      </c>
      <c r="F18" s="49" t="s">
        <v>124</v>
      </c>
      <c r="G18" s="70">
        <f t="shared" si="0"/>
        <v>1281.2325000000001</v>
      </c>
      <c r="H18" s="70">
        <f t="shared" si="1"/>
        <v>2888.7674999999999</v>
      </c>
      <c r="I18" s="33">
        <v>7.0000000000000007E-2</v>
      </c>
      <c r="J18" s="32">
        <v>0.12</v>
      </c>
      <c r="S18" s="32">
        <v>4170</v>
      </c>
      <c r="AD18" s="52" t="s">
        <v>278</v>
      </c>
    </row>
    <row r="19" spans="1:30" ht="15.75" customHeight="1">
      <c r="A19" s="56" t="s">
        <v>198</v>
      </c>
      <c r="B19" s="56" t="s">
        <v>208</v>
      </c>
      <c r="C19" s="33" t="s">
        <v>240</v>
      </c>
      <c r="D19" s="5" t="s">
        <v>210</v>
      </c>
      <c r="E19" s="33" t="s">
        <v>285</v>
      </c>
      <c r="F19" s="49" t="s">
        <v>124</v>
      </c>
      <c r="G19" s="70">
        <f t="shared" si="0"/>
        <v>1281.2325000000001</v>
      </c>
      <c r="H19" s="70">
        <f t="shared" si="1"/>
        <v>2888.7674999999999</v>
      </c>
      <c r="I19" s="33">
        <v>0.02</v>
      </c>
      <c r="J19" s="32">
        <v>0.05</v>
      </c>
      <c r="S19" s="32">
        <v>4170</v>
      </c>
      <c r="AD19" s="52" t="s">
        <v>278</v>
      </c>
    </row>
    <row r="20" spans="1:30" ht="15.75" customHeight="1">
      <c r="A20" s="56" t="s">
        <v>198</v>
      </c>
      <c r="B20" s="56" t="s">
        <v>208</v>
      </c>
      <c r="C20" s="33" t="s">
        <v>241</v>
      </c>
      <c r="D20" s="5" t="s">
        <v>210</v>
      </c>
      <c r="E20" s="33" t="s">
        <v>285</v>
      </c>
      <c r="F20" s="49" t="s">
        <v>214</v>
      </c>
      <c r="G20" s="70">
        <f t="shared" si="0"/>
        <v>1436.3937500000002</v>
      </c>
      <c r="H20" s="70">
        <f t="shared" si="1"/>
        <v>3238.6062499999998</v>
      </c>
      <c r="K20" s="33">
        <v>0.65300000000000002</v>
      </c>
      <c r="M20" s="30">
        <v>2.5000000000000001E-2</v>
      </c>
      <c r="N20" s="32">
        <v>0.95099999999999996</v>
      </c>
      <c r="P20">
        <v>2.5999999999999999E-2</v>
      </c>
      <c r="S20" s="32">
        <v>4675</v>
      </c>
      <c r="AD20" s="52" t="s">
        <v>278</v>
      </c>
    </row>
    <row r="21" spans="1:30" ht="15.75" customHeight="1">
      <c r="A21" s="56" t="s">
        <v>198</v>
      </c>
      <c r="B21" s="56" t="s">
        <v>208</v>
      </c>
      <c r="C21" s="33" t="s">
        <v>242</v>
      </c>
      <c r="D21" s="5" t="s">
        <v>211</v>
      </c>
      <c r="E21" s="33" t="s">
        <v>285</v>
      </c>
      <c r="F21" s="49" t="s">
        <v>214</v>
      </c>
      <c r="G21" s="70">
        <f t="shared" si="0"/>
        <v>1182.6052500000001</v>
      </c>
      <c r="H21" s="70">
        <f t="shared" si="1"/>
        <v>2666.3947499999999</v>
      </c>
      <c r="K21" s="33">
        <v>0.54100000000000004</v>
      </c>
      <c r="M21" s="30">
        <v>2.9000000000000001E-2</v>
      </c>
      <c r="N21" s="32">
        <v>0.8</v>
      </c>
      <c r="P21">
        <v>0.03</v>
      </c>
      <c r="S21" s="32">
        <v>3849</v>
      </c>
      <c r="AD21" s="52" t="s">
        <v>278</v>
      </c>
    </row>
    <row r="22" spans="1:30" ht="15.75" customHeight="1"/>
    <row r="23" spans="1:30" ht="15.75" customHeight="1"/>
    <row r="24" spans="1:30" ht="15.75" customHeight="1"/>
    <row r="25" spans="1:30" ht="15.75" customHeight="1"/>
    <row r="26" spans="1:30" ht="15.75" customHeight="1"/>
    <row r="27" spans="1:30" ht="15.75" customHeight="1"/>
    <row r="28" spans="1:30" ht="15.75" customHeight="1"/>
    <row r="29" spans="1:30" ht="15.75" customHeight="1"/>
    <row r="30" spans="1:30" ht="15.75" customHeight="1"/>
    <row r="31" spans="1:30" ht="15.75" customHeight="1"/>
    <row r="32" spans="1:3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outlinePr summaryBelow="0" summaryRight="0"/>
  </sheetPr>
  <dimension ref="A1:AD980"/>
  <sheetViews>
    <sheetView tabSelected="1" topLeftCell="B1" workbookViewId="0">
      <selection activeCell="F24" sqref="F24:F28"/>
    </sheetView>
  </sheetViews>
  <sheetFormatPr baseColWidth="10" defaultColWidth="12.6640625" defaultRowHeight="15" customHeight="1"/>
  <cols>
    <col min="1" max="1" width="35.1640625" style="75" customWidth="1"/>
    <col min="2" max="2" width="75.1640625" style="75" bestFit="1" customWidth="1"/>
    <col min="3" max="3" width="63.5" bestFit="1" customWidth="1"/>
    <col min="4" max="4" width="14.1640625" bestFit="1" customWidth="1"/>
    <col min="5" max="5" width="5.1640625" bestFit="1" customWidth="1"/>
    <col min="6" max="6" width="15.5" style="21" bestFit="1" customWidth="1"/>
    <col min="7" max="16" width="11.1640625" customWidth="1"/>
    <col min="17" max="18" width="12.83203125" bestFit="1" customWidth="1"/>
    <col min="19" max="19" width="13.6640625" style="21" bestFit="1" customWidth="1"/>
    <col min="20" max="20" width="12.83203125" bestFit="1" customWidth="1"/>
    <col min="30" max="30" width="60.33203125" bestFit="1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47" t="s">
        <v>138</v>
      </c>
      <c r="E1" s="47" t="s">
        <v>284</v>
      </c>
      <c r="F1" s="62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3" customFormat="1" ht="15.75" customHeight="1">
      <c r="A2" s="76" t="s">
        <v>133</v>
      </c>
      <c r="B2" s="31" t="s">
        <v>201</v>
      </c>
      <c r="C2" s="25" t="s">
        <v>4</v>
      </c>
      <c r="D2" s="25" t="s">
        <v>139</v>
      </c>
      <c r="E2" s="25" t="s">
        <v>286</v>
      </c>
      <c r="F2" s="64" t="s">
        <v>124</v>
      </c>
      <c r="G2" s="32">
        <v>88</v>
      </c>
      <c r="H2" s="32">
        <v>91</v>
      </c>
      <c r="I2" s="24">
        <v>0.63600000000000001</v>
      </c>
      <c r="J2" s="24">
        <v>0.60399999999999998</v>
      </c>
      <c r="K2" s="24"/>
      <c r="L2" s="24"/>
      <c r="M2" s="24"/>
      <c r="N2" s="24"/>
      <c r="O2" s="24"/>
      <c r="P2" s="24"/>
      <c r="S2" s="26"/>
    </row>
    <row r="3" spans="1:30" s="23" customFormat="1" ht="15.75" customHeight="1">
      <c r="A3" s="76" t="s">
        <v>133</v>
      </c>
      <c r="B3" s="31" t="s">
        <v>201</v>
      </c>
      <c r="C3" s="25" t="s">
        <v>5</v>
      </c>
      <c r="D3" s="25" t="s">
        <v>139</v>
      </c>
      <c r="E3" s="25" t="s">
        <v>286</v>
      </c>
      <c r="F3" s="64" t="s">
        <v>124</v>
      </c>
      <c r="G3" s="32">
        <v>88</v>
      </c>
      <c r="H3" s="32">
        <v>91</v>
      </c>
      <c r="I3" s="24">
        <v>0.55700000000000005</v>
      </c>
      <c r="J3" s="24">
        <v>0.374</v>
      </c>
      <c r="K3" s="24"/>
      <c r="L3" s="24"/>
      <c r="M3" s="24"/>
      <c r="N3" s="24"/>
      <c r="O3" s="24"/>
      <c r="P3" s="24"/>
      <c r="S3" s="26"/>
    </row>
    <row r="4" spans="1:30" s="23" customFormat="1" ht="15.75" customHeight="1">
      <c r="A4" s="76" t="s">
        <v>133</v>
      </c>
      <c r="B4" s="31" t="s">
        <v>201</v>
      </c>
      <c r="C4" s="25" t="s">
        <v>188</v>
      </c>
      <c r="D4" s="25" t="s">
        <v>139</v>
      </c>
      <c r="E4" s="25" t="s">
        <v>286</v>
      </c>
      <c r="F4" s="64" t="s">
        <v>124</v>
      </c>
      <c r="G4" s="32">
        <v>88</v>
      </c>
      <c r="H4" s="32">
        <v>91</v>
      </c>
      <c r="I4" s="24">
        <v>0.48899999999999999</v>
      </c>
      <c r="J4" s="24">
        <v>0.308</v>
      </c>
      <c r="K4" s="24"/>
      <c r="L4" s="24"/>
      <c r="M4" s="24"/>
      <c r="N4" s="24"/>
      <c r="O4" s="24"/>
      <c r="P4" s="24"/>
      <c r="S4" s="26"/>
    </row>
    <row r="5" spans="1:30" s="23" customFormat="1" ht="15.75" customHeight="1">
      <c r="A5" s="77" t="s">
        <v>134</v>
      </c>
      <c r="B5" s="31" t="s">
        <v>202</v>
      </c>
      <c r="C5" s="25" t="s">
        <v>4</v>
      </c>
      <c r="D5" s="25" t="s">
        <v>139</v>
      </c>
      <c r="E5" s="25" t="s">
        <v>286</v>
      </c>
      <c r="F5" s="64" t="s">
        <v>124</v>
      </c>
      <c r="G5" s="32">
        <v>196</v>
      </c>
      <c r="H5" s="32">
        <v>215</v>
      </c>
      <c r="I5" s="24">
        <v>0.59699999999999998</v>
      </c>
      <c r="J5" s="24">
        <v>0.58599999999999997</v>
      </c>
      <c r="K5" s="24"/>
      <c r="L5" s="24"/>
      <c r="M5" s="24"/>
      <c r="N5" s="24"/>
      <c r="O5" s="24"/>
      <c r="P5" s="24"/>
      <c r="S5" s="26"/>
    </row>
    <row r="6" spans="1:30" s="23" customFormat="1" ht="15.75" customHeight="1">
      <c r="A6" s="77" t="s">
        <v>134</v>
      </c>
      <c r="B6" s="31" t="s">
        <v>202</v>
      </c>
      <c r="C6" s="25" t="s">
        <v>5</v>
      </c>
      <c r="D6" s="25" t="s">
        <v>139</v>
      </c>
      <c r="E6" s="25" t="s">
        <v>286</v>
      </c>
      <c r="F6" s="64" t="s">
        <v>124</v>
      </c>
      <c r="G6" s="32">
        <v>196</v>
      </c>
      <c r="H6" s="32">
        <v>215</v>
      </c>
      <c r="I6" s="24">
        <v>0.34699999999999998</v>
      </c>
      <c r="J6" s="24">
        <v>0.40899999999999997</v>
      </c>
      <c r="K6" s="24"/>
      <c r="L6" s="24"/>
      <c r="M6" s="24"/>
      <c r="N6" s="24"/>
      <c r="O6" s="24"/>
      <c r="P6" s="24"/>
      <c r="S6" s="26"/>
    </row>
    <row r="7" spans="1:30" s="23" customFormat="1" ht="15.75" customHeight="1">
      <c r="A7" s="76" t="s">
        <v>135</v>
      </c>
      <c r="B7" s="27" t="s">
        <v>209</v>
      </c>
      <c r="C7" s="25" t="s">
        <v>4</v>
      </c>
      <c r="D7" s="25" t="s">
        <v>139</v>
      </c>
      <c r="E7" s="25" t="s">
        <v>286</v>
      </c>
      <c r="F7" s="64" t="s">
        <v>124</v>
      </c>
      <c r="G7" s="32">
        <v>122</v>
      </c>
      <c r="H7" s="32">
        <v>107</v>
      </c>
      <c r="I7" s="32">
        <v>0.311</v>
      </c>
      <c r="J7" s="32">
        <v>0.318</v>
      </c>
      <c r="K7" s="32"/>
      <c r="L7" s="32"/>
      <c r="M7" s="32"/>
      <c r="N7" s="32"/>
      <c r="O7" s="32"/>
      <c r="P7" s="32"/>
      <c r="S7" s="26"/>
    </row>
    <row r="8" spans="1:30" s="23" customFormat="1" ht="15.75" customHeight="1">
      <c r="A8" s="76" t="s">
        <v>135</v>
      </c>
      <c r="B8" s="27" t="s">
        <v>209</v>
      </c>
      <c r="C8" s="25" t="s">
        <v>5</v>
      </c>
      <c r="D8" s="25" t="s">
        <v>139</v>
      </c>
      <c r="E8" s="25" t="s">
        <v>286</v>
      </c>
      <c r="F8" s="64" t="s">
        <v>124</v>
      </c>
      <c r="G8" s="32">
        <v>122</v>
      </c>
      <c r="H8" s="32">
        <v>107</v>
      </c>
      <c r="I8" s="24">
        <v>0.16400000000000001</v>
      </c>
      <c r="J8" s="24">
        <v>0.121</v>
      </c>
      <c r="K8" s="24"/>
      <c r="L8" s="24"/>
      <c r="M8" s="24"/>
      <c r="N8" s="24"/>
      <c r="O8" s="24"/>
      <c r="P8" s="24"/>
      <c r="S8" s="26"/>
    </row>
    <row r="9" spans="1:30" ht="15.75" customHeight="1">
      <c r="A9" s="44" t="s">
        <v>136</v>
      </c>
      <c r="B9" s="31" t="s">
        <v>131</v>
      </c>
      <c r="C9" s="33" t="s">
        <v>130</v>
      </c>
      <c r="D9" s="33" t="s">
        <v>169</v>
      </c>
      <c r="E9" s="25" t="s">
        <v>286</v>
      </c>
      <c r="F9" s="64" t="s">
        <v>124</v>
      </c>
      <c r="G9" s="26">
        <v>21</v>
      </c>
      <c r="H9" s="26">
        <v>17</v>
      </c>
      <c r="I9" s="38">
        <f>15/G9</f>
        <v>0.7142857142857143</v>
      </c>
      <c r="J9" s="38">
        <f>6/H9</f>
        <v>0.35294117647058826</v>
      </c>
      <c r="K9" s="38"/>
      <c r="L9" s="38"/>
      <c r="M9" s="38"/>
      <c r="N9" s="38"/>
      <c r="O9" s="38"/>
      <c r="P9" s="38"/>
    </row>
    <row r="10" spans="1:30" ht="15.75" customHeight="1">
      <c r="A10" s="45" t="s">
        <v>137</v>
      </c>
      <c r="B10" s="27" t="s">
        <v>132</v>
      </c>
      <c r="C10" s="25" t="s">
        <v>130</v>
      </c>
      <c r="D10" s="25" t="s">
        <v>139</v>
      </c>
      <c r="E10" s="25" t="s">
        <v>286</v>
      </c>
      <c r="F10" s="64" t="s">
        <v>124</v>
      </c>
      <c r="G10" s="6">
        <v>33</v>
      </c>
      <c r="H10" s="6">
        <v>36</v>
      </c>
      <c r="I10" s="46">
        <f>10/G10</f>
        <v>0.30303030303030304</v>
      </c>
      <c r="J10" s="46">
        <f>6/H10</f>
        <v>0.16666666666666666</v>
      </c>
      <c r="K10" s="46"/>
      <c r="L10" s="46"/>
      <c r="M10" s="46"/>
      <c r="N10" s="46"/>
      <c r="O10" s="46"/>
      <c r="P10" s="46"/>
    </row>
    <row r="11" spans="1:30" ht="15.75" customHeight="1">
      <c r="A11" s="44" t="s">
        <v>136</v>
      </c>
      <c r="B11" s="31" t="s">
        <v>131</v>
      </c>
      <c r="C11" s="33" t="s">
        <v>4</v>
      </c>
      <c r="D11" s="33" t="s">
        <v>169</v>
      </c>
      <c r="E11" s="25" t="s">
        <v>286</v>
      </c>
      <c r="F11" s="65" t="s">
        <v>124</v>
      </c>
      <c r="G11" s="6">
        <v>21</v>
      </c>
      <c r="H11" s="6">
        <v>17</v>
      </c>
      <c r="I11" s="46">
        <f>19/G11</f>
        <v>0.90476190476190477</v>
      </c>
      <c r="J11" s="46">
        <f>14/H11</f>
        <v>0.82352941176470584</v>
      </c>
      <c r="K11" s="46"/>
      <c r="L11" s="46"/>
      <c r="M11" s="46"/>
      <c r="N11" s="46"/>
      <c r="O11" s="46"/>
      <c r="P11" s="46"/>
    </row>
    <row r="12" spans="1:30" ht="15.75" customHeight="1">
      <c r="A12" s="45" t="s">
        <v>137</v>
      </c>
      <c r="B12" s="27" t="s">
        <v>132</v>
      </c>
      <c r="C12" s="25" t="s">
        <v>4</v>
      </c>
      <c r="D12" s="25" t="s">
        <v>139</v>
      </c>
      <c r="E12" s="25" t="s">
        <v>286</v>
      </c>
      <c r="F12" s="64" t="s">
        <v>124</v>
      </c>
      <c r="G12" s="6">
        <v>33</v>
      </c>
      <c r="H12" s="6">
        <v>36</v>
      </c>
      <c r="I12" s="46">
        <f>(0.72*29)/G12</f>
        <v>0.63272727272727269</v>
      </c>
      <c r="J12" s="46">
        <f>(0.5*32)/H12</f>
        <v>0.44444444444444442</v>
      </c>
      <c r="K12" s="46"/>
      <c r="L12" s="46"/>
      <c r="M12" s="46"/>
      <c r="N12" s="46"/>
      <c r="O12" s="46"/>
      <c r="P12" s="46"/>
    </row>
    <row r="13" spans="1:30" ht="15.75" customHeight="1">
      <c r="A13" s="56" t="s">
        <v>161</v>
      </c>
      <c r="B13" s="56" t="s">
        <v>167</v>
      </c>
      <c r="C13" s="33" t="s">
        <v>173</v>
      </c>
      <c r="D13" s="33" t="s">
        <v>155</v>
      </c>
      <c r="E13" s="33" t="s">
        <v>285</v>
      </c>
      <c r="F13" s="63" t="s">
        <v>124</v>
      </c>
      <c r="G13" s="49">
        <v>659</v>
      </c>
      <c r="H13" s="49">
        <v>455</v>
      </c>
      <c r="I13" s="49">
        <v>0.55700000000000005</v>
      </c>
      <c r="J13" s="50">
        <v>0.52500000000000002</v>
      </c>
      <c r="K13" s="50"/>
      <c r="L13" s="50"/>
      <c r="M13" s="50"/>
      <c r="N13" s="50"/>
      <c r="O13" s="50"/>
      <c r="P13" s="50"/>
    </row>
    <row r="14" spans="1:30" ht="15.75" customHeight="1">
      <c r="A14" s="56" t="s">
        <v>161</v>
      </c>
      <c r="B14" s="56" t="s">
        <v>167</v>
      </c>
      <c r="C14" s="33" t="s">
        <v>172</v>
      </c>
      <c r="D14" s="33" t="s">
        <v>155</v>
      </c>
      <c r="E14" s="33" t="s">
        <v>285</v>
      </c>
      <c r="F14" s="63" t="s">
        <v>124</v>
      </c>
      <c r="G14" s="49">
        <v>659</v>
      </c>
      <c r="H14" s="49">
        <v>455</v>
      </c>
      <c r="I14" s="49">
        <v>0.159</v>
      </c>
      <c r="J14" s="50">
        <v>0.17199999999999999</v>
      </c>
      <c r="K14" s="50"/>
      <c r="L14" s="50"/>
      <c r="M14" s="50"/>
      <c r="N14" s="50"/>
      <c r="O14" s="50"/>
      <c r="P14" s="50"/>
    </row>
    <row r="15" spans="1:30" ht="15.75" customHeight="1">
      <c r="A15" s="56" t="s">
        <v>161</v>
      </c>
      <c r="B15" s="56" t="s">
        <v>167</v>
      </c>
      <c r="C15" s="33" t="s">
        <v>4</v>
      </c>
      <c r="D15" s="33" t="s">
        <v>283</v>
      </c>
      <c r="E15" s="33" t="s">
        <v>285</v>
      </c>
      <c r="F15" s="63" t="s">
        <v>124</v>
      </c>
      <c r="G15" s="49">
        <v>659</v>
      </c>
      <c r="H15" s="49">
        <v>455</v>
      </c>
      <c r="I15" s="49">
        <f>I14+I13</f>
        <v>0.71600000000000008</v>
      </c>
      <c r="J15" s="49">
        <f>J14+J13</f>
        <v>0.69700000000000006</v>
      </c>
      <c r="K15" s="50"/>
      <c r="L15" s="50"/>
      <c r="M15" s="50"/>
      <c r="N15" s="50"/>
      <c r="O15" s="50"/>
      <c r="P15" s="50"/>
    </row>
    <row r="16" spans="1:30" ht="15.75" customHeight="1">
      <c r="A16" s="56" t="s">
        <v>161</v>
      </c>
      <c r="B16" s="56" t="s">
        <v>167</v>
      </c>
      <c r="C16" s="33" t="s">
        <v>282</v>
      </c>
      <c r="D16" s="33" t="s">
        <v>155</v>
      </c>
      <c r="E16" s="33" t="s">
        <v>285</v>
      </c>
      <c r="F16" s="63" t="s">
        <v>124</v>
      </c>
      <c r="G16" s="49">
        <v>659</v>
      </c>
      <c r="H16" s="49">
        <v>455</v>
      </c>
      <c r="I16" s="49">
        <v>0.11799999999999999</v>
      </c>
      <c r="J16" s="50">
        <v>8.8999999999999996E-2</v>
      </c>
      <c r="K16" s="50"/>
      <c r="L16" s="50"/>
      <c r="M16" s="50"/>
      <c r="N16" s="50"/>
      <c r="O16" s="50"/>
      <c r="P16" s="50"/>
    </row>
    <row r="17" spans="1:30" ht="15.75" customHeight="1">
      <c r="A17" s="56" t="s">
        <v>161</v>
      </c>
      <c r="B17" s="56" t="s">
        <v>167</v>
      </c>
      <c r="C17" s="33" t="s">
        <v>281</v>
      </c>
      <c r="D17" s="33" t="s">
        <v>155</v>
      </c>
      <c r="E17" s="33" t="s">
        <v>285</v>
      </c>
      <c r="F17" s="63" t="s">
        <v>124</v>
      </c>
      <c r="G17" s="49">
        <v>659</v>
      </c>
      <c r="H17" s="49">
        <v>455</v>
      </c>
      <c r="I17" s="49">
        <v>0.189</v>
      </c>
      <c r="J17" s="49">
        <v>0.184</v>
      </c>
      <c r="K17" s="49"/>
      <c r="L17" s="49"/>
      <c r="M17" s="49"/>
      <c r="N17" s="49"/>
      <c r="O17" s="49"/>
      <c r="P17" s="49"/>
    </row>
    <row r="18" spans="1:30" ht="15.75" customHeight="1">
      <c r="A18" s="56" t="s">
        <v>161</v>
      </c>
      <c r="B18" s="56" t="s">
        <v>167</v>
      </c>
      <c r="C18" s="33" t="s">
        <v>171</v>
      </c>
      <c r="D18" s="33" t="s">
        <v>155</v>
      </c>
      <c r="E18" s="33" t="s">
        <v>285</v>
      </c>
      <c r="F18" s="63" t="s">
        <v>124</v>
      </c>
      <c r="G18" s="49">
        <v>659</v>
      </c>
      <c r="H18" s="49">
        <v>455</v>
      </c>
      <c r="I18" s="49">
        <v>0.13</v>
      </c>
      <c r="J18" s="50">
        <v>0.113</v>
      </c>
      <c r="K18" s="50"/>
      <c r="L18" s="50"/>
      <c r="M18" s="50"/>
      <c r="N18" s="50"/>
      <c r="O18" s="50"/>
      <c r="P18" s="50"/>
    </row>
    <row r="19" spans="1:30" ht="15.75" customHeight="1">
      <c r="A19" s="56" t="s">
        <v>161</v>
      </c>
      <c r="B19" s="56" t="s">
        <v>167</v>
      </c>
      <c r="C19" s="33" t="s">
        <v>170</v>
      </c>
      <c r="D19" s="33" t="s">
        <v>155</v>
      </c>
      <c r="E19" s="33" t="s">
        <v>285</v>
      </c>
      <c r="F19" s="63" t="s">
        <v>124</v>
      </c>
      <c r="G19" s="49">
        <v>659</v>
      </c>
      <c r="H19" s="49">
        <v>455</v>
      </c>
      <c r="I19" s="49">
        <v>7.0999999999999994E-2</v>
      </c>
      <c r="J19" s="50">
        <v>7.4999999999999997E-2</v>
      </c>
      <c r="K19" s="50"/>
      <c r="L19" s="50"/>
      <c r="M19" s="50"/>
      <c r="N19" s="50"/>
      <c r="O19" s="50"/>
      <c r="P19" s="50"/>
    </row>
    <row r="20" spans="1:30" ht="15.75" customHeight="1">
      <c r="A20" s="56" t="s">
        <v>189</v>
      </c>
      <c r="B20" s="56" t="s">
        <v>203</v>
      </c>
      <c r="C20" s="25" t="s">
        <v>4</v>
      </c>
      <c r="D20" s="6" t="s">
        <v>191</v>
      </c>
      <c r="E20" s="33" t="s">
        <v>285</v>
      </c>
      <c r="F20" s="6" t="s">
        <v>192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21">
        <v>1.25</v>
      </c>
      <c r="R20" s="21">
        <v>0.13</v>
      </c>
      <c r="S20" s="21">
        <v>4206</v>
      </c>
    </row>
    <row r="21" spans="1:30" ht="15.75" customHeight="1">
      <c r="A21" s="56" t="s">
        <v>189</v>
      </c>
      <c r="B21" s="56" t="s">
        <v>203</v>
      </c>
      <c r="C21" s="25" t="s">
        <v>130</v>
      </c>
      <c r="D21" s="6" t="s">
        <v>191</v>
      </c>
      <c r="E21" s="33" t="s">
        <v>285</v>
      </c>
      <c r="F21" s="6" t="s">
        <v>192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21">
        <v>1.2</v>
      </c>
      <c r="R21" s="21">
        <v>0.1</v>
      </c>
      <c r="S21" s="21">
        <v>4206</v>
      </c>
    </row>
    <row r="22" spans="1:30" ht="15.75" customHeight="1">
      <c r="A22" s="56" t="s">
        <v>198</v>
      </c>
      <c r="B22" s="56" t="s">
        <v>208</v>
      </c>
      <c r="C22" s="25" t="s">
        <v>4</v>
      </c>
      <c r="D22" s="6" t="s">
        <v>210</v>
      </c>
      <c r="E22" s="33" t="s">
        <v>285</v>
      </c>
      <c r="F22" s="63" t="s">
        <v>124</v>
      </c>
      <c r="G22" s="6">
        <v>891</v>
      </c>
      <c r="H22" s="6">
        <v>2701</v>
      </c>
      <c r="I22" s="6">
        <v>0.62</v>
      </c>
      <c r="J22" s="6">
        <v>0.32</v>
      </c>
      <c r="K22" s="6"/>
      <c r="L22" s="6"/>
      <c r="M22" s="6"/>
      <c r="N22" s="6"/>
      <c r="O22" s="6"/>
      <c r="P22" s="6"/>
    </row>
    <row r="23" spans="1:30" ht="15.75" customHeight="1">
      <c r="A23" s="56" t="s">
        <v>198</v>
      </c>
      <c r="B23" s="56" t="s">
        <v>208</v>
      </c>
      <c r="C23" s="25" t="s">
        <v>130</v>
      </c>
      <c r="D23" s="6" t="s">
        <v>210</v>
      </c>
      <c r="E23" s="33" t="s">
        <v>285</v>
      </c>
      <c r="F23" s="63" t="s">
        <v>124</v>
      </c>
      <c r="G23" s="6">
        <v>891</v>
      </c>
      <c r="H23" s="6">
        <v>2701</v>
      </c>
      <c r="I23" s="6">
        <v>0.55000000000000004</v>
      </c>
      <c r="J23" s="6">
        <v>0.37</v>
      </c>
      <c r="K23" s="6"/>
      <c r="L23" s="6"/>
      <c r="M23" s="6"/>
      <c r="N23" s="6"/>
      <c r="O23" s="6"/>
      <c r="P23" s="6"/>
    </row>
    <row r="24" spans="1:30" ht="15.75" customHeight="1">
      <c r="A24" s="56" t="s">
        <v>246</v>
      </c>
      <c r="B24" s="56" t="s">
        <v>200</v>
      </c>
      <c r="C24" s="6" t="s">
        <v>247</v>
      </c>
      <c r="D24" s="6" t="s">
        <v>248</v>
      </c>
      <c r="E24" s="33" t="s">
        <v>285</v>
      </c>
      <c r="F24" s="6" t="s">
        <v>192</v>
      </c>
      <c r="G24" s="6">
        <v>418</v>
      </c>
      <c r="H24" s="6">
        <f>S24-G24</f>
        <v>232</v>
      </c>
      <c r="I24" s="6"/>
      <c r="J24" s="6"/>
      <c r="K24" s="6"/>
      <c r="L24" s="6"/>
      <c r="M24" s="6"/>
      <c r="N24" s="6"/>
      <c r="O24" s="6"/>
      <c r="P24" s="6"/>
      <c r="Q24" s="66">
        <f>EXP(T24)</f>
        <v>1.1259194604186176</v>
      </c>
      <c r="R24" s="82">
        <v>5.1799999999999999E-2</v>
      </c>
      <c r="S24" s="82">
        <v>650</v>
      </c>
      <c r="T24" s="82">
        <v>0.1186</v>
      </c>
      <c r="U24" s="73"/>
      <c r="AD24" s="52" t="s">
        <v>287</v>
      </c>
    </row>
    <row r="25" spans="1:30" ht="15.75" customHeight="1">
      <c r="A25" s="56" t="s">
        <v>254</v>
      </c>
      <c r="B25" s="56" t="s">
        <v>200</v>
      </c>
      <c r="C25" s="33" t="s">
        <v>249</v>
      </c>
      <c r="D25" s="6" t="s">
        <v>210</v>
      </c>
      <c r="E25" s="33" t="s">
        <v>285</v>
      </c>
      <c r="F25" s="6" t="s">
        <v>192</v>
      </c>
      <c r="G25" s="70"/>
      <c r="H25" s="70"/>
      <c r="I25" s="6"/>
      <c r="J25" s="6"/>
      <c r="K25" s="6"/>
      <c r="L25" s="6"/>
      <c r="M25" s="6"/>
      <c r="N25" s="6"/>
      <c r="O25" s="6"/>
      <c r="P25" s="6"/>
      <c r="Q25" s="66">
        <f t="shared" ref="Q25:Q28" si="0">EXP(T25)</f>
        <v>1.1151623503414478</v>
      </c>
      <c r="R25" s="82">
        <v>2.4E-2</v>
      </c>
      <c r="S25" s="83">
        <v>713</v>
      </c>
      <c r="T25" s="39">
        <v>0.109</v>
      </c>
      <c r="U25" s="73"/>
      <c r="AD25" s="52" t="s">
        <v>287</v>
      </c>
    </row>
    <row r="26" spans="1:30" ht="15.75" customHeight="1">
      <c r="A26" s="56" t="s">
        <v>254</v>
      </c>
      <c r="B26" s="56" t="s">
        <v>200</v>
      </c>
      <c r="C26" s="33" t="s">
        <v>250</v>
      </c>
      <c r="D26" s="6" t="s">
        <v>253</v>
      </c>
      <c r="E26" s="33" t="s">
        <v>285</v>
      </c>
      <c r="F26" s="6" t="s">
        <v>192</v>
      </c>
      <c r="G26" s="70"/>
      <c r="H26" s="70"/>
      <c r="I26" s="6"/>
      <c r="J26" s="6"/>
      <c r="K26" s="6"/>
      <c r="L26" s="6"/>
      <c r="M26" s="6"/>
      <c r="N26" s="6"/>
      <c r="O26" s="6"/>
      <c r="P26" s="6"/>
      <c r="Q26" s="66">
        <f t="shared" si="0"/>
        <v>1.028395684421425</v>
      </c>
      <c r="R26" s="82">
        <v>2.5000000000000001E-2</v>
      </c>
      <c r="S26" s="83">
        <v>702</v>
      </c>
      <c r="T26" s="39">
        <v>2.8000000000000001E-2</v>
      </c>
      <c r="U26" s="73"/>
      <c r="AD26" s="52" t="s">
        <v>287</v>
      </c>
    </row>
    <row r="27" spans="1:30" ht="15.75" customHeight="1">
      <c r="A27" s="56" t="s">
        <v>254</v>
      </c>
      <c r="B27" s="56" t="s">
        <v>200</v>
      </c>
      <c r="C27" s="33" t="s">
        <v>251</v>
      </c>
      <c r="D27" s="6" t="s">
        <v>210</v>
      </c>
      <c r="E27" s="33" t="s">
        <v>285</v>
      </c>
      <c r="F27" s="6" t="s">
        <v>192</v>
      </c>
      <c r="G27" s="70"/>
      <c r="H27" s="70"/>
      <c r="I27" s="6"/>
      <c r="J27" s="6"/>
      <c r="K27" s="6"/>
      <c r="L27" s="6"/>
      <c r="M27" s="6"/>
      <c r="N27" s="6"/>
      <c r="O27" s="6"/>
      <c r="P27" s="6"/>
      <c r="Q27" s="66">
        <f t="shared" si="0"/>
        <v>1.0703653084787743</v>
      </c>
      <c r="R27" s="82">
        <v>5.6000000000000001E-2</v>
      </c>
      <c r="S27" s="83">
        <v>228</v>
      </c>
      <c r="T27" s="39">
        <v>6.8000000000000005E-2</v>
      </c>
      <c r="U27" s="73"/>
      <c r="AD27" s="52" t="s">
        <v>287</v>
      </c>
    </row>
    <row r="28" spans="1:30" ht="15.75" customHeight="1">
      <c r="A28" s="56" t="s">
        <v>254</v>
      </c>
      <c r="B28" s="56" t="s">
        <v>200</v>
      </c>
      <c r="C28" s="33" t="s">
        <v>252</v>
      </c>
      <c r="D28" s="6" t="s">
        <v>253</v>
      </c>
      <c r="E28" s="33" t="s">
        <v>285</v>
      </c>
      <c r="F28" s="6" t="s">
        <v>192</v>
      </c>
      <c r="G28" s="70"/>
      <c r="H28" s="70"/>
      <c r="I28" s="6"/>
      <c r="J28" s="6"/>
      <c r="K28" s="6"/>
      <c r="L28" s="6"/>
      <c r="M28" s="6"/>
      <c r="N28" s="6"/>
      <c r="O28" s="6"/>
      <c r="P28" s="6"/>
      <c r="Q28" s="66">
        <f t="shared" si="0"/>
        <v>0.95599748183309996</v>
      </c>
      <c r="R28" s="82">
        <v>2.9000000000000001E-2</v>
      </c>
      <c r="S28" s="83">
        <v>319</v>
      </c>
      <c r="T28" s="39">
        <v>-4.4999999999999998E-2</v>
      </c>
      <c r="U28" s="73"/>
      <c r="AD28" s="52" t="s">
        <v>287</v>
      </c>
    </row>
    <row r="29" spans="1:30" ht="15.75" customHeight="1">
      <c r="A29" s="56"/>
      <c r="B29" s="5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30" ht="15.75" customHeight="1">
      <c r="A30" s="56"/>
      <c r="B30" s="5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30" ht="15.75" customHeight="1">
      <c r="A31" s="5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30" ht="15.75" customHeight="1">
      <c r="A32" s="56"/>
      <c r="B32" s="5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5.75" customHeight="1">
      <c r="A33" s="56"/>
      <c r="B33" s="5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5.75" customHeight="1">
      <c r="A34" s="56"/>
      <c r="B34" s="5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5.75" customHeight="1">
      <c r="A35" s="56"/>
      <c r="B35" s="5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5.75" customHeight="1">
      <c r="A36" s="56"/>
      <c r="B36" s="5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5.75" customHeight="1">
      <c r="A37" s="56"/>
      <c r="B37" s="5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5.75" customHeight="1">
      <c r="A38" s="56"/>
      <c r="B38" s="5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5.75" customHeight="1">
      <c r="A39" s="56"/>
      <c r="B39" s="5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5.75" customHeight="1">
      <c r="A40" s="56"/>
      <c r="B40" s="5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5.75" customHeight="1">
      <c r="A41" s="56"/>
      <c r="B41" s="5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5.75" customHeight="1">
      <c r="A42" s="56"/>
      <c r="B42" s="5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5.75" customHeight="1">
      <c r="A43" s="56"/>
      <c r="B43" s="5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5.75" customHeight="1">
      <c r="A44" s="56"/>
      <c r="B44" s="5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5.75" customHeight="1">
      <c r="A45" s="56"/>
      <c r="B45" s="5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5.75" customHeight="1">
      <c r="A46" s="56"/>
      <c r="B46" s="5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5.75" customHeight="1">
      <c r="A47" s="56"/>
      <c r="B47" s="5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5.75" customHeight="1">
      <c r="A48" s="56"/>
      <c r="B48" s="5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5.75" customHeight="1">
      <c r="A49" s="56"/>
      <c r="B49" s="5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5.75" customHeight="1">
      <c r="A50" s="56"/>
      <c r="B50" s="5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5.75" customHeight="1">
      <c r="A51" s="56"/>
      <c r="B51" s="5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5.75" customHeight="1">
      <c r="A52" s="56"/>
      <c r="B52" s="5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.75" customHeight="1">
      <c r="A53" s="56"/>
      <c r="B53" s="5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5.75" customHeight="1">
      <c r="A54" s="56"/>
      <c r="B54" s="5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5.75" customHeight="1">
      <c r="A55" s="56"/>
      <c r="B55" s="5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5.75" customHeight="1">
      <c r="A56" s="56"/>
      <c r="B56" s="5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5.75" customHeight="1">
      <c r="A57" s="56"/>
      <c r="B57" s="5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5.75" customHeight="1">
      <c r="A58" s="56"/>
      <c r="B58" s="5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.75" customHeight="1">
      <c r="A59" s="56"/>
      <c r="B59" s="5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5.75" customHeight="1">
      <c r="A60" s="56"/>
      <c r="B60" s="5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5.75" customHeight="1">
      <c r="A61" s="56"/>
      <c r="B61" s="5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5.75" customHeight="1">
      <c r="A62" s="56"/>
      <c r="B62" s="5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5.75" customHeight="1">
      <c r="A63" s="56"/>
      <c r="B63" s="5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5.75" customHeight="1">
      <c r="A64" s="56"/>
      <c r="B64" s="5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.75" customHeight="1">
      <c r="A65" s="56"/>
      <c r="B65" s="5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.75" customHeight="1">
      <c r="A66" s="56"/>
      <c r="B66" s="5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.75" customHeight="1">
      <c r="A67" s="56"/>
      <c r="B67" s="5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.75" customHeight="1">
      <c r="A68" s="56"/>
      <c r="B68" s="5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.75" customHeight="1">
      <c r="A69" s="56"/>
      <c r="B69" s="5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.75" customHeight="1">
      <c r="A70" s="56"/>
      <c r="B70" s="5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.75" customHeight="1">
      <c r="A71" s="56"/>
      <c r="B71" s="5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.75" customHeight="1">
      <c r="A72" s="56"/>
      <c r="B72" s="5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.75" customHeight="1">
      <c r="A73" s="56"/>
      <c r="B73" s="5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.75" customHeight="1">
      <c r="A74" s="56"/>
      <c r="B74" s="5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.75" customHeight="1">
      <c r="A75" s="56"/>
      <c r="B75" s="5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.75" customHeight="1">
      <c r="A76" s="56"/>
      <c r="B76" s="5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.75" customHeight="1">
      <c r="A77" s="56"/>
      <c r="B77" s="5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.75" customHeight="1">
      <c r="A78" s="56"/>
      <c r="B78" s="5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.75" customHeight="1">
      <c r="A79" s="56"/>
      <c r="B79" s="5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.75" customHeight="1">
      <c r="A80" s="56"/>
      <c r="B80" s="5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.75" customHeight="1">
      <c r="A81" s="56"/>
      <c r="B81" s="5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.75" customHeight="1">
      <c r="A82" s="56"/>
      <c r="B82" s="5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.75" customHeight="1">
      <c r="A83" s="56"/>
      <c r="B83" s="5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.75" customHeight="1">
      <c r="A84" s="56"/>
      <c r="B84" s="5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.75" customHeight="1">
      <c r="A85" s="56"/>
      <c r="B85" s="5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75" customHeight="1">
      <c r="A86" s="56"/>
      <c r="B86" s="5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75" customHeight="1">
      <c r="A87" s="56"/>
      <c r="B87" s="5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75" customHeight="1">
      <c r="A88" s="56"/>
      <c r="B88" s="5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.75" customHeight="1">
      <c r="A89" s="56"/>
      <c r="B89" s="5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.75" customHeight="1">
      <c r="A90" s="56"/>
      <c r="B90" s="5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.75" customHeight="1">
      <c r="A91" s="56"/>
      <c r="B91" s="5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.75" customHeight="1">
      <c r="A92" s="56"/>
      <c r="B92" s="5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.75" customHeight="1">
      <c r="A93" s="56"/>
      <c r="B93" s="5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.75" customHeight="1">
      <c r="A94" s="56"/>
      <c r="B94" s="5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.75" customHeight="1">
      <c r="A95" s="56"/>
      <c r="B95" s="5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.75" customHeight="1">
      <c r="A96" s="56"/>
      <c r="B96" s="5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.75" customHeight="1">
      <c r="A97" s="56"/>
      <c r="B97" s="5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.75" customHeight="1">
      <c r="A98" s="56"/>
      <c r="B98" s="5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.75" customHeight="1">
      <c r="A99" s="56"/>
      <c r="B99" s="5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 customHeight="1">
      <c r="A100" s="56"/>
      <c r="B100" s="5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.75" customHeight="1">
      <c r="A101" s="56"/>
      <c r="B101" s="5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.75" customHeight="1">
      <c r="A102" s="56"/>
      <c r="B102" s="5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.75" customHeight="1">
      <c r="A103" s="56"/>
      <c r="B103" s="5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.75" customHeight="1">
      <c r="A104" s="56"/>
      <c r="B104" s="5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.75" customHeight="1">
      <c r="A105" s="56"/>
      <c r="B105" s="5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.75" customHeight="1">
      <c r="A106" s="56"/>
      <c r="B106" s="5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.75" customHeight="1">
      <c r="A107" s="56"/>
      <c r="B107" s="5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.75" customHeight="1">
      <c r="A108" s="56"/>
      <c r="B108" s="5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.75" customHeight="1">
      <c r="A109" s="56"/>
      <c r="B109" s="5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.75" customHeight="1">
      <c r="A110" s="56"/>
      <c r="B110" s="5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.75" customHeight="1">
      <c r="A111" s="56"/>
      <c r="B111" s="5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.75" customHeight="1">
      <c r="A112" s="56"/>
      <c r="B112" s="5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.75" customHeight="1">
      <c r="A113" s="56"/>
      <c r="B113" s="5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.75" customHeight="1">
      <c r="A114" s="56"/>
      <c r="B114" s="5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.75" customHeight="1">
      <c r="A115" s="56"/>
      <c r="B115" s="5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.75" customHeight="1">
      <c r="A116" s="56"/>
      <c r="B116" s="5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.75" customHeight="1">
      <c r="A117" s="56"/>
      <c r="B117" s="5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.75" customHeight="1">
      <c r="A118" s="56"/>
      <c r="B118" s="5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.75" customHeight="1">
      <c r="A119" s="56"/>
      <c r="B119" s="5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.75" customHeight="1">
      <c r="A120" s="56"/>
      <c r="B120" s="5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.75" customHeight="1">
      <c r="A121" s="56"/>
      <c r="B121" s="5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.75" customHeight="1">
      <c r="A122" s="56"/>
      <c r="B122" s="5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.75" customHeight="1">
      <c r="A123" s="56"/>
      <c r="B123" s="5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.75" customHeight="1">
      <c r="A124" s="56"/>
      <c r="B124" s="5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.75" customHeight="1">
      <c r="A125" s="56"/>
      <c r="B125" s="5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.75" customHeight="1">
      <c r="A126" s="56"/>
      <c r="B126" s="5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.75" customHeight="1">
      <c r="A127" s="56"/>
      <c r="B127" s="5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.75" customHeight="1">
      <c r="A128" s="56"/>
      <c r="B128" s="5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.75" customHeight="1">
      <c r="A129" s="56"/>
      <c r="B129" s="5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.75" customHeight="1">
      <c r="A130" s="56"/>
      <c r="B130" s="5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.75" customHeight="1">
      <c r="A131" s="56"/>
      <c r="B131" s="5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.75" customHeight="1">
      <c r="A132" s="56"/>
      <c r="B132" s="5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.75" customHeight="1">
      <c r="A133" s="56"/>
      <c r="B133" s="5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.75" customHeight="1">
      <c r="A134" s="56"/>
      <c r="B134" s="5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.75" customHeight="1">
      <c r="A135" s="56"/>
      <c r="B135" s="5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.75" customHeight="1">
      <c r="A136" s="56"/>
      <c r="B136" s="5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.75" customHeight="1">
      <c r="A137" s="56"/>
      <c r="B137" s="5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.75" customHeight="1">
      <c r="A138" s="56"/>
      <c r="B138" s="5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.75" customHeight="1">
      <c r="A139" s="56"/>
      <c r="B139" s="5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.75" customHeight="1">
      <c r="A140" s="56"/>
      <c r="B140" s="5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.75" customHeight="1">
      <c r="A141" s="56"/>
      <c r="B141" s="5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.75" customHeight="1">
      <c r="A142" s="56"/>
      <c r="B142" s="5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.75" customHeight="1">
      <c r="A143" s="56"/>
      <c r="B143" s="5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.75" customHeight="1">
      <c r="A144" s="56"/>
      <c r="B144" s="5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.75" customHeight="1">
      <c r="A145" s="56"/>
      <c r="B145" s="5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.75" customHeight="1">
      <c r="A146" s="56"/>
      <c r="B146" s="5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.75" customHeight="1">
      <c r="A147" s="56"/>
      <c r="B147" s="5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.75" customHeight="1">
      <c r="A148" s="56"/>
      <c r="B148" s="5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.75" customHeight="1">
      <c r="A149" s="56"/>
      <c r="B149" s="5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.75" customHeight="1">
      <c r="A150" s="56"/>
      <c r="B150" s="5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.75" customHeight="1">
      <c r="A151" s="56"/>
      <c r="B151" s="5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.75" customHeight="1">
      <c r="A152" s="56"/>
      <c r="B152" s="5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.75" customHeight="1">
      <c r="A153" s="56"/>
      <c r="B153" s="5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.75" customHeight="1">
      <c r="A154" s="56"/>
      <c r="B154" s="5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.75" customHeight="1">
      <c r="A155" s="56"/>
      <c r="B155" s="5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.75" customHeight="1">
      <c r="A156" s="56"/>
      <c r="B156" s="5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.75" customHeight="1">
      <c r="A157" s="56"/>
      <c r="B157" s="5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.75" customHeight="1">
      <c r="A158" s="56"/>
      <c r="B158" s="5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.75" customHeight="1">
      <c r="A159" s="56"/>
      <c r="B159" s="5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.75" customHeight="1">
      <c r="A160" s="56"/>
      <c r="B160" s="5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.75" customHeight="1">
      <c r="A161" s="56"/>
      <c r="B161" s="5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.75" customHeight="1">
      <c r="A162" s="56"/>
      <c r="B162" s="5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.75" customHeight="1">
      <c r="A163" s="56"/>
      <c r="B163" s="5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.75" customHeight="1">
      <c r="A164" s="56"/>
      <c r="B164" s="5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.75" customHeight="1">
      <c r="A165" s="56"/>
      <c r="B165" s="5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.75" customHeight="1">
      <c r="A166" s="56"/>
      <c r="B166" s="5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.75" customHeight="1">
      <c r="A167" s="56"/>
      <c r="B167" s="5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.75" customHeight="1">
      <c r="A168" s="56"/>
      <c r="B168" s="5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.75" customHeight="1">
      <c r="A169" s="56"/>
      <c r="B169" s="5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.75" customHeight="1">
      <c r="A170" s="56"/>
      <c r="B170" s="5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.75" customHeight="1">
      <c r="A171" s="56"/>
      <c r="B171" s="5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.75" customHeight="1">
      <c r="A172" s="56"/>
      <c r="B172" s="5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.75" customHeight="1">
      <c r="A173" s="56"/>
      <c r="B173" s="5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.75" customHeight="1">
      <c r="A174" s="56"/>
      <c r="B174" s="5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.75" customHeight="1">
      <c r="A175" s="56"/>
      <c r="B175" s="5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.75" customHeight="1">
      <c r="A176" s="56"/>
      <c r="B176" s="5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.75" customHeight="1">
      <c r="A177" s="56"/>
      <c r="B177" s="5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.75" customHeight="1">
      <c r="A178" s="56"/>
      <c r="B178" s="5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.75" customHeight="1">
      <c r="A179" s="56"/>
      <c r="B179" s="5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.75" customHeight="1">
      <c r="A180" s="56"/>
      <c r="B180" s="5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customHeight="1">
      <c r="A181" s="56"/>
      <c r="B181" s="5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.75" customHeight="1">
      <c r="A182" s="56"/>
      <c r="B182" s="5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.75" customHeight="1">
      <c r="A183" s="56"/>
      <c r="B183" s="5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.75" customHeight="1">
      <c r="A184" s="56"/>
      <c r="B184" s="5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.75" customHeight="1">
      <c r="A185" s="56"/>
      <c r="B185" s="5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.75" customHeight="1">
      <c r="A186" s="56"/>
      <c r="B186" s="5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.75" customHeight="1">
      <c r="A187" s="56"/>
      <c r="B187" s="5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.75" customHeight="1">
      <c r="A188" s="56"/>
      <c r="B188" s="5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.75" customHeight="1">
      <c r="A189" s="56"/>
      <c r="B189" s="5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.75" customHeight="1">
      <c r="A190" s="56"/>
      <c r="B190" s="5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.75" customHeight="1">
      <c r="A191" s="56"/>
      <c r="B191" s="5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.75" customHeight="1">
      <c r="A192" s="56"/>
      <c r="B192" s="5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.75" customHeight="1">
      <c r="A193" s="56"/>
      <c r="B193" s="5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.75" customHeight="1">
      <c r="A194" s="56"/>
      <c r="B194" s="5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.75" customHeight="1">
      <c r="A195" s="56"/>
      <c r="B195" s="5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.75" customHeight="1">
      <c r="A196" s="56"/>
      <c r="B196" s="5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.75" customHeight="1">
      <c r="A197" s="56"/>
      <c r="B197" s="5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.75" customHeight="1">
      <c r="A198" s="56"/>
      <c r="B198" s="5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.75" customHeight="1">
      <c r="A199" s="56"/>
      <c r="B199" s="5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.75" customHeight="1">
      <c r="A200" s="56"/>
      <c r="B200" s="5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.75" customHeight="1"/>
    <row r="202" spans="1:16" ht="15.75" customHeight="1"/>
    <row r="203" spans="1:16" ht="15.75" customHeight="1"/>
    <row r="204" spans="1:16" ht="15.75" customHeight="1"/>
    <row r="205" spans="1:16" ht="15.75" customHeight="1"/>
    <row r="206" spans="1:16" ht="15.75" customHeight="1"/>
    <row r="207" spans="1:16" ht="15.75" customHeight="1"/>
    <row r="208" spans="1:1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AD1000"/>
  <sheetViews>
    <sheetView workbookViewId="0">
      <selection activeCell="F8" sqref="F8"/>
    </sheetView>
  </sheetViews>
  <sheetFormatPr baseColWidth="10" defaultColWidth="12.6640625" defaultRowHeight="15" customHeight="1"/>
  <cols>
    <col min="1" max="1" width="43" style="75" bestFit="1" customWidth="1"/>
    <col min="2" max="2" width="65.5" style="75" bestFit="1" customWidth="1"/>
    <col min="3" max="3" width="49.1640625" bestFit="1" customWidth="1"/>
    <col min="4" max="4" width="14.1640625" bestFit="1" customWidth="1"/>
    <col min="5" max="5" width="5.1640625" bestFit="1" customWidth="1"/>
    <col min="6" max="6" width="17" style="21" customWidth="1"/>
    <col min="7" max="7" width="12.5" customWidth="1"/>
    <col min="8" max="8" width="12.6640625" customWidth="1"/>
    <col min="9" max="9" width="14.83203125" customWidth="1"/>
    <col min="10" max="10" width="13.5" customWidth="1"/>
    <col min="11" max="14" width="13" customWidth="1"/>
    <col min="15" max="16" width="11.6640625" customWidth="1"/>
    <col min="17" max="19" width="12.6640625" style="21"/>
    <col min="30" max="30" width="144.33203125" bestFit="1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47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3" customFormat="1" ht="15.75" customHeight="1">
      <c r="A2" s="76" t="s">
        <v>133</v>
      </c>
      <c r="B2" s="31" t="s">
        <v>201</v>
      </c>
      <c r="C2" s="25" t="s">
        <v>6</v>
      </c>
      <c r="D2" s="25" t="s">
        <v>139</v>
      </c>
      <c r="E2" s="25" t="s">
        <v>286</v>
      </c>
      <c r="F2" s="33" t="s">
        <v>124</v>
      </c>
      <c r="G2" s="32">
        <v>88</v>
      </c>
      <c r="H2" s="32">
        <v>91</v>
      </c>
      <c r="I2" s="26">
        <v>0.443</v>
      </c>
      <c r="J2" s="26">
        <v>0.48399999999999999</v>
      </c>
      <c r="K2" s="25"/>
      <c r="L2" s="25"/>
      <c r="M2" s="25"/>
      <c r="N2" s="25"/>
      <c r="O2" s="25"/>
      <c r="P2" s="25"/>
      <c r="Q2" s="26"/>
      <c r="R2" s="26"/>
      <c r="S2" s="26"/>
    </row>
    <row r="3" spans="1:30" s="23" customFormat="1" ht="15.75" customHeight="1">
      <c r="A3" s="76" t="s">
        <v>133</v>
      </c>
      <c r="B3" s="31" t="s">
        <v>201</v>
      </c>
      <c r="C3" s="25" t="s">
        <v>7</v>
      </c>
      <c r="D3" s="25" t="s">
        <v>139</v>
      </c>
      <c r="E3" s="25" t="s">
        <v>286</v>
      </c>
      <c r="F3" s="3" t="s">
        <v>123</v>
      </c>
      <c r="G3" s="32">
        <v>88</v>
      </c>
      <c r="H3" s="32">
        <v>91</v>
      </c>
      <c r="I3" s="25"/>
      <c r="J3" s="25"/>
      <c r="K3" s="25">
        <v>3050</v>
      </c>
      <c r="L3" s="24">
        <v>5610</v>
      </c>
      <c r="M3" s="24"/>
      <c r="N3" s="25">
        <v>2850</v>
      </c>
      <c r="O3" s="25">
        <v>5170</v>
      </c>
      <c r="P3" s="25"/>
      <c r="Q3" s="26"/>
      <c r="R3" s="26"/>
      <c r="S3" s="26"/>
    </row>
    <row r="4" spans="1:30" s="23" customFormat="1" ht="15.75" customHeight="1">
      <c r="A4" s="76" t="s">
        <v>133</v>
      </c>
      <c r="B4" s="31" t="s">
        <v>201</v>
      </c>
      <c r="C4" s="25" t="s">
        <v>8</v>
      </c>
      <c r="D4" s="25" t="s">
        <v>139</v>
      </c>
      <c r="E4" s="25" t="s">
        <v>286</v>
      </c>
      <c r="F4" s="3" t="s">
        <v>123</v>
      </c>
      <c r="G4" s="32">
        <v>88</v>
      </c>
      <c r="H4" s="32">
        <v>91</v>
      </c>
      <c r="I4" s="25"/>
      <c r="J4" s="25"/>
      <c r="K4" s="25">
        <v>2300</v>
      </c>
      <c r="L4" s="25">
        <v>4900</v>
      </c>
      <c r="M4" s="25"/>
      <c r="N4" s="25">
        <v>2640</v>
      </c>
      <c r="O4" s="25">
        <v>7170</v>
      </c>
      <c r="P4" s="25"/>
      <c r="Q4" s="26"/>
      <c r="R4" s="26"/>
      <c r="S4" s="26"/>
    </row>
    <row r="5" spans="1:30" s="23" customFormat="1" ht="15.75" customHeight="1">
      <c r="A5" s="76" t="s">
        <v>133</v>
      </c>
      <c r="B5" s="31" t="s">
        <v>201</v>
      </c>
      <c r="C5" s="25" t="s">
        <v>129</v>
      </c>
      <c r="D5" s="25" t="s">
        <v>139</v>
      </c>
      <c r="E5" s="25" t="s">
        <v>286</v>
      </c>
      <c r="F5" s="33" t="s">
        <v>124</v>
      </c>
      <c r="G5" s="32">
        <v>88</v>
      </c>
      <c r="H5" s="32">
        <v>91</v>
      </c>
      <c r="I5" s="25">
        <v>8.8999999999999996E-2</v>
      </c>
      <c r="J5" s="25">
        <v>4.8000000000000001E-2</v>
      </c>
      <c r="K5" s="25"/>
      <c r="L5" s="25"/>
      <c r="M5" s="25"/>
      <c r="N5" s="25"/>
      <c r="O5" s="25"/>
      <c r="P5" s="25"/>
      <c r="Q5" s="26"/>
      <c r="R5" s="26"/>
      <c r="S5" s="26"/>
    </row>
    <row r="6" spans="1:30" s="23" customFormat="1" ht="15.75" customHeight="1">
      <c r="A6" s="77" t="s">
        <v>134</v>
      </c>
      <c r="B6" s="31" t="s">
        <v>202</v>
      </c>
      <c r="C6" s="25" t="s">
        <v>6</v>
      </c>
      <c r="D6" s="25" t="s">
        <v>139</v>
      </c>
      <c r="E6" s="25" t="s">
        <v>286</v>
      </c>
      <c r="F6" s="33" t="s">
        <v>124</v>
      </c>
      <c r="G6" s="32">
        <v>196</v>
      </c>
      <c r="H6" s="32">
        <v>215</v>
      </c>
      <c r="I6" s="25">
        <v>0.45400000000000001</v>
      </c>
      <c r="J6" s="25">
        <v>0.498</v>
      </c>
      <c r="K6" s="25"/>
      <c r="L6" s="25"/>
      <c r="M6" s="25"/>
      <c r="N6" s="25"/>
      <c r="O6" s="25"/>
      <c r="P6" s="25"/>
      <c r="Q6" s="26"/>
      <c r="R6" s="26"/>
      <c r="S6" s="26"/>
    </row>
    <row r="7" spans="1:30" s="23" customFormat="1" ht="15.75" customHeight="1">
      <c r="A7" s="77" t="s">
        <v>134</v>
      </c>
      <c r="B7" s="31" t="s">
        <v>202</v>
      </c>
      <c r="C7" s="25" t="s">
        <v>7</v>
      </c>
      <c r="D7" s="25" t="s">
        <v>139</v>
      </c>
      <c r="E7" s="25" t="s">
        <v>286</v>
      </c>
      <c r="F7" s="3" t="s">
        <v>123</v>
      </c>
      <c r="G7" s="32">
        <v>196</v>
      </c>
      <c r="H7" s="32">
        <v>215</v>
      </c>
      <c r="I7" s="25"/>
      <c r="J7" s="25"/>
      <c r="K7" s="25">
        <v>3800</v>
      </c>
      <c r="L7" s="25">
        <v>8500</v>
      </c>
      <c r="M7" s="25"/>
      <c r="N7" s="25">
        <v>4400</v>
      </c>
      <c r="O7" s="25">
        <v>6400</v>
      </c>
      <c r="P7" s="25"/>
      <c r="Q7" s="26"/>
      <c r="R7" s="26"/>
      <c r="S7" s="26"/>
    </row>
    <row r="8" spans="1:30" s="23" customFormat="1" ht="15.75" customHeight="1">
      <c r="A8" s="77" t="s">
        <v>134</v>
      </c>
      <c r="B8" s="31" t="s">
        <v>202</v>
      </c>
      <c r="C8" s="25" t="s">
        <v>8</v>
      </c>
      <c r="D8" s="25" t="s">
        <v>139</v>
      </c>
      <c r="E8" s="25" t="s">
        <v>286</v>
      </c>
      <c r="F8" s="3" t="s">
        <v>123</v>
      </c>
      <c r="G8" s="32">
        <v>196</v>
      </c>
      <c r="H8" s="32">
        <v>215</v>
      </c>
      <c r="I8" s="25"/>
      <c r="J8" s="25"/>
      <c r="K8" s="25">
        <v>3100</v>
      </c>
      <c r="L8" s="25">
        <v>7700</v>
      </c>
      <c r="M8" s="25"/>
      <c r="N8" s="25">
        <v>2500</v>
      </c>
      <c r="O8" s="25">
        <v>5700</v>
      </c>
      <c r="P8" s="25"/>
      <c r="Q8" s="26"/>
      <c r="R8" s="26"/>
      <c r="S8" s="26"/>
    </row>
    <row r="9" spans="1:30" s="23" customFormat="1" ht="15.75" customHeight="1">
      <c r="A9" s="77" t="s">
        <v>134</v>
      </c>
      <c r="B9" s="31" t="s">
        <v>202</v>
      </c>
      <c r="C9" s="25" t="s">
        <v>129</v>
      </c>
      <c r="D9" s="25" t="s">
        <v>139</v>
      </c>
      <c r="E9" s="25" t="s">
        <v>286</v>
      </c>
      <c r="F9" s="33" t="s">
        <v>124</v>
      </c>
      <c r="G9" s="32">
        <v>196</v>
      </c>
      <c r="H9" s="32">
        <v>215</v>
      </c>
      <c r="I9" s="25">
        <v>0.439</v>
      </c>
      <c r="J9" s="25">
        <v>0.70099999999999996</v>
      </c>
      <c r="K9" s="25"/>
      <c r="L9" s="25"/>
      <c r="M9" s="25"/>
      <c r="N9" s="25"/>
      <c r="O9" s="25"/>
      <c r="P9" s="25"/>
      <c r="Q9" s="26"/>
      <c r="R9" s="26"/>
      <c r="S9" s="26"/>
    </row>
    <row r="10" spans="1:30" s="23" customFormat="1" ht="15.75" customHeight="1">
      <c r="A10" s="76" t="s">
        <v>135</v>
      </c>
      <c r="B10" s="27" t="s">
        <v>209</v>
      </c>
      <c r="C10" s="25" t="s">
        <v>6</v>
      </c>
      <c r="D10" s="25" t="s">
        <v>139</v>
      </c>
      <c r="E10" s="25" t="s">
        <v>286</v>
      </c>
      <c r="F10" s="33" t="s">
        <v>124</v>
      </c>
      <c r="G10" s="32">
        <v>122</v>
      </c>
      <c r="H10" s="32">
        <v>107</v>
      </c>
      <c r="I10" s="25">
        <v>0.41</v>
      </c>
      <c r="J10" s="25">
        <v>0.39300000000000002</v>
      </c>
      <c r="K10" s="25"/>
      <c r="L10" s="25"/>
      <c r="M10" s="25"/>
      <c r="N10" s="25"/>
      <c r="O10" s="25"/>
      <c r="P10" s="25"/>
      <c r="Q10" s="26"/>
      <c r="R10" s="26"/>
      <c r="S10" s="26"/>
    </row>
    <row r="11" spans="1:30" s="23" customFormat="1" ht="15.75" customHeight="1">
      <c r="A11" s="76" t="s">
        <v>135</v>
      </c>
      <c r="B11" s="27" t="s">
        <v>209</v>
      </c>
      <c r="C11" s="25" t="s">
        <v>7</v>
      </c>
      <c r="D11" s="25" t="s">
        <v>139</v>
      </c>
      <c r="E11" s="25" t="s">
        <v>286</v>
      </c>
      <c r="F11" s="3" t="s">
        <v>123</v>
      </c>
      <c r="G11" s="32">
        <v>122</v>
      </c>
      <c r="H11" s="32">
        <v>107</v>
      </c>
      <c r="I11" s="24"/>
      <c r="J11" s="24"/>
      <c r="K11" s="24">
        <v>1490</v>
      </c>
      <c r="L11" s="24">
        <v>3010</v>
      </c>
      <c r="M11" s="24"/>
      <c r="N11" s="24">
        <v>1950</v>
      </c>
      <c r="O11" s="24">
        <v>3990</v>
      </c>
      <c r="P11" s="24"/>
      <c r="Q11" s="26"/>
      <c r="R11" s="26"/>
      <c r="S11" s="26"/>
    </row>
    <row r="12" spans="1:30" s="23" customFormat="1" ht="15.75" customHeight="1">
      <c r="A12" s="76" t="s">
        <v>135</v>
      </c>
      <c r="B12" s="27" t="s">
        <v>209</v>
      </c>
      <c r="C12" s="25" t="s">
        <v>8</v>
      </c>
      <c r="D12" s="25" t="s">
        <v>139</v>
      </c>
      <c r="E12" s="25" t="s">
        <v>286</v>
      </c>
      <c r="F12" s="3" t="s">
        <v>123</v>
      </c>
      <c r="G12" s="32">
        <v>122</v>
      </c>
      <c r="H12" s="32">
        <v>107</v>
      </c>
      <c r="I12" s="24"/>
      <c r="J12" s="24"/>
      <c r="K12" s="24">
        <v>2050</v>
      </c>
      <c r="L12" s="24">
        <v>5810</v>
      </c>
      <c r="M12" s="24"/>
      <c r="N12" s="24">
        <v>1600</v>
      </c>
      <c r="O12" s="24">
        <v>3870</v>
      </c>
      <c r="P12" s="24"/>
      <c r="Q12" s="26"/>
      <c r="R12" s="26"/>
      <c r="S12" s="26"/>
    </row>
    <row r="13" spans="1:30" s="23" customFormat="1" ht="15.75" customHeight="1">
      <c r="A13" s="76" t="s">
        <v>135</v>
      </c>
      <c r="B13" s="27" t="s">
        <v>209</v>
      </c>
      <c r="C13" s="25" t="s">
        <v>129</v>
      </c>
      <c r="D13" s="25" t="s">
        <v>139</v>
      </c>
      <c r="E13" s="25" t="s">
        <v>286</v>
      </c>
      <c r="F13" s="33" t="s">
        <v>124</v>
      </c>
      <c r="G13" s="32">
        <v>122</v>
      </c>
      <c r="H13" s="32">
        <v>107</v>
      </c>
      <c r="I13" s="25">
        <v>0.46700000000000003</v>
      </c>
      <c r="J13" s="25">
        <v>0.42099999999999999</v>
      </c>
      <c r="K13" s="25"/>
      <c r="L13" s="25"/>
      <c r="M13" s="25"/>
      <c r="N13" s="25"/>
      <c r="O13" s="25"/>
      <c r="P13" s="25"/>
      <c r="Q13" s="26"/>
      <c r="R13" s="26"/>
      <c r="S13" s="26"/>
    </row>
    <row r="14" spans="1:30" s="20" customFormat="1" ht="15.75" customHeight="1">
      <c r="A14" s="44" t="s">
        <v>136</v>
      </c>
      <c r="B14" s="31" t="s">
        <v>131</v>
      </c>
      <c r="C14" s="26" t="s">
        <v>9</v>
      </c>
      <c r="D14" s="33" t="s">
        <v>169</v>
      </c>
      <c r="E14" s="33" t="s">
        <v>286</v>
      </c>
      <c r="F14" s="33" t="s">
        <v>124</v>
      </c>
      <c r="G14" s="36">
        <v>36</v>
      </c>
      <c r="H14" s="36">
        <v>31</v>
      </c>
      <c r="I14" s="40">
        <f>11/G14</f>
        <v>0.30555555555555558</v>
      </c>
      <c r="J14" s="40">
        <f>9/H14</f>
        <v>0.29032258064516131</v>
      </c>
      <c r="K14" s="22"/>
      <c r="L14" s="22"/>
      <c r="M14" s="22"/>
      <c r="N14" s="22"/>
      <c r="O14" s="22"/>
      <c r="P14" s="22"/>
      <c r="Q14" s="22"/>
      <c r="R14" s="22"/>
      <c r="S14" s="22"/>
    </row>
    <row r="15" spans="1:30" s="23" customFormat="1" ht="15.75" customHeight="1">
      <c r="A15" s="45" t="s">
        <v>137</v>
      </c>
      <c r="B15" s="27" t="s">
        <v>132</v>
      </c>
      <c r="C15" s="26" t="s">
        <v>9</v>
      </c>
      <c r="D15" s="25" t="s">
        <v>139</v>
      </c>
      <c r="E15" s="25" t="s">
        <v>286</v>
      </c>
      <c r="F15" s="33" t="s">
        <v>124</v>
      </c>
      <c r="G15" s="32">
        <v>33</v>
      </c>
      <c r="H15" s="32">
        <v>36</v>
      </c>
      <c r="I15" s="38">
        <f>15/G15</f>
        <v>0.45454545454545453</v>
      </c>
      <c r="J15" s="38">
        <f>10/H15</f>
        <v>0.27777777777777779</v>
      </c>
      <c r="K15" s="26"/>
      <c r="L15" s="26"/>
      <c r="M15" s="26"/>
      <c r="N15" s="26"/>
      <c r="O15" s="26"/>
      <c r="P15" s="26"/>
      <c r="Q15" s="26"/>
      <c r="R15" s="26"/>
      <c r="S15" s="26"/>
    </row>
    <row r="16" spans="1:30" ht="15.75" customHeight="1">
      <c r="A16" s="56" t="s">
        <v>161</v>
      </c>
      <c r="B16" s="56" t="s">
        <v>167</v>
      </c>
      <c r="C16" s="33" t="s">
        <v>177</v>
      </c>
      <c r="D16" s="33" t="s">
        <v>155</v>
      </c>
      <c r="E16" s="33" t="s">
        <v>285</v>
      </c>
      <c r="F16" s="49" t="s">
        <v>165</v>
      </c>
      <c r="G16" s="49">
        <v>659</v>
      </c>
      <c r="H16" s="49">
        <v>455</v>
      </c>
      <c r="I16" s="52"/>
      <c r="J16" s="52"/>
      <c r="K16" s="49">
        <v>4099</v>
      </c>
      <c r="L16" s="49"/>
      <c r="M16" s="49"/>
      <c r="N16" s="50">
        <v>3488</v>
      </c>
      <c r="O16" s="49"/>
      <c r="P16" s="49"/>
      <c r="Q16" s="49"/>
      <c r="R16" s="49"/>
      <c r="S16" s="49"/>
      <c r="T16" s="49"/>
      <c r="U16" s="49"/>
      <c r="V16" s="49"/>
      <c r="W16" s="49"/>
      <c r="X16" s="49">
        <v>4.2999999999999997E-2</v>
      </c>
    </row>
    <row r="17" spans="1:30" ht="15.75" customHeight="1">
      <c r="A17" s="56" t="s">
        <v>161</v>
      </c>
      <c r="B17" s="56" t="s">
        <v>167</v>
      </c>
      <c r="C17" s="33" t="s">
        <v>176</v>
      </c>
      <c r="D17" s="33" t="s">
        <v>155</v>
      </c>
      <c r="E17" s="33" t="s">
        <v>285</v>
      </c>
      <c r="F17" s="49" t="s">
        <v>124</v>
      </c>
      <c r="G17" s="49">
        <v>659</v>
      </c>
      <c r="H17" s="49">
        <v>455</v>
      </c>
      <c r="I17" s="49">
        <v>0.70099999999999996</v>
      </c>
      <c r="J17" s="50">
        <v>0.65300000000000002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 spans="1:30" ht="15.75" customHeight="1">
      <c r="A18" s="56" t="s">
        <v>161</v>
      </c>
      <c r="B18" s="56" t="s">
        <v>167</v>
      </c>
      <c r="C18" s="33" t="s">
        <v>175</v>
      </c>
      <c r="D18" s="33" t="s">
        <v>155</v>
      </c>
      <c r="E18" s="33" t="s">
        <v>285</v>
      </c>
      <c r="F18" s="49" t="s">
        <v>124</v>
      </c>
      <c r="G18" s="49">
        <v>659</v>
      </c>
      <c r="H18" s="49">
        <v>455</v>
      </c>
      <c r="I18" s="49">
        <v>0.47</v>
      </c>
      <c r="J18" s="50">
        <v>0.46500000000000002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 spans="1:30" ht="15.75" customHeight="1">
      <c r="A19" s="56" t="s">
        <v>161</v>
      </c>
      <c r="B19" s="56" t="s">
        <v>167</v>
      </c>
      <c r="C19" s="33" t="s">
        <v>174</v>
      </c>
      <c r="D19" s="33" t="s">
        <v>155</v>
      </c>
      <c r="E19" s="33" t="s">
        <v>285</v>
      </c>
      <c r="F19" s="49" t="s">
        <v>124</v>
      </c>
      <c r="G19" s="49">
        <v>659</v>
      </c>
      <c r="H19" s="49">
        <v>455</v>
      </c>
      <c r="I19" s="49">
        <v>0.23</v>
      </c>
      <c r="J19" s="50">
        <v>0.184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spans="1:30" ht="15.75" customHeight="1">
      <c r="A20" s="56" t="s">
        <v>161</v>
      </c>
      <c r="B20" s="56" t="s">
        <v>167</v>
      </c>
      <c r="C20" s="61" t="s">
        <v>183</v>
      </c>
      <c r="D20" s="33" t="s">
        <v>155</v>
      </c>
      <c r="E20" s="33" t="s">
        <v>285</v>
      </c>
      <c r="F20" s="49" t="s">
        <v>165</v>
      </c>
      <c r="G20" s="49">
        <v>659</v>
      </c>
      <c r="H20" s="49">
        <v>455</v>
      </c>
      <c r="I20" s="52"/>
      <c r="J20" s="52"/>
      <c r="K20" s="49">
        <v>1.3</v>
      </c>
      <c r="L20" s="49"/>
      <c r="M20" s="49"/>
      <c r="N20" s="49">
        <v>1.5</v>
      </c>
      <c r="O20" s="49"/>
      <c r="P20" s="49"/>
      <c r="Q20" s="49"/>
      <c r="R20" s="49"/>
      <c r="S20" s="49"/>
      <c r="T20" s="49"/>
      <c r="U20" s="49"/>
      <c r="V20" s="49"/>
      <c r="W20" s="49"/>
      <c r="X20" s="49">
        <v>2.1999999999999999E-2</v>
      </c>
    </row>
    <row r="21" spans="1:30" ht="15.75" customHeight="1">
      <c r="A21" s="56" t="s">
        <v>189</v>
      </c>
      <c r="B21" s="56" t="s">
        <v>190</v>
      </c>
      <c r="C21" s="6" t="s">
        <v>175</v>
      </c>
      <c r="D21" s="6" t="s">
        <v>191</v>
      </c>
      <c r="E21" s="33" t="s">
        <v>285</v>
      </c>
      <c r="F21" s="6" t="s">
        <v>192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21">
        <v>1.24</v>
      </c>
      <c r="R21" s="21">
        <v>0.13</v>
      </c>
      <c r="S21" s="21">
        <v>2793</v>
      </c>
    </row>
    <row r="22" spans="1:30" ht="15.75" customHeight="1">
      <c r="A22" s="56" t="s">
        <v>198</v>
      </c>
      <c r="B22" s="56" t="s">
        <v>208</v>
      </c>
      <c r="C22" s="33" t="s">
        <v>219</v>
      </c>
      <c r="D22" s="5" t="s">
        <v>210</v>
      </c>
      <c r="E22" s="33" t="s">
        <v>285</v>
      </c>
      <c r="F22" s="49" t="s">
        <v>124</v>
      </c>
      <c r="G22" s="70">
        <f t="shared" ref="G22:G33" si="0">S22*0.30725</f>
        <v>1436.3937500000002</v>
      </c>
      <c r="H22" s="70">
        <f t="shared" ref="H22:H33" si="1">S22-G22</f>
        <v>3238.6062499999998</v>
      </c>
      <c r="I22" s="33">
        <v>0.73</v>
      </c>
      <c r="J22" s="32">
        <v>0.62</v>
      </c>
      <c r="K22" s="6"/>
      <c r="L22" s="6"/>
      <c r="M22" s="6"/>
      <c r="N22" s="6"/>
      <c r="O22" s="6"/>
      <c r="P22" s="6"/>
      <c r="S22" s="32">
        <v>4675</v>
      </c>
      <c r="AD22" s="52" t="s">
        <v>278</v>
      </c>
    </row>
    <row r="23" spans="1:30" ht="15.75" customHeight="1">
      <c r="A23" s="56" t="s">
        <v>198</v>
      </c>
      <c r="B23" s="56" t="s">
        <v>208</v>
      </c>
      <c r="C23" s="33" t="s">
        <v>220</v>
      </c>
      <c r="D23" s="5" t="s">
        <v>211</v>
      </c>
      <c r="E23" s="33" t="s">
        <v>285</v>
      </c>
      <c r="F23" s="49" t="s">
        <v>124</v>
      </c>
      <c r="G23" s="70">
        <f t="shared" si="0"/>
        <v>1182.6052500000001</v>
      </c>
      <c r="H23" s="70">
        <f t="shared" si="1"/>
        <v>2666.3947499999999</v>
      </c>
      <c r="I23" s="33">
        <v>0.76</v>
      </c>
      <c r="J23" s="32">
        <v>0.62</v>
      </c>
      <c r="K23" s="6"/>
      <c r="L23" s="6"/>
      <c r="M23" s="6"/>
      <c r="N23" s="6"/>
      <c r="O23" s="6"/>
      <c r="P23" s="6"/>
      <c r="S23" s="32">
        <v>3849</v>
      </c>
      <c r="AD23" s="52" t="s">
        <v>278</v>
      </c>
    </row>
    <row r="24" spans="1:30" ht="15.75" customHeight="1">
      <c r="A24" s="56" t="s">
        <v>198</v>
      </c>
      <c r="B24" s="56" t="s">
        <v>208</v>
      </c>
      <c r="C24" s="33" t="s">
        <v>221</v>
      </c>
      <c r="D24" s="5" t="s">
        <v>210</v>
      </c>
      <c r="E24" s="33" t="s">
        <v>285</v>
      </c>
      <c r="F24" s="3" t="s">
        <v>214</v>
      </c>
      <c r="G24" s="70">
        <f t="shared" si="0"/>
        <v>1436.3937500000002</v>
      </c>
      <c r="H24" s="70">
        <f t="shared" si="1"/>
        <v>3238.6062499999998</v>
      </c>
      <c r="K24" s="25">
        <v>4228</v>
      </c>
      <c r="M24" s="26">
        <v>307</v>
      </c>
      <c r="N24" s="24">
        <v>2729</v>
      </c>
      <c r="P24" s="6">
        <v>98</v>
      </c>
      <c r="S24" s="32">
        <v>4675</v>
      </c>
      <c r="AD24" s="52" t="s">
        <v>278</v>
      </c>
    </row>
    <row r="25" spans="1:30" ht="15.75" customHeight="1">
      <c r="A25" s="56" t="s">
        <v>198</v>
      </c>
      <c r="B25" s="56" t="s">
        <v>208</v>
      </c>
      <c r="C25" s="33" t="s">
        <v>222</v>
      </c>
      <c r="D25" s="5" t="s">
        <v>211</v>
      </c>
      <c r="E25" s="33" t="s">
        <v>285</v>
      </c>
      <c r="F25" s="3" t="s">
        <v>214</v>
      </c>
      <c r="G25" s="70">
        <f t="shared" si="0"/>
        <v>1182.6052500000001</v>
      </c>
      <c r="H25" s="70">
        <f t="shared" si="1"/>
        <v>2666.3947499999999</v>
      </c>
      <c r="K25" s="25">
        <v>8604</v>
      </c>
      <c r="M25" s="26">
        <v>640</v>
      </c>
      <c r="N25" s="24">
        <v>4431</v>
      </c>
      <c r="P25" s="6">
        <v>154</v>
      </c>
      <c r="S25" s="32">
        <v>3849</v>
      </c>
      <c r="AD25" s="52" t="s">
        <v>278</v>
      </c>
    </row>
    <row r="26" spans="1:30" ht="15.75" customHeight="1">
      <c r="A26" s="56" t="s">
        <v>198</v>
      </c>
      <c r="B26" s="56" t="s">
        <v>208</v>
      </c>
      <c r="C26" s="33" t="s">
        <v>223</v>
      </c>
      <c r="D26" s="5" t="s">
        <v>210</v>
      </c>
      <c r="E26" s="33" t="s">
        <v>285</v>
      </c>
      <c r="F26" s="49" t="s">
        <v>124</v>
      </c>
      <c r="G26" s="70">
        <f t="shared" si="0"/>
        <v>1436.3937500000002</v>
      </c>
      <c r="H26" s="70">
        <f t="shared" si="1"/>
        <v>3238.6062499999998</v>
      </c>
      <c r="I26" s="33">
        <v>0.47</v>
      </c>
      <c r="J26" s="32">
        <v>0.73</v>
      </c>
      <c r="K26" s="26"/>
      <c r="M26" s="26"/>
      <c r="N26" s="26"/>
      <c r="P26" s="6"/>
      <c r="S26" s="32">
        <v>4675</v>
      </c>
      <c r="AD26" s="52" t="s">
        <v>278</v>
      </c>
    </row>
    <row r="27" spans="1:30" ht="15.75" customHeight="1">
      <c r="A27" s="56" t="s">
        <v>198</v>
      </c>
      <c r="B27" s="56" t="s">
        <v>208</v>
      </c>
      <c r="C27" s="33" t="s">
        <v>224</v>
      </c>
      <c r="D27" s="5" t="s">
        <v>211</v>
      </c>
      <c r="E27" s="33" t="s">
        <v>285</v>
      </c>
      <c r="F27" s="49" t="s">
        <v>124</v>
      </c>
      <c r="G27" s="70">
        <f t="shared" si="0"/>
        <v>1182.6052500000001</v>
      </c>
      <c r="H27" s="70">
        <f t="shared" si="1"/>
        <v>2666.3947499999999</v>
      </c>
      <c r="I27" s="33">
        <v>0.59</v>
      </c>
      <c r="J27" s="32">
        <v>0.69</v>
      </c>
      <c r="K27" s="26"/>
      <c r="M27" s="26"/>
      <c r="N27" s="26"/>
      <c r="P27" s="6"/>
      <c r="S27" s="32">
        <v>3849</v>
      </c>
      <c r="AD27" s="52" t="s">
        <v>278</v>
      </c>
    </row>
    <row r="28" spans="1:30" ht="15.75" customHeight="1">
      <c r="A28" s="56" t="s">
        <v>198</v>
      </c>
      <c r="B28" s="56" t="s">
        <v>208</v>
      </c>
      <c r="C28" s="33" t="s">
        <v>225</v>
      </c>
      <c r="D28" s="5" t="s">
        <v>210</v>
      </c>
      <c r="E28" s="33" t="s">
        <v>285</v>
      </c>
      <c r="F28" s="3" t="s">
        <v>214</v>
      </c>
      <c r="G28" s="70">
        <f t="shared" si="0"/>
        <v>1436.3937500000002</v>
      </c>
      <c r="H28" s="70">
        <f t="shared" si="1"/>
        <v>3238.6062499999998</v>
      </c>
      <c r="K28" s="25">
        <v>1.65</v>
      </c>
      <c r="M28" s="26">
        <v>0.11</v>
      </c>
      <c r="N28" s="24">
        <v>3.39</v>
      </c>
      <c r="P28" s="6">
        <v>0.05</v>
      </c>
      <c r="S28" s="32">
        <v>4675</v>
      </c>
      <c r="AD28" s="52" t="s">
        <v>278</v>
      </c>
    </row>
    <row r="29" spans="1:30" ht="15.75" customHeight="1">
      <c r="A29" s="56" t="s">
        <v>198</v>
      </c>
      <c r="B29" s="56" t="s">
        <v>208</v>
      </c>
      <c r="C29" s="33" t="s">
        <v>226</v>
      </c>
      <c r="D29" s="5" t="s">
        <v>211</v>
      </c>
      <c r="E29" s="33" t="s">
        <v>285</v>
      </c>
      <c r="F29" s="3" t="s">
        <v>214</v>
      </c>
      <c r="G29" s="70">
        <f t="shared" si="0"/>
        <v>1182.6052500000001</v>
      </c>
      <c r="H29" s="70">
        <f t="shared" si="1"/>
        <v>2666.3947499999999</v>
      </c>
      <c r="K29" s="25">
        <v>3.2</v>
      </c>
      <c r="M29" s="26">
        <v>0.23</v>
      </c>
      <c r="N29" s="24">
        <v>4.22</v>
      </c>
      <c r="P29" s="6">
        <v>7.0000000000000007E-2</v>
      </c>
      <c r="S29" s="32">
        <v>3849</v>
      </c>
      <c r="AD29" s="52" t="s">
        <v>278</v>
      </c>
    </row>
    <row r="30" spans="1:30" ht="15.75" customHeight="1">
      <c r="A30" s="56" t="s">
        <v>198</v>
      </c>
      <c r="B30" s="56" t="s">
        <v>208</v>
      </c>
      <c r="C30" s="33" t="s">
        <v>227</v>
      </c>
      <c r="D30" s="5" t="s">
        <v>210</v>
      </c>
      <c r="E30" s="33" t="s">
        <v>285</v>
      </c>
      <c r="F30" s="49" t="s">
        <v>124</v>
      </c>
      <c r="G30" s="70">
        <f t="shared" si="0"/>
        <v>1436.3937500000002</v>
      </c>
      <c r="H30" s="70">
        <f t="shared" si="1"/>
        <v>3238.6062499999998</v>
      </c>
      <c r="I30" s="33">
        <v>0.12</v>
      </c>
      <c r="J30" s="32">
        <v>0.27</v>
      </c>
      <c r="K30" s="26"/>
      <c r="M30" s="26"/>
      <c r="N30" s="26"/>
      <c r="P30" s="6"/>
      <c r="S30" s="32">
        <v>4675</v>
      </c>
      <c r="AD30" s="52" t="s">
        <v>278</v>
      </c>
    </row>
    <row r="31" spans="1:30" ht="15.75" customHeight="1">
      <c r="A31" s="56" t="s">
        <v>198</v>
      </c>
      <c r="B31" s="56" t="s">
        <v>208</v>
      </c>
      <c r="C31" s="33" t="s">
        <v>228</v>
      </c>
      <c r="D31" s="5" t="s">
        <v>211</v>
      </c>
      <c r="E31" s="33" t="s">
        <v>285</v>
      </c>
      <c r="F31" s="49" t="s">
        <v>124</v>
      </c>
      <c r="G31" s="70">
        <f t="shared" si="0"/>
        <v>1182.6052500000001</v>
      </c>
      <c r="H31" s="70">
        <f t="shared" si="1"/>
        <v>2666.3947499999999</v>
      </c>
      <c r="I31" s="33">
        <v>7.0000000000000007E-2</v>
      </c>
      <c r="J31" s="32">
        <v>0.16</v>
      </c>
      <c r="K31" s="26"/>
      <c r="M31" s="26"/>
      <c r="N31" s="26"/>
      <c r="P31" s="6"/>
      <c r="S31" s="32">
        <v>3849</v>
      </c>
      <c r="AD31" s="52" t="s">
        <v>278</v>
      </c>
    </row>
    <row r="32" spans="1:30" ht="15.75" customHeight="1">
      <c r="A32" s="56" t="s">
        <v>198</v>
      </c>
      <c r="B32" s="56" t="s">
        <v>208</v>
      </c>
      <c r="C32" s="33" t="s">
        <v>229</v>
      </c>
      <c r="D32" s="5" t="s">
        <v>210</v>
      </c>
      <c r="E32" s="33" t="s">
        <v>285</v>
      </c>
      <c r="F32" s="3" t="s">
        <v>214</v>
      </c>
      <c r="G32" s="70">
        <f t="shared" si="0"/>
        <v>1436.3937500000002</v>
      </c>
      <c r="H32" s="70">
        <f t="shared" si="1"/>
        <v>3238.6062499999998</v>
      </c>
      <c r="K32" s="25">
        <v>0.28000000000000003</v>
      </c>
      <c r="M32" s="26">
        <v>0.05</v>
      </c>
      <c r="N32" s="24">
        <v>0.93</v>
      </c>
      <c r="P32" s="6">
        <v>0.04</v>
      </c>
      <c r="S32" s="32">
        <v>4675</v>
      </c>
      <c r="AD32" s="52" t="s">
        <v>278</v>
      </c>
    </row>
    <row r="33" spans="1:30" ht="15.75" customHeight="1">
      <c r="A33" s="56" t="s">
        <v>198</v>
      </c>
      <c r="B33" s="56" t="s">
        <v>208</v>
      </c>
      <c r="C33" s="33" t="s">
        <v>230</v>
      </c>
      <c r="D33" s="5" t="s">
        <v>211</v>
      </c>
      <c r="E33" s="33" t="s">
        <v>285</v>
      </c>
      <c r="F33" s="3" t="s">
        <v>214</v>
      </c>
      <c r="G33" s="70">
        <f t="shared" si="0"/>
        <v>1182.6052500000001</v>
      </c>
      <c r="H33" s="70">
        <f t="shared" si="1"/>
        <v>2666.3947499999999</v>
      </c>
      <c r="K33" s="25">
        <v>0.3</v>
      </c>
      <c r="M33" s="26">
        <v>7.0000000000000007E-2</v>
      </c>
      <c r="N33" s="24">
        <v>0.81</v>
      </c>
      <c r="P33" s="6">
        <v>0.04</v>
      </c>
      <c r="S33" s="32">
        <v>3849</v>
      </c>
      <c r="AD33" s="52" t="s">
        <v>278</v>
      </c>
    </row>
    <row r="34" spans="1:30" ht="15.75" customHeight="1">
      <c r="A34" s="78"/>
      <c r="B34" s="7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30" ht="15.75" customHeight="1">
      <c r="A35" s="78"/>
      <c r="B35" s="7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30" ht="15.75" customHeight="1">
      <c r="A36" s="78"/>
      <c r="B36" s="7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30" ht="15.75" customHeight="1">
      <c r="A37" s="78"/>
      <c r="B37" s="7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30" ht="15.75" customHeight="1">
      <c r="A38" s="78"/>
      <c r="B38" s="7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30" ht="15.75" customHeight="1">
      <c r="A39" s="78"/>
      <c r="B39" s="7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30" ht="15.75" customHeight="1">
      <c r="A40" s="78"/>
      <c r="B40" s="7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30" ht="15.75" customHeight="1">
      <c r="A41" s="78"/>
      <c r="B41" s="7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30" ht="15.75" customHeight="1">
      <c r="A42" s="78"/>
      <c r="B42" s="7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30" ht="15.75" customHeight="1">
      <c r="A43" s="78"/>
      <c r="B43" s="7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30" ht="15.75" customHeight="1">
      <c r="A44" s="78"/>
      <c r="B44" s="7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30" ht="15.75" customHeight="1">
      <c r="A45" s="78"/>
      <c r="B45" s="7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30" ht="15.75" customHeight="1">
      <c r="A46" s="78"/>
      <c r="B46" s="7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30" ht="15.75" customHeight="1">
      <c r="A47" s="78"/>
      <c r="B47" s="7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30" ht="15.75" customHeight="1">
      <c r="A48" s="78"/>
      <c r="B48" s="7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5.75" customHeight="1">
      <c r="A49" s="78"/>
      <c r="B49" s="7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5.75" customHeight="1">
      <c r="A50" s="78"/>
      <c r="B50" s="7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5.75" customHeight="1">
      <c r="A51" s="78"/>
      <c r="B51" s="7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5.75" customHeight="1">
      <c r="A52" s="78"/>
      <c r="B52" s="7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.75" customHeight="1">
      <c r="A53" s="78"/>
      <c r="B53" s="7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5.75" customHeight="1">
      <c r="A54" s="78"/>
      <c r="B54" s="7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5.75" customHeight="1">
      <c r="A55" s="78"/>
      <c r="B55" s="7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5.75" customHeight="1">
      <c r="A56" s="78"/>
      <c r="B56" s="7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5.75" customHeight="1">
      <c r="A57" s="78"/>
      <c r="B57" s="7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5.75" customHeight="1">
      <c r="A58" s="78"/>
      <c r="B58" s="7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.75" customHeight="1">
      <c r="A59" s="78"/>
      <c r="B59" s="7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5.75" customHeight="1">
      <c r="A60" s="78"/>
      <c r="B60" s="7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5.75" customHeight="1">
      <c r="A61" s="78"/>
      <c r="B61" s="7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5.75" customHeight="1">
      <c r="A62" s="78"/>
      <c r="B62" s="7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5.75" customHeight="1">
      <c r="A63" s="78"/>
      <c r="B63" s="7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5.75" customHeight="1">
      <c r="A64" s="78"/>
      <c r="B64" s="7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.75" customHeight="1">
      <c r="A65" s="78"/>
      <c r="B65" s="7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.75" customHeight="1">
      <c r="A66" s="78"/>
      <c r="B66" s="7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.75" customHeight="1">
      <c r="A67" s="78"/>
      <c r="B67" s="7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.75" customHeight="1">
      <c r="A68" s="78"/>
      <c r="B68" s="7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.75" customHeight="1">
      <c r="A69" s="78"/>
      <c r="B69" s="7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.75" customHeight="1">
      <c r="A70" s="78"/>
      <c r="B70" s="7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.75" customHeight="1">
      <c r="A71" s="78"/>
      <c r="B71" s="7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.75" customHeight="1">
      <c r="A72" s="78"/>
      <c r="B72" s="78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.75" customHeight="1">
      <c r="A73" s="78"/>
      <c r="B73" s="78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.75" customHeight="1">
      <c r="A74" s="78"/>
      <c r="B74" s="78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.75" customHeight="1">
      <c r="A75" s="78"/>
      <c r="B75" s="78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.75" customHeight="1">
      <c r="A76" s="78"/>
      <c r="B76" s="78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.75" customHeight="1">
      <c r="A77" s="78"/>
      <c r="B77" s="78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.75" customHeight="1">
      <c r="A78" s="78"/>
      <c r="B78" s="78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.75" customHeight="1">
      <c r="A79" s="78"/>
      <c r="B79" s="78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.75" customHeight="1">
      <c r="A80" s="78"/>
      <c r="B80" s="78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.75" customHeight="1">
      <c r="A81" s="78"/>
      <c r="B81" s="78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.75" customHeight="1">
      <c r="A82" s="78"/>
      <c r="B82" s="78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.75" customHeight="1">
      <c r="A83" s="78"/>
      <c r="B83" s="78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.75" customHeight="1">
      <c r="A84" s="78"/>
      <c r="B84" s="78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.75" customHeight="1">
      <c r="A85" s="78"/>
      <c r="B85" s="78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75" customHeight="1">
      <c r="A86" s="78"/>
      <c r="B86" s="78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75" customHeight="1">
      <c r="A87" s="78"/>
      <c r="B87" s="7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75" customHeight="1">
      <c r="A88" s="78"/>
      <c r="B88" s="78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.75" customHeight="1">
      <c r="A89" s="78"/>
      <c r="B89" s="7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.75" customHeight="1">
      <c r="A90" s="78"/>
      <c r="B90" s="7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.75" customHeight="1">
      <c r="A91" s="78"/>
      <c r="B91" s="7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.75" customHeight="1">
      <c r="A92" s="78"/>
      <c r="B92" s="78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.75" customHeight="1">
      <c r="A93" s="78"/>
      <c r="B93" s="78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.75" customHeight="1">
      <c r="A94" s="78"/>
      <c r="B94" s="78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.75" customHeight="1">
      <c r="A95" s="78"/>
      <c r="B95" s="78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.75" customHeight="1">
      <c r="A96" s="78"/>
      <c r="B96" s="78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.75" customHeight="1">
      <c r="A97" s="78"/>
      <c r="B97" s="78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.75" customHeight="1">
      <c r="A98" s="78"/>
      <c r="B98" s="78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.75" customHeight="1">
      <c r="A99" s="78"/>
      <c r="B99" s="78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 customHeight="1">
      <c r="A100" s="78"/>
      <c r="B100" s="78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.75" customHeight="1">
      <c r="A101" s="78"/>
      <c r="B101" s="78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.75" customHeight="1">
      <c r="A102" s="78"/>
      <c r="B102" s="7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.75" customHeight="1">
      <c r="A103" s="78"/>
      <c r="B103" s="7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.75" customHeight="1">
      <c r="A104" s="78"/>
      <c r="B104" s="7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.75" customHeight="1">
      <c r="A105" s="78"/>
      <c r="B105" s="7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.75" customHeight="1">
      <c r="A106" s="78"/>
      <c r="B106" s="7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.75" customHeight="1">
      <c r="A107" s="78"/>
      <c r="B107" s="7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.75" customHeight="1">
      <c r="A108" s="78"/>
      <c r="B108" s="7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.75" customHeight="1">
      <c r="A109" s="78"/>
      <c r="B109" s="7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.75" customHeight="1">
      <c r="A110" s="78"/>
      <c r="B110" s="7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.75" customHeight="1">
      <c r="A111" s="78"/>
      <c r="B111" s="7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.75" customHeight="1">
      <c r="A112" s="78"/>
      <c r="B112" s="7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.75" customHeight="1">
      <c r="A113" s="78"/>
      <c r="B113" s="7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.75" customHeight="1">
      <c r="A114" s="78"/>
      <c r="B114" s="7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.75" customHeight="1">
      <c r="A115" s="78"/>
      <c r="B115" s="7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.75" customHeight="1">
      <c r="A116" s="78"/>
      <c r="B116" s="7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.75" customHeight="1">
      <c r="A117" s="78"/>
      <c r="B117" s="7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.75" customHeight="1">
      <c r="A118" s="78"/>
      <c r="B118" s="7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.75" customHeight="1">
      <c r="A119" s="78"/>
      <c r="B119" s="7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.75" customHeight="1">
      <c r="A120" s="78"/>
      <c r="B120" s="7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.75" customHeight="1">
      <c r="A121" s="78"/>
      <c r="B121" s="7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.75" customHeight="1">
      <c r="A122" s="78"/>
      <c r="B122" s="7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.75" customHeight="1">
      <c r="A123" s="78"/>
      <c r="B123" s="7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.75" customHeight="1">
      <c r="A124" s="78"/>
      <c r="B124" s="7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.75" customHeight="1">
      <c r="A125" s="78"/>
      <c r="B125" s="7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.75" customHeight="1">
      <c r="A126" s="78"/>
      <c r="B126" s="7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.75" customHeight="1">
      <c r="A127" s="78"/>
      <c r="B127" s="7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.75" customHeight="1">
      <c r="A128" s="78"/>
      <c r="B128" s="7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.75" customHeight="1">
      <c r="A129" s="78"/>
      <c r="B129" s="7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.75" customHeight="1">
      <c r="A130" s="78"/>
      <c r="B130" s="7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.75" customHeight="1">
      <c r="A131" s="78"/>
      <c r="B131" s="7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.75" customHeight="1">
      <c r="A132" s="78"/>
      <c r="B132" s="7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.75" customHeight="1">
      <c r="A133" s="78"/>
      <c r="B133" s="7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.75" customHeight="1">
      <c r="A134" s="78"/>
      <c r="B134" s="7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.75" customHeight="1">
      <c r="A135" s="78"/>
      <c r="B135" s="7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.75" customHeight="1">
      <c r="A136" s="78"/>
      <c r="B136" s="7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.75" customHeight="1">
      <c r="A137" s="78"/>
      <c r="B137" s="7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.75" customHeight="1">
      <c r="A138" s="78"/>
      <c r="B138" s="7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.75" customHeight="1">
      <c r="A139" s="78"/>
      <c r="B139" s="7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.75" customHeight="1">
      <c r="A140" s="78"/>
      <c r="B140" s="7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.75" customHeight="1">
      <c r="A141" s="78"/>
      <c r="B141" s="7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.75" customHeight="1">
      <c r="A142" s="78"/>
      <c r="B142" s="7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.75" customHeight="1">
      <c r="A143" s="78"/>
      <c r="B143" s="7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.75" customHeight="1">
      <c r="A144" s="78"/>
      <c r="B144" s="7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.75" customHeight="1">
      <c r="A145" s="78"/>
      <c r="B145" s="7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.75" customHeight="1">
      <c r="A146" s="78"/>
      <c r="B146" s="7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.75" customHeight="1">
      <c r="A147" s="78"/>
      <c r="B147" s="7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.75" customHeight="1">
      <c r="A148" s="78"/>
      <c r="B148" s="7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.75" customHeight="1">
      <c r="A149" s="78"/>
      <c r="B149" s="7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.75" customHeight="1">
      <c r="A150" s="78"/>
      <c r="B150" s="7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.75" customHeight="1">
      <c r="A151" s="78"/>
      <c r="B151" s="7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.75" customHeight="1">
      <c r="A152" s="78"/>
      <c r="B152" s="7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.75" customHeight="1">
      <c r="A153" s="78"/>
      <c r="B153" s="7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.75" customHeight="1">
      <c r="A154" s="78"/>
      <c r="B154" s="7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.75" customHeight="1">
      <c r="A155" s="78"/>
      <c r="B155" s="7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.75" customHeight="1">
      <c r="A156" s="78"/>
      <c r="B156" s="7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.75" customHeight="1">
      <c r="A157" s="78"/>
      <c r="B157" s="7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.75" customHeight="1">
      <c r="A158" s="78"/>
      <c r="B158" s="7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.75" customHeight="1">
      <c r="A159" s="78"/>
      <c r="B159" s="7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.75" customHeight="1">
      <c r="A160" s="78"/>
      <c r="B160" s="7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.75" customHeight="1">
      <c r="A161" s="78"/>
      <c r="B161" s="7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.75" customHeight="1">
      <c r="A162" s="78"/>
      <c r="B162" s="7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.75" customHeight="1">
      <c r="A163" s="78"/>
      <c r="B163" s="7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.75" customHeight="1">
      <c r="A164" s="78"/>
      <c r="B164" s="7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.75" customHeight="1">
      <c r="A165" s="78"/>
      <c r="B165" s="7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.75" customHeight="1">
      <c r="A166" s="78"/>
      <c r="B166" s="7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.75" customHeight="1">
      <c r="A167" s="78"/>
      <c r="B167" s="7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.75" customHeight="1">
      <c r="A168" s="78"/>
      <c r="B168" s="7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.75" customHeight="1">
      <c r="A169" s="78"/>
      <c r="B169" s="7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.75" customHeight="1">
      <c r="A170" s="78"/>
      <c r="B170" s="7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.75" customHeight="1">
      <c r="A171" s="78"/>
      <c r="B171" s="7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.75" customHeight="1">
      <c r="A172" s="78"/>
      <c r="B172" s="7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.75" customHeight="1">
      <c r="A173" s="78"/>
      <c r="B173" s="7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.75" customHeight="1">
      <c r="A174" s="78"/>
      <c r="B174" s="7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.75" customHeight="1">
      <c r="A175" s="78"/>
      <c r="B175" s="7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.75" customHeight="1">
      <c r="A176" s="78"/>
      <c r="B176" s="7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.75" customHeight="1">
      <c r="A177" s="78"/>
      <c r="B177" s="7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.75" customHeight="1">
      <c r="A178" s="78"/>
      <c r="B178" s="7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.75" customHeight="1">
      <c r="A179" s="78"/>
      <c r="B179" s="7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.75" customHeight="1">
      <c r="A180" s="78"/>
      <c r="B180" s="7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customHeight="1">
      <c r="A181" s="78"/>
      <c r="B181" s="7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.75" customHeight="1">
      <c r="A182" s="78"/>
      <c r="B182" s="7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.75" customHeight="1">
      <c r="A183" s="78"/>
      <c r="B183" s="7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.75" customHeight="1">
      <c r="A184" s="78"/>
      <c r="B184" s="7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.75" customHeight="1">
      <c r="A185" s="78"/>
      <c r="B185" s="7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.75" customHeight="1">
      <c r="A186" s="78"/>
      <c r="B186" s="7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.75" customHeight="1">
      <c r="A187" s="78"/>
      <c r="B187" s="7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.75" customHeight="1">
      <c r="A188" s="78"/>
      <c r="B188" s="7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.75" customHeight="1">
      <c r="A189" s="78"/>
      <c r="B189" s="7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.75" customHeight="1">
      <c r="A190" s="78"/>
      <c r="B190" s="7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.75" customHeight="1">
      <c r="A191" s="78"/>
      <c r="B191" s="7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.75" customHeight="1">
      <c r="A192" s="78"/>
      <c r="B192" s="7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.75" customHeight="1">
      <c r="A193" s="78"/>
      <c r="B193" s="7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.75" customHeight="1">
      <c r="A194" s="78"/>
      <c r="B194" s="7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.75" customHeight="1">
      <c r="A195" s="78"/>
      <c r="B195" s="7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.75" customHeight="1">
      <c r="A196" s="78"/>
      <c r="B196" s="7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.75" customHeight="1">
      <c r="A197" s="78"/>
      <c r="B197" s="7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.75" customHeight="1">
      <c r="A198" s="78"/>
      <c r="B198" s="7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.75" customHeight="1">
      <c r="A199" s="78"/>
      <c r="B199" s="7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.75" customHeight="1">
      <c r="A200" s="78"/>
      <c r="B200" s="7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.75" customHeight="1">
      <c r="A201" s="78"/>
      <c r="B201" s="7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5.75" customHeight="1">
      <c r="A202" s="78"/>
      <c r="B202" s="7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5.75" customHeight="1">
      <c r="A203" s="78"/>
      <c r="B203" s="7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5.75" customHeight="1">
      <c r="A204" s="78"/>
      <c r="B204" s="7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5.75" customHeight="1">
      <c r="A205" s="78"/>
      <c r="B205" s="7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5.75" customHeight="1">
      <c r="A206" s="78"/>
      <c r="B206" s="7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5.75" customHeight="1">
      <c r="A207" s="78"/>
      <c r="B207" s="7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5.75" customHeight="1">
      <c r="A208" s="78"/>
      <c r="B208" s="7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.75" customHeight="1">
      <c r="A209" s="78"/>
      <c r="B209" s="7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.75" customHeight="1">
      <c r="A210" s="78"/>
      <c r="B210" s="7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.75" customHeight="1">
      <c r="A211" s="78"/>
      <c r="B211" s="7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.75" customHeight="1">
      <c r="A212" s="78"/>
      <c r="B212" s="7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.75" customHeight="1">
      <c r="A213" s="78"/>
      <c r="B213" s="7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.75" customHeight="1">
      <c r="A214" s="78"/>
      <c r="B214" s="7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.75" customHeight="1">
      <c r="A215" s="78"/>
      <c r="B215" s="7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.75" customHeight="1">
      <c r="A216" s="78"/>
      <c r="B216" s="7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.75" customHeight="1">
      <c r="A217" s="78"/>
      <c r="B217" s="7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.75" customHeight="1">
      <c r="A218" s="78"/>
      <c r="B218" s="7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.75" customHeight="1">
      <c r="A219" s="78"/>
      <c r="B219" s="7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.75" customHeight="1">
      <c r="A220" s="78"/>
      <c r="B220" s="7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AD989"/>
  <sheetViews>
    <sheetView workbookViewId="0">
      <selection activeCell="T15" sqref="T15"/>
    </sheetView>
  </sheetViews>
  <sheetFormatPr baseColWidth="10" defaultColWidth="12.6640625" defaultRowHeight="15" customHeight="1"/>
  <cols>
    <col min="1" max="1" width="41.83203125" style="75" bestFit="1" customWidth="1"/>
    <col min="2" max="2" width="75.1640625" style="75" bestFit="1" customWidth="1"/>
    <col min="3" max="3" width="46" bestFit="1" customWidth="1"/>
    <col min="4" max="4" width="26.6640625" customWidth="1"/>
    <col min="5" max="5" width="5.1640625" bestFit="1" customWidth="1"/>
    <col min="6" max="6" width="18" customWidth="1"/>
    <col min="7" max="7" width="11" customWidth="1"/>
    <col min="8" max="8" width="11.1640625" customWidth="1"/>
    <col min="9" max="9" width="11.6640625" customWidth="1"/>
    <col min="10" max="10" width="12" customWidth="1"/>
    <col min="11" max="11" width="10.33203125" customWidth="1"/>
    <col min="12" max="12" width="10" customWidth="1"/>
    <col min="13" max="13" width="9.5" customWidth="1"/>
    <col min="14" max="14" width="9.83203125" style="21" customWidth="1"/>
    <col min="15" max="15" width="10.1640625" style="21" customWidth="1"/>
    <col min="16" max="16" width="9.5" customWidth="1"/>
    <col min="17" max="17" width="8.83203125" customWidth="1"/>
    <col min="18" max="18" width="8.6640625" customWidth="1"/>
    <col min="19" max="19" width="8" customWidth="1"/>
    <col min="29" max="29" width="84.1640625" bestFit="1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47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3" customFormat="1" ht="15.75" customHeight="1">
      <c r="A2" s="76" t="s">
        <v>133</v>
      </c>
      <c r="B2" s="31" t="s">
        <v>201</v>
      </c>
      <c r="C2" s="25" t="s">
        <v>128</v>
      </c>
      <c r="D2" s="25" t="s">
        <v>139</v>
      </c>
      <c r="E2" s="25" t="s">
        <v>286</v>
      </c>
      <c r="F2" s="3" t="s">
        <v>123</v>
      </c>
      <c r="G2" s="32">
        <v>88</v>
      </c>
      <c r="H2" s="32">
        <v>91</v>
      </c>
      <c r="I2" s="32"/>
      <c r="J2" s="32"/>
      <c r="K2" s="24">
        <v>2.14</v>
      </c>
      <c r="L2" s="24">
        <v>3.01</v>
      </c>
      <c r="N2" s="26">
        <v>2.06</v>
      </c>
      <c r="O2" s="26">
        <v>2.88</v>
      </c>
    </row>
    <row r="3" spans="1:30" s="30" customFormat="1" ht="15.75" customHeight="1">
      <c r="A3" s="77" t="s">
        <v>134</v>
      </c>
      <c r="B3" s="31" t="s">
        <v>202</v>
      </c>
      <c r="C3" s="25" t="s">
        <v>128</v>
      </c>
      <c r="D3" s="25" t="s">
        <v>139</v>
      </c>
      <c r="E3" s="25" t="s">
        <v>286</v>
      </c>
      <c r="F3" s="3" t="s">
        <v>123</v>
      </c>
      <c r="G3" s="32">
        <v>196</v>
      </c>
      <c r="H3" s="32">
        <v>215</v>
      </c>
      <c r="I3" s="32"/>
      <c r="J3" s="32"/>
      <c r="K3" s="32">
        <v>0.81</v>
      </c>
      <c r="L3" s="32">
        <v>1.45</v>
      </c>
      <c r="N3" s="35">
        <v>0.79</v>
      </c>
      <c r="O3" s="35">
        <v>1.76</v>
      </c>
    </row>
    <row r="4" spans="1:30" s="23" customFormat="1" ht="15.75" customHeight="1">
      <c r="A4" s="76" t="s">
        <v>135</v>
      </c>
      <c r="B4" s="27" t="s">
        <v>209</v>
      </c>
      <c r="C4" s="25" t="s">
        <v>128</v>
      </c>
      <c r="D4" s="25" t="s">
        <v>139</v>
      </c>
      <c r="E4" s="25" t="s">
        <v>286</v>
      </c>
      <c r="F4" s="3" t="s">
        <v>123</v>
      </c>
      <c r="G4" s="32">
        <v>122</v>
      </c>
      <c r="H4" s="32">
        <v>107</v>
      </c>
      <c r="I4" s="32"/>
      <c r="J4" s="32"/>
      <c r="K4" s="24">
        <v>1.59</v>
      </c>
      <c r="L4" s="24">
        <v>2.4500000000000002</v>
      </c>
      <c r="N4" s="26">
        <v>2.06</v>
      </c>
      <c r="O4" s="26">
        <v>3.71</v>
      </c>
    </row>
    <row r="5" spans="1:30" ht="15.75" customHeight="1">
      <c r="A5" s="56" t="s">
        <v>161</v>
      </c>
      <c r="B5" s="56" t="s">
        <v>167</v>
      </c>
      <c r="C5" s="33" t="s">
        <v>185</v>
      </c>
      <c r="D5" s="33" t="s">
        <v>155</v>
      </c>
      <c r="E5" s="33" t="s">
        <v>285</v>
      </c>
      <c r="F5" s="49" t="s">
        <v>124</v>
      </c>
      <c r="G5" s="49">
        <v>659</v>
      </c>
      <c r="H5" s="49">
        <v>455</v>
      </c>
      <c r="I5" s="49">
        <v>0.23100000000000001</v>
      </c>
      <c r="J5" s="50">
        <v>0.252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spans="1:30" ht="15.75" customHeight="1">
      <c r="A6" s="56" t="s">
        <v>161</v>
      </c>
      <c r="B6" s="56" t="s">
        <v>167</v>
      </c>
      <c r="C6" s="33" t="s">
        <v>186</v>
      </c>
      <c r="D6" s="33" t="s">
        <v>155</v>
      </c>
      <c r="E6" s="33" t="s">
        <v>285</v>
      </c>
      <c r="F6" s="49" t="s">
        <v>124</v>
      </c>
      <c r="G6" s="49">
        <v>659</v>
      </c>
      <c r="H6" s="49">
        <v>455</v>
      </c>
      <c r="I6" s="49">
        <v>0.24299999999999999</v>
      </c>
      <c r="J6" s="50">
        <v>0.25900000000000001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30" ht="15.75" customHeight="1">
      <c r="A7" s="56" t="s">
        <v>161</v>
      </c>
      <c r="B7" s="56" t="s">
        <v>167</v>
      </c>
      <c r="C7" s="33" t="s">
        <v>187</v>
      </c>
      <c r="D7" s="33" t="s">
        <v>155</v>
      </c>
      <c r="E7" s="33" t="s">
        <v>285</v>
      </c>
      <c r="F7" s="49" t="s">
        <v>124</v>
      </c>
      <c r="G7" s="49">
        <v>659</v>
      </c>
      <c r="H7" s="49">
        <v>455</v>
      </c>
      <c r="I7" s="49">
        <v>0.17100000000000001</v>
      </c>
      <c r="J7" s="50">
        <v>0.14799999999999999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30" ht="15.75" customHeight="1">
      <c r="A8" s="56" t="s">
        <v>161</v>
      </c>
      <c r="B8" s="56" t="s">
        <v>167</v>
      </c>
      <c r="C8" s="61" t="s">
        <v>184</v>
      </c>
      <c r="D8" s="33" t="s">
        <v>155</v>
      </c>
      <c r="E8" s="33" t="s">
        <v>285</v>
      </c>
      <c r="F8" s="49" t="s">
        <v>165</v>
      </c>
      <c r="G8" s="49">
        <v>659</v>
      </c>
      <c r="H8" s="49">
        <v>455</v>
      </c>
      <c r="I8" s="49"/>
      <c r="J8" s="49"/>
      <c r="K8" s="50">
        <v>0.6</v>
      </c>
      <c r="N8" s="50">
        <v>0.6</v>
      </c>
      <c r="O8" s="49"/>
      <c r="P8" s="50"/>
      <c r="Q8" s="49"/>
      <c r="R8" s="49"/>
      <c r="S8" s="49"/>
      <c r="T8" s="49"/>
      <c r="U8" s="49"/>
      <c r="X8" s="49">
        <v>0.66400000000000003</v>
      </c>
    </row>
    <row r="9" spans="1:30" ht="15.75" customHeight="1">
      <c r="A9" s="56" t="s">
        <v>198</v>
      </c>
      <c r="B9" s="56" t="s">
        <v>208</v>
      </c>
      <c r="C9" s="6" t="s">
        <v>187</v>
      </c>
      <c r="D9" s="5" t="s">
        <v>210</v>
      </c>
      <c r="E9" s="33" t="s">
        <v>285</v>
      </c>
      <c r="F9" s="49" t="s">
        <v>124</v>
      </c>
      <c r="G9" s="70">
        <f>S9*0.30725</f>
        <v>1436.3937500000002</v>
      </c>
      <c r="H9" s="70">
        <f>S9-G9</f>
        <v>3238.6062499999998</v>
      </c>
      <c r="I9" s="69">
        <v>0.14000000000000001</v>
      </c>
      <c r="J9" s="69">
        <v>0.31</v>
      </c>
      <c r="K9" s="5"/>
      <c r="L9" s="21"/>
      <c r="N9" s="33"/>
      <c r="Q9" s="32"/>
      <c r="R9" s="21"/>
      <c r="S9" s="4">
        <v>4675</v>
      </c>
      <c r="T9" s="32"/>
    </row>
    <row r="10" spans="1:30" ht="15.75" customHeight="1">
      <c r="A10" s="56" t="s">
        <v>198</v>
      </c>
      <c r="B10" s="56" t="s">
        <v>208</v>
      </c>
      <c r="C10" s="6" t="s">
        <v>187</v>
      </c>
      <c r="D10" s="5" t="s">
        <v>211</v>
      </c>
      <c r="E10" s="33" t="s">
        <v>285</v>
      </c>
      <c r="F10" s="49" t="s">
        <v>124</v>
      </c>
      <c r="G10" s="70">
        <f>S10*0.30725</f>
        <v>1182.6052500000001</v>
      </c>
      <c r="H10" s="70">
        <f>S10-G10</f>
        <v>2666.3947499999999</v>
      </c>
      <c r="I10" s="69">
        <v>0.13</v>
      </c>
      <c r="J10" s="69">
        <v>0.25</v>
      </c>
      <c r="K10" s="5"/>
      <c r="L10" s="21"/>
      <c r="N10" s="33"/>
      <c r="Q10" s="32"/>
      <c r="R10" s="21"/>
      <c r="S10" s="4">
        <v>3849</v>
      </c>
      <c r="T10" s="32"/>
    </row>
    <row r="11" spans="1:30" ht="15.75" customHeight="1">
      <c r="A11" s="78" t="s">
        <v>274</v>
      </c>
      <c r="B11" s="56" t="s">
        <v>200</v>
      </c>
      <c r="C11" s="33" t="s">
        <v>260</v>
      </c>
      <c r="D11" s="6" t="s">
        <v>191</v>
      </c>
      <c r="E11" s="33" t="s">
        <v>285</v>
      </c>
      <c r="F11" s="6" t="s">
        <v>192</v>
      </c>
      <c r="G11" s="6"/>
      <c r="H11" s="6"/>
      <c r="I11" s="6"/>
      <c r="J11" s="6"/>
      <c r="K11" s="6"/>
      <c r="L11" s="6"/>
      <c r="Q11">
        <v>0.48</v>
      </c>
      <c r="R11">
        <v>0.14000000000000001</v>
      </c>
      <c r="S11">
        <v>367</v>
      </c>
      <c r="U11" s="73">
        <f>R11*SQRT(S11)</f>
        <v>2.6820141684935228</v>
      </c>
      <c r="AD11" s="52" t="s">
        <v>277</v>
      </c>
    </row>
    <row r="12" spans="1:30" ht="15.75" customHeight="1">
      <c r="A12" s="78" t="s">
        <v>274</v>
      </c>
      <c r="B12" s="56" t="s">
        <v>200</v>
      </c>
      <c r="C12" s="33" t="s">
        <v>261</v>
      </c>
      <c r="D12" s="6" t="s">
        <v>191</v>
      </c>
      <c r="E12" s="33" t="s">
        <v>285</v>
      </c>
      <c r="F12" s="6" t="s">
        <v>192</v>
      </c>
      <c r="G12" s="6"/>
      <c r="H12" s="6"/>
      <c r="I12" s="6"/>
      <c r="J12" s="6"/>
      <c r="K12" s="6"/>
      <c r="L12" s="6"/>
      <c r="Q12">
        <v>0.64</v>
      </c>
      <c r="R12">
        <v>0.19</v>
      </c>
      <c r="S12">
        <v>338</v>
      </c>
      <c r="U12" s="73">
        <f t="shared" ref="U12:U24" si="0">R12*SQRT(S12)</f>
        <v>3.4931074990615447</v>
      </c>
      <c r="AD12" s="52" t="s">
        <v>277</v>
      </c>
    </row>
    <row r="13" spans="1:30" ht="15.75" customHeight="1">
      <c r="A13" s="78" t="s">
        <v>274</v>
      </c>
      <c r="B13" s="56" t="s">
        <v>200</v>
      </c>
      <c r="C13" s="33" t="s">
        <v>262</v>
      </c>
      <c r="D13" s="6" t="s">
        <v>191</v>
      </c>
      <c r="E13" s="33" t="s">
        <v>285</v>
      </c>
      <c r="F13" s="6" t="s">
        <v>192</v>
      </c>
      <c r="G13" s="6"/>
      <c r="H13" s="6"/>
      <c r="I13" s="6"/>
      <c r="J13" s="6"/>
      <c r="K13" s="6"/>
      <c r="L13" s="6"/>
      <c r="Q13">
        <v>0.52</v>
      </c>
      <c r="R13">
        <v>0.19</v>
      </c>
      <c r="S13">
        <v>367</v>
      </c>
      <c r="U13" s="73">
        <f>R13*SQRT(S13)</f>
        <v>3.6398763715269231</v>
      </c>
      <c r="AD13" s="52" t="s">
        <v>277</v>
      </c>
    </row>
    <row r="14" spans="1:30" ht="15.75" customHeight="1">
      <c r="A14" s="78" t="s">
        <v>274</v>
      </c>
      <c r="B14" s="56" t="s">
        <v>200</v>
      </c>
      <c r="C14" s="33" t="s">
        <v>263</v>
      </c>
      <c r="D14" s="6" t="s">
        <v>191</v>
      </c>
      <c r="E14" s="33" t="s">
        <v>285</v>
      </c>
      <c r="F14" s="6" t="s">
        <v>192</v>
      </c>
      <c r="G14" s="6"/>
      <c r="H14" s="6"/>
      <c r="I14" s="6"/>
      <c r="J14" s="6"/>
      <c r="K14" s="6"/>
      <c r="L14" s="6"/>
      <c r="Q14">
        <v>0.71</v>
      </c>
      <c r="R14">
        <v>0.24</v>
      </c>
      <c r="S14">
        <v>338</v>
      </c>
      <c r="U14" s="73">
        <f t="shared" si="0"/>
        <v>4.412346314604056</v>
      </c>
      <c r="AD14" s="52" t="s">
        <v>277</v>
      </c>
    </row>
    <row r="15" spans="1:30" ht="15.75" customHeight="1">
      <c r="A15" s="78" t="s">
        <v>274</v>
      </c>
      <c r="B15" s="56" t="s">
        <v>200</v>
      </c>
      <c r="C15" s="33" t="s">
        <v>264</v>
      </c>
      <c r="D15" s="6" t="s">
        <v>191</v>
      </c>
      <c r="E15" s="33" t="s">
        <v>285</v>
      </c>
      <c r="F15" s="6" t="s">
        <v>192</v>
      </c>
      <c r="G15" s="6"/>
      <c r="H15" s="6"/>
      <c r="I15" s="6"/>
      <c r="J15" s="6"/>
      <c r="K15" s="6"/>
      <c r="L15" s="6"/>
      <c r="Q15">
        <v>0.53</v>
      </c>
      <c r="R15">
        <v>0.2</v>
      </c>
      <c r="S15">
        <v>367</v>
      </c>
      <c r="U15" s="73">
        <f t="shared" si="0"/>
        <v>3.8314488121336034</v>
      </c>
      <c r="AD15" s="52" t="s">
        <v>277</v>
      </c>
    </row>
    <row r="16" spans="1:30" ht="15.75" customHeight="1">
      <c r="A16" s="78" t="s">
        <v>274</v>
      </c>
      <c r="B16" s="56" t="s">
        <v>200</v>
      </c>
      <c r="C16" s="33" t="s">
        <v>265</v>
      </c>
      <c r="D16" s="6" t="s">
        <v>191</v>
      </c>
      <c r="E16" s="33" t="s">
        <v>285</v>
      </c>
      <c r="F16" s="6" t="s">
        <v>192</v>
      </c>
      <c r="G16" s="6"/>
      <c r="H16" s="6"/>
      <c r="I16" s="6"/>
      <c r="J16" s="6"/>
      <c r="K16" s="6"/>
      <c r="L16" s="6"/>
      <c r="Q16">
        <v>0.96</v>
      </c>
      <c r="R16">
        <v>0.34</v>
      </c>
      <c r="S16">
        <v>338</v>
      </c>
      <c r="U16" s="73">
        <f t="shared" si="0"/>
        <v>6.2508239456890804</v>
      </c>
      <c r="AD16" s="52" t="s">
        <v>277</v>
      </c>
    </row>
    <row r="17" spans="1:30" ht="15.75" customHeight="1">
      <c r="A17" s="78" t="s">
        <v>274</v>
      </c>
      <c r="B17" s="56" t="s">
        <v>200</v>
      </c>
      <c r="C17" s="33" t="s">
        <v>266</v>
      </c>
      <c r="D17" s="6" t="s">
        <v>191</v>
      </c>
      <c r="E17" s="33" t="s">
        <v>285</v>
      </c>
      <c r="F17" s="6" t="s">
        <v>192</v>
      </c>
      <c r="G17" s="6"/>
      <c r="H17" s="6"/>
      <c r="I17" s="6"/>
      <c r="J17" s="6"/>
      <c r="K17" s="6"/>
      <c r="L17" s="6"/>
      <c r="Q17">
        <v>0.94</v>
      </c>
      <c r="R17">
        <v>0.32</v>
      </c>
      <c r="S17">
        <v>367</v>
      </c>
      <c r="U17" s="73">
        <f t="shared" si="0"/>
        <v>6.1303180994137652</v>
      </c>
      <c r="AD17" s="52" t="s">
        <v>277</v>
      </c>
    </row>
    <row r="18" spans="1:30" ht="15.75" customHeight="1">
      <c r="A18" s="78" t="s">
        <v>274</v>
      </c>
      <c r="B18" s="56" t="s">
        <v>200</v>
      </c>
      <c r="C18" s="33" t="s">
        <v>267</v>
      </c>
      <c r="D18" s="6" t="s">
        <v>191</v>
      </c>
      <c r="E18" s="33" t="s">
        <v>285</v>
      </c>
      <c r="F18" s="6" t="s">
        <v>192</v>
      </c>
      <c r="G18" s="6"/>
      <c r="H18" s="6"/>
      <c r="I18" s="6"/>
      <c r="J18" s="6"/>
      <c r="K18" s="6"/>
      <c r="L18" s="6"/>
      <c r="Q18">
        <v>1.26</v>
      </c>
      <c r="R18">
        <v>0.39</v>
      </c>
      <c r="S18">
        <v>338</v>
      </c>
      <c r="U18" s="73">
        <f t="shared" si="0"/>
        <v>7.1700627612315921</v>
      </c>
      <c r="AD18" s="52" t="s">
        <v>277</v>
      </c>
    </row>
    <row r="19" spans="1:30" ht="15.75" customHeight="1">
      <c r="A19" s="78" t="s">
        <v>274</v>
      </c>
      <c r="B19" s="56" t="s">
        <v>200</v>
      </c>
      <c r="C19" s="33" t="s">
        <v>268</v>
      </c>
      <c r="D19" s="6" t="s">
        <v>191</v>
      </c>
      <c r="E19" s="33" t="s">
        <v>285</v>
      </c>
      <c r="F19" s="6" t="s">
        <v>192</v>
      </c>
      <c r="G19" s="6"/>
      <c r="H19" s="6"/>
      <c r="I19" s="6"/>
      <c r="J19" s="6"/>
      <c r="K19" s="6"/>
      <c r="L19" s="6"/>
      <c r="Q19">
        <v>1.02</v>
      </c>
      <c r="R19">
        <v>0.33</v>
      </c>
      <c r="S19">
        <v>367</v>
      </c>
      <c r="U19" s="73">
        <f t="shared" si="0"/>
        <v>6.3218905400204459</v>
      </c>
      <c r="AD19" s="52" t="s">
        <v>277</v>
      </c>
    </row>
    <row r="20" spans="1:30" ht="15.75" customHeight="1">
      <c r="A20" s="78" t="s">
        <v>274</v>
      </c>
      <c r="B20" s="56" t="s">
        <v>200</v>
      </c>
      <c r="C20" s="33" t="s">
        <v>269</v>
      </c>
      <c r="D20" s="6" t="s">
        <v>191</v>
      </c>
      <c r="E20" s="33" t="s">
        <v>285</v>
      </c>
      <c r="F20" s="6" t="s">
        <v>192</v>
      </c>
      <c r="G20" s="6"/>
      <c r="H20" s="6"/>
      <c r="I20" s="6"/>
      <c r="J20" s="6"/>
      <c r="K20" s="6"/>
      <c r="L20" s="6"/>
      <c r="Q20">
        <v>0.56999999999999995</v>
      </c>
      <c r="R20">
        <v>0.19</v>
      </c>
      <c r="S20">
        <v>338</v>
      </c>
      <c r="U20" s="73">
        <f t="shared" si="0"/>
        <v>3.4931074990615447</v>
      </c>
      <c r="AD20" s="52" t="s">
        <v>277</v>
      </c>
    </row>
    <row r="21" spans="1:30" ht="15.75" customHeight="1">
      <c r="A21" s="78" t="s">
        <v>274</v>
      </c>
      <c r="B21" s="56" t="s">
        <v>200</v>
      </c>
      <c r="C21" s="33" t="s">
        <v>270</v>
      </c>
      <c r="D21" s="6" t="s">
        <v>191</v>
      </c>
      <c r="E21" s="33" t="s">
        <v>285</v>
      </c>
      <c r="F21" s="6" t="s">
        <v>192</v>
      </c>
      <c r="G21" s="6"/>
      <c r="H21" s="6"/>
      <c r="I21" s="6"/>
      <c r="J21" s="6"/>
      <c r="K21" s="6"/>
      <c r="L21" s="6"/>
      <c r="Q21">
        <v>0.71</v>
      </c>
      <c r="R21">
        <v>0.3</v>
      </c>
      <c r="S21">
        <v>367</v>
      </c>
      <c r="U21" s="73">
        <f t="shared" si="0"/>
        <v>5.7471732182004045</v>
      </c>
      <c r="AD21" s="52" t="s">
        <v>277</v>
      </c>
    </row>
    <row r="22" spans="1:30" ht="15.75" customHeight="1">
      <c r="A22" s="78" t="s">
        <v>274</v>
      </c>
      <c r="B22" s="56" t="s">
        <v>200</v>
      </c>
      <c r="C22" s="33" t="s">
        <v>271</v>
      </c>
      <c r="D22" s="6" t="s">
        <v>191</v>
      </c>
      <c r="E22" s="33" t="s">
        <v>285</v>
      </c>
      <c r="F22" s="6" t="s">
        <v>192</v>
      </c>
      <c r="G22" s="6"/>
      <c r="H22" s="6"/>
      <c r="I22" s="6"/>
      <c r="J22" s="6"/>
      <c r="K22" s="6"/>
      <c r="L22" s="6"/>
      <c r="Q22">
        <v>0.63</v>
      </c>
      <c r="R22">
        <v>0.22</v>
      </c>
      <c r="S22">
        <v>338</v>
      </c>
      <c r="U22" s="73">
        <f t="shared" si="0"/>
        <v>4.0446507883870515</v>
      </c>
      <c r="AD22" s="52" t="s">
        <v>277</v>
      </c>
    </row>
    <row r="23" spans="1:30" ht="15.75" customHeight="1">
      <c r="A23" s="78" t="s">
        <v>274</v>
      </c>
      <c r="B23" s="56" t="s">
        <v>200</v>
      </c>
      <c r="C23" s="33" t="s">
        <v>272</v>
      </c>
      <c r="D23" s="6" t="s">
        <v>191</v>
      </c>
      <c r="E23" s="33" t="s">
        <v>285</v>
      </c>
      <c r="F23" s="6" t="s">
        <v>192</v>
      </c>
      <c r="G23" s="6"/>
      <c r="H23" s="6"/>
      <c r="I23" s="6"/>
      <c r="J23" s="6"/>
      <c r="K23" s="6"/>
      <c r="L23" s="6"/>
      <c r="Q23">
        <v>1.44</v>
      </c>
      <c r="R23">
        <v>0.41</v>
      </c>
      <c r="S23">
        <v>367</v>
      </c>
      <c r="U23" s="73">
        <f t="shared" si="0"/>
        <v>7.8544700648738868</v>
      </c>
      <c r="AD23" s="52" t="s">
        <v>277</v>
      </c>
    </row>
    <row r="24" spans="1:30" ht="15.75" customHeight="1">
      <c r="A24" s="78" t="s">
        <v>274</v>
      </c>
      <c r="B24" s="56" t="s">
        <v>200</v>
      </c>
      <c r="C24" s="33" t="s">
        <v>273</v>
      </c>
      <c r="D24" s="6" t="s">
        <v>191</v>
      </c>
      <c r="E24" s="33" t="s">
        <v>285</v>
      </c>
      <c r="F24" s="6" t="s">
        <v>192</v>
      </c>
      <c r="G24" s="6"/>
      <c r="H24" s="6"/>
      <c r="I24" s="6"/>
      <c r="J24" s="6"/>
      <c r="K24" s="6"/>
      <c r="L24" s="6"/>
      <c r="Q24">
        <v>1.2</v>
      </c>
      <c r="R24">
        <v>0.34</v>
      </c>
      <c r="S24">
        <v>338</v>
      </c>
      <c r="U24" s="73">
        <f t="shared" si="0"/>
        <v>6.2508239456890804</v>
      </c>
      <c r="AD24" s="52" t="s">
        <v>277</v>
      </c>
    </row>
    <row r="25" spans="1:30" ht="15.75" customHeight="1">
      <c r="A25" s="78"/>
      <c r="B25" s="78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30" ht="15.75" customHeight="1">
      <c r="A26" s="78"/>
      <c r="B26" s="78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30" ht="15.75" customHeight="1">
      <c r="A27" s="78"/>
      <c r="B27" s="78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30" ht="15.75" customHeight="1">
      <c r="A28" s="78"/>
      <c r="B28" s="78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30" ht="15.75" customHeight="1">
      <c r="A29" s="78"/>
      <c r="B29" s="78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30" ht="15.75" customHeight="1">
      <c r="A30" s="78"/>
      <c r="B30" s="78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30" ht="15.75" customHeight="1">
      <c r="A31" s="78"/>
      <c r="B31" s="78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30" ht="15.75" customHeight="1">
      <c r="A32" s="78"/>
      <c r="B32" s="78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5.75" customHeight="1">
      <c r="A33" s="78"/>
      <c r="B33" s="78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5.75" customHeight="1">
      <c r="A34" s="78"/>
      <c r="B34" s="78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5.75" customHeight="1">
      <c r="A35" s="78"/>
      <c r="B35" s="78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75" customHeight="1">
      <c r="A36" s="78"/>
      <c r="B36" s="78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5.75" customHeight="1">
      <c r="A37" s="78"/>
      <c r="B37" s="78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5.75" customHeight="1">
      <c r="A38" s="78"/>
      <c r="B38" s="78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5.75" customHeight="1">
      <c r="A39" s="78"/>
      <c r="B39" s="78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.75" customHeight="1">
      <c r="A40" s="78"/>
      <c r="B40" s="78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5.75" customHeight="1">
      <c r="A41" s="78"/>
      <c r="B41" s="78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5.75" customHeight="1">
      <c r="A42" s="78"/>
      <c r="B42" s="78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.75" customHeight="1">
      <c r="A43" s="78"/>
      <c r="B43" s="78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5.75" customHeight="1">
      <c r="A44" s="78"/>
      <c r="B44" s="78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5.75" customHeight="1">
      <c r="A45" s="78"/>
      <c r="B45" s="78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15.75" customHeight="1">
      <c r="A46" s="78"/>
      <c r="B46" s="78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5.75" customHeight="1">
      <c r="A47" s="78"/>
      <c r="B47" s="78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5.75" customHeight="1">
      <c r="A48" s="78"/>
      <c r="B48" s="78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15.75" customHeight="1">
      <c r="A49" s="78"/>
      <c r="B49" s="78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15.75" customHeight="1">
      <c r="A50" s="78"/>
      <c r="B50" s="78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15.75" customHeight="1">
      <c r="A51" s="78"/>
      <c r="B51" s="78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5.75" customHeight="1">
      <c r="A52" s="78"/>
      <c r="B52" s="78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5.75" customHeight="1">
      <c r="A53" s="78"/>
      <c r="B53" s="78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15.75" customHeight="1">
      <c r="A54" s="78"/>
      <c r="B54" s="78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5.75" customHeight="1">
      <c r="A55" s="78"/>
      <c r="B55" s="78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5.75" customHeight="1">
      <c r="A56" s="78"/>
      <c r="B56" s="78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15.75" customHeight="1">
      <c r="A57" s="78"/>
      <c r="B57" s="78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5.75" customHeight="1">
      <c r="A58" s="78"/>
      <c r="B58" s="78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15.75" customHeight="1">
      <c r="A59" s="78"/>
      <c r="B59" s="78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15.75" customHeight="1">
      <c r="A60" s="78"/>
      <c r="B60" s="78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15.75" customHeight="1">
      <c r="A61" s="78"/>
      <c r="B61" s="78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15.75" customHeight="1">
      <c r="A62" s="78"/>
      <c r="B62" s="78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15.75" customHeight="1">
      <c r="A63" s="78"/>
      <c r="B63" s="78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15.75" customHeight="1">
      <c r="A64" s="78"/>
      <c r="B64" s="78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customHeight="1">
      <c r="A65" s="78"/>
      <c r="B65" s="78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customHeight="1">
      <c r="A66" s="78"/>
      <c r="B66" s="78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customHeight="1">
      <c r="A67" s="78"/>
      <c r="B67" s="78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customHeight="1">
      <c r="A68" s="78"/>
      <c r="B68" s="78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customHeight="1">
      <c r="A69" s="78"/>
      <c r="B69" s="78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customHeight="1">
      <c r="A70" s="78"/>
      <c r="B70" s="78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customHeight="1">
      <c r="A71" s="78"/>
      <c r="B71" s="78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customHeight="1">
      <c r="A72" s="78"/>
      <c r="B72" s="78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customHeight="1">
      <c r="A73" s="78"/>
      <c r="B73" s="78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customHeight="1">
      <c r="A74" s="78"/>
      <c r="B74" s="78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customHeight="1">
      <c r="A75" s="78"/>
      <c r="B75" s="78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customHeight="1">
      <c r="A76" s="78"/>
      <c r="B76" s="78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customHeight="1">
      <c r="A77" s="78"/>
      <c r="B77" s="78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customHeight="1">
      <c r="A78" s="78"/>
      <c r="B78" s="78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customHeight="1">
      <c r="A79" s="78"/>
      <c r="B79" s="78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customHeight="1">
      <c r="A80" s="78"/>
      <c r="B80" s="78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customHeight="1">
      <c r="A81" s="78"/>
      <c r="B81" s="78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customHeight="1">
      <c r="A82" s="78"/>
      <c r="B82" s="78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customHeight="1">
      <c r="A83" s="78"/>
      <c r="B83" s="78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customHeight="1">
      <c r="A84" s="78"/>
      <c r="B84" s="78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customHeight="1">
      <c r="A85" s="78"/>
      <c r="B85" s="78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customHeight="1">
      <c r="A86" s="78"/>
      <c r="B86" s="78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customHeight="1">
      <c r="A87" s="78"/>
      <c r="B87" s="78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customHeight="1">
      <c r="A88" s="78"/>
      <c r="B88" s="78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customHeight="1">
      <c r="A89" s="78"/>
      <c r="B89" s="78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customHeight="1">
      <c r="A90" s="78"/>
      <c r="B90" s="78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customHeight="1">
      <c r="A91" s="78"/>
      <c r="B91" s="78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customHeight="1">
      <c r="A92" s="78"/>
      <c r="B92" s="78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customHeight="1">
      <c r="A93" s="78"/>
      <c r="B93" s="78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customHeight="1">
      <c r="A94" s="78"/>
      <c r="B94" s="78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customHeight="1">
      <c r="A95" s="78"/>
      <c r="B95" s="78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customHeight="1">
      <c r="A96" s="78"/>
      <c r="B96" s="78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customHeight="1">
      <c r="A97" s="78"/>
      <c r="B97" s="78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customHeight="1">
      <c r="A98" s="78"/>
      <c r="B98" s="78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customHeight="1">
      <c r="A99" s="78"/>
      <c r="B99" s="78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customHeight="1">
      <c r="A100" s="78"/>
      <c r="B100" s="78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customHeight="1">
      <c r="A101" s="78"/>
      <c r="B101" s="78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customHeight="1">
      <c r="A102" s="78"/>
      <c r="B102" s="78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customHeight="1">
      <c r="A103" s="78"/>
      <c r="B103" s="78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customHeight="1">
      <c r="A104" s="78"/>
      <c r="B104" s="78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customHeight="1">
      <c r="A105" s="78"/>
      <c r="B105" s="78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customHeight="1">
      <c r="A106" s="78"/>
      <c r="B106" s="78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customHeight="1">
      <c r="A107" s="78"/>
      <c r="B107" s="78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customHeight="1">
      <c r="A108" s="78"/>
      <c r="B108" s="78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customHeight="1">
      <c r="A109" s="78"/>
      <c r="B109" s="78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customHeight="1">
      <c r="A110" s="78"/>
      <c r="B110" s="78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customHeight="1">
      <c r="A111" s="78"/>
      <c r="B111" s="78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customHeight="1">
      <c r="A112" s="78"/>
      <c r="B112" s="78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customHeight="1">
      <c r="A113" s="78"/>
      <c r="B113" s="78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customHeight="1">
      <c r="A114" s="78"/>
      <c r="B114" s="78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customHeight="1">
      <c r="A115" s="78"/>
      <c r="B115" s="78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customHeight="1">
      <c r="A116" s="78"/>
      <c r="B116" s="78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customHeight="1">
      <c r="A117" s="78"/>
      <c r="B117" s="78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customHeight="1">
      <c r="A118" s="78"/>
      <c r="B118" s="78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customHeight="1">
      <c r="A119" s="78"/>
      <c r="B119" s="78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customHeight="1">
      <c r="A120" s="78"/>
      <c r="B120" s="78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customHeight="1">
      <c r="A121" s="78"/>
      <c r="B121" s="78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customHeight="1">
      <c r="A122" s="78"/>
      <c r="B122" s="78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customHeight="1">
      <c r="A123" s="78"/>
      <c r="B123" s="78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customHeight="1">
      <c r="A124" s="78"/>
      <c r="B124" s="78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customHeight="1">
      <c r="A125" s="78"/>
      <c r="B125" s="78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customHeight="1">
      <c r="A126" s="78"/>
      <c r="B126" s="78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customHeight="1">
      <c r="A127" s="78"/>
      <c r="B127" s="78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customHeight="1">
      <c r="A128" s="78"/>
      <c r="B128" s="78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customHeight="1">
      <c r="A129" s="78"/>
      <c r="B129" s="78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customHeight="1">
      <c r="A130" s="78"/>
      <c r="B130" s="78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customHeight="1">
      <c r="A131" s="78"/>
      <c r="B131" s="78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customHeight="1">
      <c r="A132" s="78"/>
      <c r="B132" s="78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customHeight="1">
      <c r="A133" s="78"/>
      <c r="B133" s="78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5.75" customHeight="1">
      <c r="A134" s="78"/>
      <c r="B134" s="78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5.75" customHeight="1">
      <c r="A135" s="78"/>
      <c r="B135" s="78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5.75" customHeight="1">
      <c r="A136" s="78"/>
      <c r="B136" s="78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5.75" customHeight="1">
      <c r="A137" s="78"/>
      <c r="B137" s="78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5.75" customHeight="1">
      <c r="A138" s="78"/>
      <c r="B138" s="78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5.75" customHeight="1">
      <c r="A139" s="78"/>
      <c r="B139" s="78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5.75" customHeight="1">
      <c r="A140" s="78"/>
      <c r="B140" s="78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5.75" customHeight="1">
      <c r="A141" s="78"/>
      <c r="B141" s="78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5.75" customHeight="1">
      <c r="A142" s="78"/>
      <c r="B142" s="78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5.75" customHeight="1">
      <c r="A143" s="78"/>
      <c r="B143" s="78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5.75" customHeight="1">
      <c r="A144" s="78"/>
      <c r="B144" s="78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5.75" customHeight="1">
      <c r="A145" s="78"/>
      <c r="B145" s="78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5.75" customHeight="1">
      <c r="A146" s="78"/>
      <c r="B146" s="78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5.75" customHeight="1">
      <c r="A147" s="78"/>
      <c r="B147" s="78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5.75" customHeight="1">
      <c r="A148" s="78"/>
      <c r="B148" s="78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5.75" customHeight="1">
      <c r="A149" s="78"/>
      <c r="B149" s="78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5.75" customHeight="1">
      <c r="A150" s="78"/>
      <c r="B150" s="78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5.75" customHeight="1">
      <c r="A151" s="78"/>
      <c r="B151" s="78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5.75" customHeight="1">
      <c r="A152" s="78"/>
      <c r="B152" s="78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5.75" customHeight="1">
      <c r="A153" s="78"/>
      <c r="B153" s="78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5.75" customHeight="1">
      <c r="A154" s="78"/>
      <c r="B154" s="78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5.75" customHeight="1">
      <c r="A155" s="78"/>
      <c r="B155" s="78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5.75" customHeight="1">
      <c r="A156" s="78"/>
      <c r="B156" s="78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5.75" customHeight="1">
      <c r="A157" s="78"/>
      <c r="B157" s="78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5.75" customHeight="1">
      <c r="A158" s="78"/>
      <c r="B158" s="78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5.75" customHeight="1">
      <c r="A159" s="78"/>
      <c r="B159" s="78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5.75" customHeight="1">
      <c r="A160" s="78"/>
      <c r="B160" s="78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5.75" customHeight="1">
      <c r="A161" s="78"/>
      <c r="B161" s="78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5.75" customHeight="1">
      <c r="A162" s="78"/>
      <c r="B162" s="78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5.75" customHeight="1">
      <c r="A163" s="78"/>
      <c r="B163" s="78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5.75" customHeight="1">
      <c r="A164" s="78"/>
      <c r="B164" s="78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5.75" customHeight="1">
      <c r="A165" s="78"/>
      <c r="B165" s="78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5.75" customHeight="1">
      <c r="A166" s="78"/>
      <c r="B166" s="78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5.75" customHeight="1">
      <c r="A167" s="78"/>
      <c r="B167" s="78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5.75" customHeight="1">
      <c r="A168" s="78"/>
      <c r="B168" s="78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5.75" customHeight="1">
      <c r="A169" s="78"/>
      <c r="B169" s="78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5.75" customHeight="1">
      <c r="A170" s="78"/>
      <c r="B170" s="78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5.75" customHeight="1">
      <c r="A171" s="78"/>
      <c r="B171" s="78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5.75" customHeight="1">
      <c r="A172" s="78"/>
      <c r="B172" s="78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5.75" customHeight="1">
      <c r="A173" s="78"/>
      <c r="B173" s="78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5.75" customHeight="1">
      <c r="A174" s="78"/>
      <c r="B174" s="78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5.75" customHeight="1">
      <c r="A175" s="78"/>
      <c r="B175" s="78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5.75" customHeight="1">
      <c r="A176" s="78"/>
      <c r="B176" s="78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5.75" customHeight="1">
      <c r="A177" s="78"/>
      <c r="B177" s="78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5.75" customHeight="1">
      <c r="A178" s="78"/>
      <c r="B178" s="78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5.75" customHeight="1">
      <c r="A179" s="78"/>
      <c r="B179" s="78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5.75" customHeight="1">
      <c r="A180" s="78"/>
      <c r="B180" s="78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5.75" customHeight="1">
      <c r="A181" s="78"/>
      <c r="B181" s="78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5.75" customHeight="1">
      <c r="A182" s="78"/>
      <c r="B182" s="78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5.75" customHeight="1">
      <c r="A183" s="78"/>
      <c r="B183" s="78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5.75" customHeight="1">
      <c r="A184" s="78"/>
      <c r="B184" s="78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5.75" customHeight="1">
      <c r="A185" s="78"/>
      <c r="B185" s="78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5.75" customHeight="1">
      <c r="A186" s="78"/>
      <c r="B186" s="78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5.75" customHeight="1">
      <c r="A187" s="78"/>
      <c r="B187" s="78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5.75" customHeight="1">
      <c r="A188" s="78"/>
      <c r="B188" s="78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5.75" customHeight="1">
      <c r="A189" s="78"/>
      <c r="B189" s="78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5.75" customHeight="1">
      <c r="A190" s="78"/>
      <c r="B190" s="78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5.75" customHeight="1">
      <c r="A191" s="78"/>
      <c r="B191" s="78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5.75" customHeight="1">
      <c r="A192" s="78"/>
      <c r="B192" s="78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5.75" customHeight="1">
      <c r="A193" s="78"/>
      <c r="B193" s="78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5.75" customHeight="1">
      <c r="A194" s="78"/>
      <c r="B194" s="78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5.75" customHeight="1">
      <c r="A195" s="78"/>
      <c r="B195" s="78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5.75" customHeight="1">
      <c r="A196" s="78"/>
      <c r="B196" s="78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5.75" customHeight="1">
      <c r="A197" s="78"/>
      <c r="B197" s="78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5.75" customHeight="1">
      <c r="A198" s="78"/>
      <c r="B198" s="78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5.75" customHeight="1">
      <c r="A199" s="78"/>
      <c r="B199" s="78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5.75" customHeight="1">
      <c r="A200" s="78"/>
      <c r="B200" s="78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5.75" customHeight="1">
      <c r="A201" s="78"/>
      <c r="B201" s="78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5.75" customHeight="1">
      <c r="A202" s="78"/>
      <c r="B202" s="78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5.75" customHeight="1">
      <c r="A203" s="78"/>
      <c r="B203" s="78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5.75" customHeight="1">
      <c r="A204" s="78"/>
      <c r="B204" s="78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5.75" customHeight="1">
      <c r="A205" s="78"/>
      <c r="B205" s="78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5.75" customHeight="1">
      <c r="A206" s="78"/>
      <c r="B206" s="78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5.75" customHeight="1">
      <c r="A207" s="78"/>
      <c r="B207" s="78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5.75" customHeight="1">
      <c r="A208" s="78"/>
      <c r="B208" s="78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5.75" customHeight="1">
      <c r="A209" s="78"/>
      <c r="B209" s="78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5.75" customHeight="1"/>
    <row r="211" spans="1:12" ht="15.75" customHeight="1"/>
    <row r="212" spans="1:12" ht="15.75" customHeight="1"/>
    <row r="213" spans="1:12" ht="15.75" customHeight="1"/>
    <row r="214" spans="1:12" ht="15.75" customHeight="1"/>
    <row r="215" spans="1:12" ht="15.75" customHeight="1"/>
    <row r="216" spans="1:12" ht="15.75" customHeight="1"/>
    <row r="217" spans="1:12" ht="15.75" customHeight="1"/>
    <row r="218" spans="1:12" ht="15.75" customHeight="1"/>
    <row r="219" spans="1:12" ht="15.75" customHeight="1"/>
    <row r="220" spans="1:12" ht="15.75" customHeight="1"/>
    <row r="221" spans="1:12" ht="15.75" customHeight="1"/>
    <row r="222" spans="1:12" ht="15.75" customHeight="1"/>
    <row r="223" spans="1:12" ht="15.75" customHeight="1"/>
    <row r="224" spans="1:1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</sheetPr>
  <dimension ref="A1:AD1000"/>
  <sheetViews>
    <sheetView workbookViewId="0">
      <selection activeCell="F7" sqref="F7"/>
    </sheetView>
  </sheetViews>
  <sheetFormatPr baseColWidth="10" defaultColWidth="12.6640625" defaultRowHeight="15" customHeight="1"/>
  <cols>
    <col min="1" max="1" width="41.83203125" style="75" bestFit="1" customWidth="1"/>
    <col min="2" max="2" width="65.5" style="75" bestFit="1" customWidth="1"/>
    <col min="3" max="3" width="33.33203125" bestFit="1" customWidth="1"/>
    <col min="4" max="4" width="22.6640625" customWidth="1"/>
    <col min="5" max="5" width="5.1640625" bestFit="1" customWidth="1"/>
    <col min="6" max="6" width="22.6640625" style="21" customWidth="1"/>
    <col min="7" max="9" width="12.6640625" customWidth="1"/>
    <col min="11" max="11" width="8" customWidth="1"/>
    <col min="12" max="12" width="9.1640625" customWidth="1"/>
    <col min="13" max="13" width="8.33203125" customWidth="1"/>
    <col min="14" max="14" width="7.5" customWidth="1"/>
    <col min="15" max="15" width="8.6640625" customWidth="1"/>
    <col min="16" max="16" width="9.6640625" customWidth="1"/>
    <col min="30" max="30" width="144.33203125" bestFit="1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47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0" customFormat="1" ht="15.75" customHeight="1">
      <c r="A2" s="76" t="s">
        <v>133</v>
      </c>
      <c r="B2" s="31" t="s">
        <v>201</v>
      </c>
      <c r="C2" s="25" t="s">
        <v>11</v>
      </c>
      <c r="D2" s="25" t="s">
        <v>139</v>
      </c>
      <c r="E2" s="25" t="s">
        <v>286</v>
      </c>
      <c r="F2" s="25" t="s">
        <v>124</v>
      </c>
      <c r="G2" s="36">
        <v>59</v>
      </c>
      <c r="H2" s="36">
        <v>63</v>
      </c>
      <c r="I2" s="24">
        <v>0.40699999999999997</v>
      </c>
      <c r="J2" s="24">
        <v>0.47599999999999998</v>
      </c>
      <c r="K2" s="24"/>
      <c r="L2" s="24"/>
      <c r="M2" s="24"/>
      <c r="N2" s="24"/>
      <c r="O2" s="24"/>
      <c r="P2" s="24"/>
    </row>
    <row r="3" spans="1:30" s="20" customFormat="1" ht="15.75" customHeight="1">
      <c r="A3" s="77" t="s">
        <v>134</v>
      </c>
      <c r="B3" s="31" t="s">
        <v>202</v>
      </c>
      <c r="C3" s="25" t="s">
        <v>11</v>
      </c>
      <c r="D3" s="25" t="s">
        <v>139</v>
      </c>
      <c r="E3" s="25" t="s">
        <v>286</v>
      </c>
      <c r="F3" s="25" t="s">
        <v>124</v>
      </c>
      <c r="G3" s="37">
        <f>196*(1-0.423)</f>
        <v>113.09199999999998</v>
      </c>
      <c r="H3" s="37">
        <f>215*(1-0.408)</f>
        <v>127.28000000000002</v>
      </c>
      <c r="I3" s="35">
        <v>0.24399999999999999</v>
      </c>
      <c r="J3" s="35">
        <v>0.23100000000000001</v>
      </c>
      <c r="K3" s="35"/>
      <c r="L3" s="35"/>
      <c r="M3" s="35"/>
      <c r="N3" s="35"/>
      <c r="O3" s="35"/>
      <c r="P3" s="35"/>
    </row>
    <row r="4" spans="1:30" s="30" customFormat="1" ht="15.75" customHeight="1">
      <c r="A4" s="76" t="s">
        <v>135</v>
      </c>
      <c r="B4" s="27" t="s">
        <v>209</v>
      </c>
      <c r="C4" s="33" t="s">
        <v>11</v>
      </c>
      <c r="D4" s="25" t="s">
        <v>139</v>
      </c>
      <c r="E4" s="25" t="s">
        <v>286</v>
      </c>
      <c r="F4" s="33" t="s">
        <v>124</v>
      </c>
      <c r="G4" s="36">
        <v>76</v>
      </c>
      <c r="H4" s="36">
        <v>57</v>
      </c>
      <c r="I4" s="32">
        <v>0.27600000000000002</v>
      </c>
      <c r="J4" s="32">
        <v>0.193</v>
      </c>
      <c r="K4" s="32"/>
      <c r="L4" s="32"/>
      <c r="M4" s="32"/>
      <c r="N4" s="32"/>
      <c r="O4" s="32"/>
      <c r="P4" s="32"/>
    </row>
    <row r="5" spans="1:30" ht="15.75" customHeight="1">
      <c r="A5" s="56" t="s">
        <v>161</v>
      </c>
      <c r="B5" s="56" t="s">
        <v>167</v>
      </c>
      <c r="C5" s="33" t="s">
        <v>181</v>
      </c>
      <c r="D5" s="33" t="s">
        <v>155</v>
      </c>
      <c r="E5" s="33" t="s">
        <v>285</v>
      </c>
      <c r="F5" s="49" t="s">
        <v>165</v>
      </c>
      <c r="G5" s="49">
        <v>659</v>
      </c>
      <c r="H5" s="49">
        <v>455</v>
      </c>
      <c r="K5" s="68">
        <v>0.7</v>
      </c>
      <c r="M5" s="52"/>
      <c r="N5" s="49">
        <v>0.9</v>
      </c>
      <c r="O5" s="52"/>
      <c r="P5" s="52"/>
      <c r="Q5" s="49"/>
      <c r="R5" s="49"/>
      <c r="S5" s="50"/>
      <c r="T5" s="49"/>
      <c r="U5" s="49"/>
      <c r="V5" s="49"/>
      <c r="W5" s="49"/>
      <c r="X5" s="49">
        <v>0.19700000000000001</v>
      </c>
      <c r="Y5" s="49"/>
      <c r="Z5" s="49"/>
    </row>
    <row r="6" spans="1:30" ht="15.75" customHeight="1">
      <c r="A6" s="56" t="s">
        <v>161</v>
      </c>
      <c r="B6" s="56" t="s">
        <v>167</v>
      </c>
      <c r="C6" s="33" t="s">
        <v>182</v>
      </c>
      <c r="D6" s="33" t="s">
        <v>155</v>
      </c>
      <c r="E6" s="33" t="s">
        <v>285</v>
      </c>
      <c r="F6" s="49" t="s">
        <v>124</v>
      </c>
      <c r="G6" s="49">
        <v>659</v>
      </c>
      <c r="H6" s="49">
        <v>455</v>
      </c>
      <c r="I6" s="49">
        <v>0.314</v>
      </c>
      <c r="J6" s="50">
        <v>0.32800000000000001</v>
      </c>
      <c r="K6" s="50"/>
      <c r="L6" s="50"/>
      <c r="M6" s="50"/>
      <c r="N6" s="50"/>
      <c r="O6" s="50"/>
      <c r="P6" s="50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30" ht="15.75" customHeight="1">
      <c r="A7" s="78" t="s">
        <v>195</v>
      </c>
      <c r="B7" s="78" t="s">
        <v>199</v>
      </c>
      <c r="C7" s="6" t="s">
        <v>196</v>
      </c>
      <c r="D7" s="33" t="s">
        <v>155</v>
      </c>
      <c r="E7" s="33" t="s">
        <v>285</v>
      </c>
      <c r="F7" s="6" t="s">
        <v>197</v>
      </c>
      <c r="G7" s="6">
        <v>14</v>
      </c>
      <c r="H7" s="6">
        <v>19</v>
      </c>
      <c r="I7" s="6"/>
      <c r="J7" s="6"/>
      <c r="K7" s="6"/>
      <c r="L7" s="6"/>
      <c r="M7" s="6"/>
      <c r="N7" s="6"/>
      <c r="O7" s="6"/>
      <c r="P7" s="6"/>
      <c r="R7">
        <v>13.45</v>
      </c>
      <c r="T7">
        <v>29.27</v>
      </c>
      <c r="U7" s="67">
        <f>R7*(SQRT(G7+H7))</f>
        <v>77.264367595936477</v>
      </c>
      <c r="AD7" s="52" t="s">
        <v>277</v>
      </c>
    </row>
    <row r="8" spans="1:30" ht="15.75" customHeight="1">
      <c r="A8" s="56" t="s">
        <v>198</v>
      </c>
      <c r="B8" s="56" t="s">
        <v>208</v>
      </c>
      <c r="C8" s="33" t="s">
        <v>216</v>
      </c>
      <c r="D8" s="6" t="s">
        <v>211</v>
      </c>
      <c r="E8" s="33" t="s">
        <v>285</v>
      </c>
      <c r="F8" s="6" t="s">
        <v>124</v>
      </c>
      <c r="G8" s="70">
        <f>S8*0.30725</f>
        <v>1223.4695000000002</v>
      </c>
      <c r="H8" s="70">
        <f>S8-G8</f>
        <v>2758.5304999999998</v>
      </c>
      <c r="I8" s="6">
        <v>0.12</v>
      </c>
      <c r="J8" s="6">
        <v>0.23</v>
      </c>
      <c r="K8" s="6"/>
      <c r="L8" s="6"/>
      <c r="M8" s="6"/>
      <c r="N8" s="6"/>
      <c r="O8" s="6"/>
      <c r="P8" s="6"/>
      <c r="S8" s="32">
        <v>3982</v>
      </c>
      <c r="AD8" s="52" t="s">
        <v>278</v>
      </c>
    </row>
    <row r="9" spans="1:30" ht="15.75" customHeight="1">
      <c r="A9" s="56" t="s">
        <v>198</v>
      </c>
      <c r="B9" s="56" t="s">
        <v>208</v>
      </c>
      <c r="C9" s="33" t="s">
        <v>217</v>
      </c>
      <c r="D9" s="6" t="s">
        <v>211</v>
      </c>
      <c r="E9" s="33" t="s">
        <v>285</v>
      </c>
      <c r="F9" s="6" t="s">
        <v>124</v>
      </c>
      <c r="G9" s="70">
        <f>G8*I8</f>
        <v>146.81634000000003</v>
      </c>
      <c r="H9" s="70">
        <f>H8*J8</f>
        <v>634.46201499999995</v>
      </c>
      <c r="I9" s="6">
        <v>0.06</v>
      </c>
      <c r="J9" s="6">
        <v>0.16</v>
      </c>
      <c r="K9" s="6"/>
      <c r="L9" s="6"/>
      <c r="M9" s="6"/>
      <c r="N9" s="6"/>
      <c r="O9" s="6"/>
      <c r="P9" s="6"/>
      <c r="AD9" s="52" t="s">
        <v>278</v>
      </c>
    </row>
    <row r="10" spans="1:30" ht="15.75" customHeight="1">
      <c r="A10" s="56" t="s">
        <v>198</v>
      </c>
      <c r="B10" s="56" t="s">
        <v>208</v>
      </c>
      <c r="C10" s="33" t="s">
        <v>218</v>
      </c>
      <c r="D10" s="6" t="s">
        <v>211</v>
      </c>
      <c r="E10" s="33" t="s">
        <v>285</v>
      </c>
      <c r="F10" s="6" t="s">
        <v>124</v>
      </c>
      <c r="G10" s="70">
        <f>G8*I8</f>
        <v>146.81634000000003</v>
      </c>
      <c r="H10" s="70">
        <f>H8*J8</f>
        <v>634.46201499999995</v>
      </c>
      <c r="I10" s="6">
        <v>0.01</v>
      </c>
      <c r="J10" s="6">
        <v>0.06</v>
      </c>
      <c r="K10" s="6"/>
      <c r="L10" s="6"/>
      <c r="M10" s="6"/>
      <c r="N10" s="6"/>
      <c r="O10" s="6"/>
      <c r="P10" s="6"/>
      <c r="AD10" s="52" t="s">
        <v>278</v>
      </c>
    </row>
    <row r="11" spans="1:30" ht="15.75" customHeight="1">
      <c r="A11" s="78"/>
      <c r="B11" s="7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30" ht="15.75" customHeight="1">
      <c r="A12" s="78"/>
      <c r="B12" s="7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30" ht="15.75" customHeight="1">
      <c r="A13" s="78"/>
      <c r="B13" s="7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30" ht="15.75" customHeight="1">
      <c r="A14" s="78"/>
      <c r="B14" s="7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30" ht="15.75" customHeight="1">
      <c r="A15" s="78"/>
      <c r="B15" s="7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30" ht="15.75" customHeight="1">
      <c r="A16" s="78"/>
      <c r="B16" s="7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5.75" customHeight="1">
      <c r="A17" s="78"/>
      <c r="B17" s="7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5.75" customHeight="1">
      <c r="A18" s="78"/>
      <c r="B18" s="7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5.75" customHeight="1">
      <c r="A19" s="78"/>
      <c r="B19" s="7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5.75" customHeight="1">
      <c r="A20" s="78"/>
      <c r="B20" s="7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5.75" customHeight="1">
      <c r="A21" s="78"/>
      <c r="B21" s="7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5.75" customHeight="1">
      <c r="A22" s="78"/>
      <c r="B22" s="7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.75" customHeight="1">
      <c r="A23" s="78"/>
      <c r="B23" s="7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5.75" customHeight="1">
      <c r="A24" s="78"/>
      <c r="B24" s="7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5.75" customHeight="1">
      <c r="A25" s="78"/>
      <c r="B25" s="7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5.75" customHeight="1">
      <c r="A26" s="78"/>
      <c r="B26" s="7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5.75" customHeight="1">
      <c r="A27" s="78"/>
      <c r="B27" s="7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5.75" customHeight="1">
      <c r="A28" s="78"/>
      <c r="B28" s="7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5.75" customHeight="1">
      <c r="A29" s="78"/>
      <c r="B29" s="7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5.75" customHeight="1">
      <c r="A30" s="78"/>
      <c r="B30" s="7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5.75" customHeight="1">
      <c r="A31" s="78"/>
      <c r="B31" s="7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5.75" customHeight="1">
      <c r="A32" s="78"/>
      <c r="B32" s="7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5.75" customHeight="1">
      <c r="A33" s="78"/>
      <c r="B33" s="7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5.75" customHeight="1">
      <c r="A34" s="78"/>
      <c r="B34" s="7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5.75" customHeight="1">
      <c r="A35" s="78"/>
      <c r="B35" s="7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5.75" customHeight="1">
      <c r="A36" s="78"/>
      <c r="B36" s="7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5.75" customHeight="1">
      <c r="A37" s="78"/>
      <c r="B37" s="7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5.75" customHeight="1">
      <c r="A38" s="78"/>
      <c r="B38" s="7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5.75" customHeight="1">
      <c r="A39" s="78"/>
      <c r="B39" s="7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5.75" customHeight="1">
      <c r="A40" s="78"/>
      <c r="B40" s="7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5.75" customHeight="1">
      <c r="A41" s="78"/>
      <c r="B41" s="7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5.75" customHeight="1">
      <c r="A42" s="78"/>
      <c r="B42" s="7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5.75" customHeight="1">
      <c r="A43" s="78"/>
      <c r="B43" s="7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5.75" customHeight="1">
      <c r="A44" s="78"/>
      <c r="B44" s="7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5.75" customHeight="1">
      <c r="A45" s="78"/>
      <c r="B45" s="7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5.75" customHeight="1">
      <c r="A46" s="78"/>
      <c r="B46" s="7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5.75" customHeight="1">
      <c r="A47" s="78"/>
      <c r="B47" s="7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5.75" customHeight="1">
      <c r="A48" s="78"/>
      <c r="B48" s="7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5.75" customHeight="1">
      <c r="A49" s="78"/>
      <c r="B49" s="7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5.75" customHeight="1">
      <c r="A50" s="78"/>
      <c r="B50" s="7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5.75" customHeight="1">
      <c r="A51" s="78"/>
      <c r="B51" s="7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5.75" customHeight="1">
      <c r="A52" s="78"/>
      <c r="B52" s="7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.75" customHeight="1">
      <c r="A53" s="78"/>
      <c r="B53" s="7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5.75" customHeight="1">
      <c r="A54" s="78"/>
      <c r="B54" s="7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5.75" customHeight="1">
      <c r="A55" s="78"/>
      <c r="B55" s="7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5.75" customHeight="1">
      <c r="A56" s="78"/>
      <c r="B56" s="7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5.75" customHeight="1">
      <c r="A57" s="78"/>
      <c r="B57" s="7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5.75" customHeight="1">
      <c r="A58" s="78"/>
      <c r="B58" s="7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.75" customHeight="1">
      <c r="A59" s="78"/>
      <c r="B59" s="7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5.75" customHeight="1">
      <c r="A60" s="78"/>
      <c r="B60" s="7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5.75" customHeight="1">
      <c r="A61" s="78"/>
      <c r="B61" s="7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5.75" customHeight="1">
      <c r="A62" s="78"/>
      <c r="B62" s="7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5.75" customHeight="1">
      <c r="A63" s="78"/>
      <c r="B63" s="7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5.75" customHeight="1">
      <c r="A64" s="78"/>
      <c r="B64" s="7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.75" customHeight="1">
      <c r="A65" s="78"/>
      <c r="B65" s="7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.75" customHeight="1">
      <c r="A66" s="78"/>
      <c r="B66" s="7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.75" customHeight="1">
      <c r="A67" s="78"/>
      <c r="B67" s="7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.75" customHeight="1">
      <c r="A68" s="78"/>
      <c r="B68" s="7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.75" customHeight="1">
      <c r="A69" s="78"/>
      <c r="B69" s="7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.75" customHeight="1">
      <c r="A70" s="78"/>
      <c r="B70" s="7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.75" customHeight="1">
      <c r="A71" s="78"/>
      <c r="B71" s="7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.75" customHeight="1">
      <c r="A72" s="78"/>
      <c r="B72" s="78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.75" customHeight="1">
      <c r="A73" s="78"/>
      <c r="B73" s="78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.75" customHeight="1">
      <c r="A74" s="78"/>
      <c r="B74" s="78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.75" customHeight="1">
      <c r="A75" s="78"/>
      <c r="B75" s="78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.75" customHeight="1">
      <c r="A76" s="78"/>
      <c r="B76" s="78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.75" customHeight="1">
      <c r="A77" s="78"/>
      <c r="B77" s="78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.75" customHeight="1">
      <c r="A78" s="78"/>
      <c r="B78" s="78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.75" customHeight="1">
      <c r="A79" s="78"/>
      <c r="B79" s="78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.75" customHeight="1">
      <c r="A80" s="78"/>
      <c r="B80" s="78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.75" customHeight="1">
      <c r="A81" s="78"/>
      <c r="B81" s="78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.75" customHeight="1">
      <c r="A82" s="78"/>
      <c r="B82" s="78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.75" customHeight="1">
      <c r="A83" s="78"/>
      <c r="B83" s="78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.75" customHeight="1">
      <c r="A84" s="78"/>
      <c r="B84" s="78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.75" customHeight="1">
      <c r="A85" s="78"/>
      <c r="B85" s="78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75" customHeight="1">
      <c r="A86" s="78"/>
      <c r="B86" s="78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75" customHeight="1">
      <c r="A87" s="78"/>
      <c r="B87" s="7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75" customHeight="1">
      <c r="A88" s="78"/>
      <c r="B88" s="78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.75" customHeight="1">
      <c r="A89" s="78"/>
      <c r="B89" s="7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.75" customHeight="1">
      <c r="A90" s="78"/>
      <c r="B90" s="7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.75" customHeight="1">
      <c r="A91" s="78"/>
      <c r="B91" s="7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.75" customHeight="1">
      <c r="A92" s="78"/>
      <c r="B92" s="78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.75" customHeight="1">
      <c r="A93" s="78"/>
      <c r="B93" s="78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.75" customHeight="1">
      <c r="A94" s="78"/>
      <c r="B94" s="78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.75" customHeight="1">
      <c r="A95" s="78"/>
      <c r="B95" s="78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.75" customHeight="1">
      <c r="A96" s="78"/>
      <c r="B96" s="78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.75" customHeight="1">
      <c r="A97" s="78"/>
      <c r="B97" s="78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.75" customHeight="1">
      <c r="A98" s="78"/>
      <c r="B98" s="78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.75" customHeight="1">
      <c r="A99" s="78"/>
      <c r="B99" s="78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 customHeight="1">
      <c r="A100" s="78"/>
      <c r="B100" s="78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.75" customHeight="1">
      <c r="A101" s="78"/>
      <c r="B101" s="78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.75" customHeight="1">
      <c r="A102" s="78"/>
      <c r="B102" s="7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.75" customHeight="1">
      <c r="A103" s="78"/>
      <c r="B103" s="7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.75" customHeight="1">
      <c r="A104" s="78"/>
      <c r="B104" s="7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.75" customHeight="1">
      <c r="A105" s="78"/>
      <c r="B105" s="7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.75" customHeight="1">
      <c r="A106" s="78"/>
      <c r="B106" s="7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.75" customHeight="1">
      <c r="A107" s="78"/>
      <c r="B107" s="7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.75" customHeight="1">
      <c r="A108" s="78"/>
      <c r="B108" s="7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.75" customHeight="1">
      <c r="A109" s="78"/>
      <c r="B109" s="7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.75" customHeight="1">
      <c r="A110" s="78"/>
      <c r="B110" s="7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.75" customHeight="1">
      <c r="A111" s="78"/>
      <c r="B111" s="7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.75" customHeight="1">
      <c r="A112" s="78"/>
      <c r="B112" s="7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.75" customHeight="1">
      <c r="A113" s="78"/>
      <c r="B113" s="7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.75" customHeight="1">
      <c r="A114" s="78"/>
      <c r="B114" s="7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.75" customHeight="1">
      <c r="A115" s="78"/>
      <c r="B115" s="7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.75" customHeight="1">
      <c r="A116" s="78"/>
      <c r="B116" s="7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.75" customHeight="1">
      <c r="A117" s="78"/>
      <c r="B117" s="7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.75" customHeight="1">
      <c r="A118" s="78"/>
      <c r="B118" s="7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.75" customHeight="1">
      <c r="A119" s="78"/>
      <c r="B119" s="7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.75" customHeight="1">
      <c r="A120" s="78"/>
      <c r="B120" s="7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.75" customHeight="1">
      <c r="A121" s="78"/>
      <c r="B121" s="7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.75" customHeight="1">
      <c r="A122" s="78"/>
      <c r="B122" s="7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.75" customHeight="1">
      <c r="A123" s="78"/>
      <c r="B123" s="7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.75" customHeight="1">
      <c r="A124" s="78"/>
      <c r="B124" s="7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.75" customHeight="1">
      <c r="A125" s="78"/>
      <c r="B125" s="7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.75" customHeight="1">
      <c r="A126" s="78"/>
      <c r="B126" s="7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.75" customHeight="1">
      <c r="A127" s="78"/>
      <c r="B127" s="7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.75" customHeight="1">
      <c r="A128" s="78"/>
      <c r="B128" s="7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.75" customHeight="1">
      <c r="A129" s="78"/>
      <c r="B129" s="7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.75" customHeight="1">
      <c r="A130" s="78"/>
      <c r="B130" s="7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.75" customHeight="1">
      <c r="A131" s="78"/>
      <c r="B131" s="7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.75" customHeight="1">
      <c r="A132" s="78"/>
      <c r="B132" s="7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.75" customHeight="1">
      <c r="A133" s="78"/>
      <c r="B133" s="7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.75" customHeight="1">
      <c r="A134" s="78"/>
      <c r="B134" s="7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.75" customHeight="1">
      <c r="A135" s="78"/>
      <c r="B135" s="7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.75" customHeight="1">
      <c r="A136" s="78"/>
      <c r="B136" s="7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.75" customHeight="1">
      <c r="A137" s="78"/>
      <c r="B137" s="7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.75" customHeight="1">
      <c r="A138" s="78"/>
      <c r="B138" s="7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.75" customHeight="1">
      <c r="A139" s="78"/>
      <c r="B139" s="7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.75" customHeight="1">
      <c r="A140" s="78"/>
      <c r="B140" s="7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.75" customHeight="1">
      <c r="A141" s="78"/>
      <c r="B141" s="7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.75" customHeight="1">
      <c r="A142" s="78"/>
      <c r="B142" s="7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.75" customHeight="1">
      <c r="A143" s="78"/>
      <c r="B143" s="7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.75" customHeight="1">
      <c r="A144" s="78"/>
      <c r="B144" s="7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.75" customHeight="1">
      <c r="A145" s="78"/>
      <c r="B145" s="7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.75" customHeight="1">
      <c r="A146" s="78"/>
      <c r="B146" s="7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.75" customHeight="1">
      <c r="A147" s="78"/>
      <c r="B147" s="7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.75" customHeight="1">
      <c r="A148" s="78"/>
      <c r="B148" s="7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.75" customHeight="1">
      <c r="A149" s="78"/>
      <c r="B149" s="7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.75" customHeight="1">
      <c r="A150" s="78"/>
      <c r="B150" s="7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.75" customHeight="1">
      <c r="A151" s="78"/>
      <c r="B151" s="7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.75" customHeight="1">
      <c r="A152" s="78"/>
      <c r="B152" s="7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.75" customHeight="1">
      <c r="A153" s="78"/>
      <c r="B153" s="7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.75" customHeight="1">
      <c r="A154" s="78"/>
      <c r="B154" s="7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.75" customHeight="1">
      <c r="A155" s="78"/>
      <c r="B155" s="7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.75" customHeight="1">
      <c r="A156" s="78"/>
      <c r="B156" s="7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.75" customHeight="1">
      <c r="A157" s="78"/>
      <c r="B157" s="7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.75" customHeight="1">
      <c r="A158" s="78"/>
      <c r="B158" s="7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.75" customHeight="1">
      <c r="A159" s="78"/>
      <c r="B159" s="7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.75" customHeight="1">
      <c r="A160" s="78"/>
      <c r="B160" s="7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.75" customHeight="1">
      <c r="A161" s="78"/>
      <c r="B161" s="7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.75" customHeight="1">
      <c r="A162" s="78"/>
      <c r="B162" s="7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.75" customHeight="1">
      <c r="A163" s="78"/>
      <c r="B163" s="7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.75" customHeight="1">
      <c r="A164" s="78"/>
      <c r="B164" s="7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.75" customHeight="1">
      <c r="A165" s="78"/>
      <c r="B165" s="7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.75" customHeight="1">
      <c r="A166" s="78"/>
      <c r="B166" s="7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.75" customHeight="1">
      <c r="A167" s="78"/>
      <c r="B167" s="7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.75" customHeight="1">
      <c r="A168" s="78"/>
      <c r="B168" s="7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.75" customHeight="1">
      <c r="A169" s="78"/>
      <c r="B169" s="7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.75" customHeight="1">
      <c r="A170" s="78"/>
      <c r="B170" s="7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.75" customHeight="1">
      <c r="A171" s="78"/>
      <c r="B171" s="7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.75" customHeight="1">
      <c r="A172" s="78"/>
      <c r="B172" s="7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.75" customHeight="1">
      <c r="A173" s="78"/>
      <c r="B173" s="7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.75" customHeight="1">
      <c r="A174" s="78"/>
      <c r="B174" s="7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.75" customHeight="1">
      <c r="A175" s="78"/>
      <c r="B175" s="7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.75" customHeight="1">
      <c r="A176" s="78"/>
      <c r="B176" s="7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.75" customHeight="1">
      <c r="A177" s="78"/>
      <c r="B177" s="7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.75" customHeight="1">
      <c r="A178" s="78"/>
      <c r="B178" s="7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.75" customHeight="1">
      <c r="A179" s="78"/>
      <c r="B179" s="7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.75" customHeight="1">
      <c r="A180" s="78"/>
      <c r="B180" s="7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customHeight="1">
      <c r="A181" s="78"/>
      <c r="B181" s="7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.75" customHeight="1">
      <c r="A182" s="78"/>
      <c r="B182" s="7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.75" customHeight="1">
      <c r="A183" s="78"/>
      <c r="B183" s="7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.75" customHeight="1">
      <c r="A184" s="78"/>
      <c r="B184" s="7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.75" customHeight="1">
      <c r="A185" s="78"/>
      <c r="B185" s="7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.75" customHeight="1">
      <c r="A186" s="78"/>
      <c r="B186" s="7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.75" customHeight="1">
      <c r="A187" s="78"/>
      <c r="B187" s="7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.75" customHeight="1">
      <c r="A188" s="78"/>
      <c r="B188" s="7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.75" customHeight="1">
      <c r="A189" s="78"/>
      <c r="B189" s="7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.75" customHeight="1">
      <c r="A190" s="78"/>
      <c r="B190" s="7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.75" customHeight="1">
      <c r="A191" s="78"/>
      <c r="B191" s="7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.75" customHeight="1">
      <c r="A192" s="78"/>
      <c r="B192" s="7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.75" customHeight="1">
      <c r="A193" s="78"/>
      <c r="B193" s="7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.75" customHeight="1">
      <c r="A194" s="78"/>
      <c r="B194" s="7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.75" customHeight="1">
      <c r="A195" s="78"/>
      <c r="B195" s="7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.75" customHeight="1">
      <c r="A196" s="78"/>
      <c r="B196" s="7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.75" customHeight="1">
      <c r="A197" s="78"/>
      <c r="B197" s="7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.75" customHeight="1">
      <c r="A198" s="78"/>
      <c r="B198" s="7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.75" customHeight="1">
      <c r="A199" s="78"/>
      <c r="B199" s="7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.75" customHeight="1">
      <c r="A200" s="78"/>
      <c r="B200" s="7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.75" customHeight="1">
      <c r="A201" s="78"/>
      <c r="B201" s="7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5.75" customHeight="1">
      <c r="A202" s="78"/>
      <c r="B202" s="7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5.75" customHeight="1">
      <c r="A203" s="78"/>
      <c r="B203" s="7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5.75" customHeight="1">
      <c r="A204" s="78"/>
      <c r="B204" s="7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5.75" customHeight="1">
      <c r="A205" s="78"/>
      <c r="B205" s="7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5.75" customHeight="1">
      <c r="A206" s="78"/>
      <c r="B206" s="7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5.75" customHeight="1">
      <c r="A207" s="78"/>
      <c r="B207" s="7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5.75" customHeight="1">
      <c r="A208" s="78"/>
      <c r="B208" s="7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.75" customHeight="1">
      <c r="A209" s="78"/>
      <c r="B209" s="7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.75" customHeight="1">
      <c r="A210" s="78"/>
      <c r="B210" s="7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.75" customHeight="1">
      <c r="A211" s="78"/>
      <c r="B211" s="7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.75" customHeight="1">
      <c r="A212" s="78"/>
      <c r="B212" s="7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.75" customHeight="1">
      <c r="A213" s="78"/>
      <c r="B213" s="7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.75" customHeight="1">
      <c r="A214" s="78"/>
      <c r="B214" s="7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.75" customHeight="1">
      <c r="A215" s="78"/>
      <c r="B215" s="7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.75" customHeight="1">
      <c r="A216" s="78"/>
      <c r="B216" s="7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.75" customHeight="1">
      <c r="A217" s="78"/>
      <c r="B217" s="7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.75" customHeight="1">
      <c r="A218" s="78"/>
      <c r="B218" s="7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.75" customHeight="1">
      <c r="A219" s="78"/>
      <c r="B219" s="7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.75" customHeight="1">
      <c r="A220" s="78"/>
      <c r="B220" s="7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outlinePr summaryBelow="0" summaryRight="0"/>
  </sheetPr>
  <dimension ref="A1:AD999"/>
  <sheetViews>
    <sheetView topLeftCell="B1" workbookViewId="0">
      <selection activeCell="E2" sqref="E2:E19"/>
    </sheetView>
  </sheetViews>
  <sheetFormatPr baseColWidth="10" defaultColWidth="12.6640625" defaultRowHeight="15" customHeight="1"/>
  <cols>
    <col min="1" max="1" width="41.83203125" bestFit="1" customWidth="1"/>
    <col min="2" max="2" width="65.5" style="21" bestFit="1" customWidth="1"/>
    <col min="3" max="4" width="29.6640625" customWidth="1"/>
    <col min="5" max="5" width="5.1640625" bestFit="1" customWidth="1"/>
    <col min="6" max="6" width="29.6640625" style="21" customWidth="1"/>
    <col min="7" max="10" width="12.6640625" customWidth="1"/>
  </cols>
  <sheetData>
    <row r="1" spans="1:30" ht="15.75" customHeight="1">
      <c r="A1" s="1" t="s">
        <v>0</v>
      </c>
      <c r="B1" s="1" t="s">
        <v>1</v>
      </c>
      <c r="C1" s="1" t="s">
        <v>127</v>
      </c>
      <c r="D1" s="47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s="23" customFormat="1" ht="15.75" customHeight="1">
      <c r="A2" s="23" t="s">
        <v>133</v>
      </c>
      <c r="B2" s="33" t="s">
        <v>201</v>
      </c>
      <c r="C2" s="25" t="s">
        <v>12</v>
      </c>
      <c r="D2" s="25" t="s">
        <v>139</v>
      </c>
      <c r="E2" s="25" t="s">
        <v>286</v>
      </c>
      <c r="F2" s="3" t="s">
        <v>123</v>
      </c>
      <c r="G2" s="32">
        <v>88</v>
      </c>
      <c r="H2" s="32">
        <v>91</v>
      </c>
      <c r="I2" s="24"/>
      <c r="J2" s="24"/>
      <c r="K2" s="24">
        <v>3.54</v>
      </c>
      <c r="L2" s="24">
        <v>0.28999999999999998</v>
      </c>
      <c r="M2" s="24"/>
      <c r="N2" s="24">
        <v>3.59</v>
      </c>
      <c r="O2" s="24">
        <v>0.32</v>
      </c>
      <c r="P2" s="24"/>
    </row>
    <row r="3" spans="1:30" s="23" customFormat="1" ht="15.75" customHeight="1">
      <c r="A3" s="23" t="s">
        <v>133</v>
      </c>
      <c r="B3" s="33" t="s">
        <v>201</v>
      </c>
      <c r="C3" s="25" t="s">
        <v>13</v>
      </c>
      <c r="D3" s="25" t="s">
        <v>139</v>
      </c>
      <c r="E3" s="25" t="s">
        <v>286</v>
      </c>
      <c r="F3" s="3" t="s">
        <v>123</v>
      </c>
      <c r="G3" s="32">
        <v>88</v>
      </c>
      <c r="H3" s="32">
        <v>91</v>
      </c>
      <c r="I3" s="24"/>
      <c r="J3" s="24"/>
      <c r="K3" s="24">
        <v>3.76</v>
      </c>
      <c r="L3" s="24">
        <v>0.5</v>
      </c>
      <c r="M3" s="24"/>
      <c r="N3" s="24">
        <v>3.74</v>
      </c>
      <c r="O3" s="24">
        <v>0.46</v>
      </c>
      <c r="P3" s="24"/>
    </row>
    <row r="4" spans="1:30" s="23" customFormat="1" ht="15.75" customHeight="1">
      <c r="A4" s="23" t="s">
        <v>133</v>
      </c>
      <c r="B4" s="33" t="s">
        <v>201</v>
      </c>
      <c r="C4" s="25" t="s">
        <v>14</v>
      </c>
      <c r="D4" s="25" t="s">
        <v>139</v>
      </c>
      <c r="E4" s="25" t="s">
        <v>286</v>
      </c>
      <c r="F4" s="25" t="s">
        <v>124</v>
      </c>
      <c r="G4" s="32">
        <v>88</v>
      </c>
      <c r="H4" s="32">
        <v>91</v>
      </c>
      <c r="I4" s="24">
        <v>0.76100000000000001</v>
      </c>
      <c r="J4" s="24">
        <v>0.70299999999999996</v>
      </c>
      <c r="K4" s="24"/>
      <c r="L4" s="24"/>
      <c r="M4" s="24"/>
      <c r="N4" s="24"/>
      <c r="O4" s="24"/>
      <c r="P4" s="24"/>
    </row>
    <row r="5" spans="1:30" s="23" customFormat="1" ht="15.75" customHeight="1">
      <c r="A5" s="23" t="s">
        <v>133</v>
      </c>
      <c r="B5" s="33" t="s">
        <v>201</v>
      </c>
      <c r="C5" s="25" t="s">
        <v>15</v>
      </c>
      <c r="D5" s="25" t="s">
        <v>139</v>
      </c>
      <c r="E5" s="25" t="s">
        <v>286</v>
      </c>
      <c r="F5" s="25" t="s">
        <v>124</v>
      </c>
      <c r="G5" s="32">
        <v>88</v>
      </c>
      <c r="H5" s="32">
        <v>91</v>
      </c>
      <c r="I5" s="24">
        <v>0.97699999999999998</v>
      </c>
      <c r="J5" s="24">
        <v>0.95599999999999996</v>
      </c>
      <c r="K5" s="24"/>
      <c r="L5" s="24"/>
      <c r="M5" s="24"/>
      <c r="N5" s="24"/>
      <c r="O5" s="24"/>
      <c r="P5" s="24"/>
    </row>
    <row r="6" spans="1:30" s="23" customFormat="1" ht="15.75" customHeight="1">
      <c r="A6" s="23" t="s">
        <v>133</v>
      </c>
      <c r="B6" s="33" t="s">
        <v>201</v>
      </c>
      <c r="C6" s="25" t="s">
        <v>16</v>
      </c>
      <c r="D6" s="25" t="s">
        <v>139</v>
      </c>
      <c r="E6" s="25" t="s">
        <v>286</v>
      </c>
      <c r="F6" s="25" t="s">
        <v>124</v>
      </c>
      <c r="G6" s="32">
        <v>88</v>
      </c>
      <c r="H6" s="32">
        <v>91</v>
      </c>
      <c r="I6" s="24">
        <v>0.93200000000000005</v>
      </c>
      <c r="J6" s="24">
        <v>0.84599999999999997</v>
      </c>
      <c r="K6" s="24"/>
      <c r="L6" s="24"/>
      <c r="M6" s="24"/>
      <c r="N6" s="24"/>
      <c r="O6" s="24"/>
      <c r="P6" s="24"/>
    </row>
    <row r="7" spans="1:30" s="23" customFormat="1" ht="15.75" customHeight="1">
      <c r="A7" s="23" t="s">
        <v>133</v>
      </c>
      <c r="B7" s="33" t="s">
        <v>201</v>
      </c>
      <c r="C7" s="25" t="s">
        <v>17</v>
      </c>
      <c r="D7" s="25" t="s">
        <v>139</v>
      </c>
      <c r="E7" s="25" t="s">
        <v>286</v>
      </c>
      <c r="F7" s="25" t="s">
        <v>124</v>
      </c>
      <c r="G7" s="32">
        <v>88</v>
      </c>
      <c r="H7" s="32">
        <v>91</v>
      </c>
      <c r="I7" s="24">
        <v>0.60199999999999998</v>
      </c>
      <c r="J7" s="24">
        <v>0.374</v>
      </c>
      <c r="K7" s="24"/>
      <c r="L7" s="24"/>
      <c r="M7" s="24"/>
      <c r="N7" s="24"/>
      <c r="O7" s="24"/>
      <c r="P7" s="24"/>
    </row>
    <row r="8" spans="1:30" s="23" customFormat="1" ht="15.75" customHeight="1">
      <c r="A8" s="30" t="s">
        <v>134</v>
      </c>
      <c r="B8" s="33" t="s">
        <v>202</v>
      </c>
      <c r="C8" s="25" t="s">
        <v>12</v>
      </c>
      <c r="D8" s="25" t="s">
        <v>139</v>
      </c>
      <c r="E8" s="25" t="s">
        <v>286</v>
      </c>
      <c r="F8" s="3" t="s">
        <v>123</v>
      </c>
      <c r="G8" s="32">
        <v>196</v>
      </c>
      <c r="H8" s="32">
        <v>215</v>
      </c>
      <c r="I8" s="24"/>
      <c r="J8" s="24"/>
      <c r="K8" s="24">
        <v>3.5</v>
      </c>
      <c r="L8" s="24">
        <v>0.3</v>
      </c>
      <c r="M8" s="24"/>
      <c r="N8" s="24">
        <v>3.5</v>
      </c>
      <c r="O8" s="24">
        <v>0.4</v>
      </c>
      <c r="P8" s="24"/>
    </row>
    <row r="9" spans="1:30" s="23" customFormat="1" ht="15.75" customHeight="1">
      <c r="A9" s="30" t="s">
        <v>134</v>
      </c>
      <c r="B9" s="33" t="s">
        <v>202</v>
      </c>
      <c r="C9" s="25" t="s">
        <v>13</v>
      </c>
      <c r="D9" s="25" t="s">
        <v>139</v>
      </c>
      <c r="E9" s="25" t="s">
        <v>286</v>
      </c>
      <c r="F9" s="3" t="s">
        <v>123</v>
      </c>
      <c r="G9" s="32">
        <v>196</v>
      </c>
      <c r="H9" s="32">
        <v>215</v>
      </c>
      <c r="I9" s="24"/>
      <c r="J9" s="24"/>
      <c r="K9" s="24">
        <v>3.7</v>
      </c>
      <c r="L9" s="24">
        <v>0.5</v>
      </c>
      <c r="M9" s="24"/>
      <c r="N9" s="24">
        <v>3.7</v>
      </c>
      <c r="O9" s="24">
        <v>0.5</v>
      </c>
      <c r="P9" s="24"/>
    </row>
    <row r="10" spans="1:30" s="23" customFormat="1" ht="15.75" customHeight="1">
      <c r="A10" s="30" t="s">
        <v>134</v>
      </c>
      <c r="B10" s="33" t="s">
        <v>202</v>
      </c>
      <c r="C10" s="25" t="s">
        <v>14</v>
      </c>
      <c r="D10" s="25" t="s">
        <v>139</v>
      </c>
      <c r="E10" s="25" t="s">
        <v>286</v>
      </c>
      <c r="F10" s="25" t="s">
        <v>124</v>
      </c>
      <c r="G10" s="32">
        <v>196</v>
      </c>
      <c r="H10" s="32">
        <v>215</v>
      </c>
      <c r="I10" s="24">
        <v>0.53600000000000003</v>
      </c>
      <c r="J10" s="24">
        <v>0.58599999999999997</v>
      </c>
      <c r="K10" s="24"/>
      <c r="L10" s="24"/>
      <c r="M10" s="24"/>
      <c r="N10" s="24"/>
      <c r="O10" s="24"/>
      <c r="P10" s="24"/>
    </row>
    <row r="11" spans="1:30" s="23" customFormat="1" ht="15.75" customHeight="1">
      <c r="A11" s="30" t="s">
        <v>134</v>
      </c>
      <c r="B11" s="33" t="s">
        <v>202</v>
      </c>
      <c r="C11" s="25" t="s">
        <v>15</v>
      </c>
      <c r="D11" s="25" t="s">
        <v>139</v>
      </c>
      <c r="E11" s="25" t="s">
        <v>286</v>
      </c>
      <c r="F11" s="25" t="s">
        <v>124</v>
      </c>
      <c r="G11" s="32">
        <v>196</v>
      </c>
      <c r="H11" s="32">
        <v>215</v>
      </c>
      <c r="I11" s="24">
        <v>0.93400000000000005</v>
      </c>
      <c r="J11" s="24">
        <v>0.93</v>
      </c>
      <c r="K11" s="24"/>
      <c r="L11" s="24"/>
      <c r="M11" s="24"/>
      <c r="N11" s="24"/>
      <c r="O11" s="24"/>
      <c r="P11" s="24"/>
    </row>
    <row r="12" spans="1:30" s="23" customFormat="1" ht="15.75" customHeight="1">
      <c r="A12" s="30" t="s">
        <v>134</v>
      </c>
      <c r="B12" s="33" t="s">
        <v>202</v>
      </c>
      <c r="C12" s="25" t="s">
        <v>16</v>
      </c>
      <c r="D12" s="25" t="s">
        <v>139</v>
      </c>
      <c r="E12" s="25" t="s">
        <v>286</v>
      </c>
      <c r="F12" s="25" t="s">
        <v>124</v>
      </c>
      <c r="G12" s="32">
        <v>196</v>
      </c>
      <c r="H12" s="32">
        <v>215</v>
      </c>
      <c r="I12" s="24">
        <v>0.88300000000000001</v>
      </c>
      <c r="J12" s="24">
        <v>0.85099999999999998</v>
      </c>
      <c r="K12" s="24"/>
      <c r="L12" s="24"/>
      <c r="M12" s="24"/>
      <c r="N12" s="24"/>
      <c r="O12" s="24"/>
      <c r="P12" s="24"/>
    </row>
    <row r="13" spans="1:30" s="23" customFormat="1" ht="15.75" customHeight="1">
      <c r="A13" s="30" t="s">
        <v>134</v>
      </c>
      <c r="B13" s="33" t="s">
        <v>202</v>
      </c>
      <c r="C13" s="25" t="s">
        <v>17</v>
      </c>
      <c r="D13" s="25" t="s">
        <v>139</v>
      </c>
      <c r="E13" s="25" t="s">
        <v>286</v>
      </c>
      <c r="F13" s="25" t="s">
        <v>124</v>
      </c>
      <c r="G13" s="32">
        <v>196</v>
      </c>
      <c r="H13" s="32">
        <v>215</v>
      </c>
      <c r="I13" s="24">
        <v>0.316</v>
      </c>
      <c r="J13" s="24">
        <v>0.35799999999999998</v>
      </c>
      <c r="K13" s="24"/>
      <c r="L13" s="24"/>
      <c r="M13" s="24"/>
      <c r="N13" s="24"/>
      <c r="O13" s="24"/>
      <c r="P13" s="24"/>
    </row>
    <row r="14" spans="1:30" s="23" customFormat="1" ht="15.75" customHeight="1">
      <c r="A14" s="23" t="s">
        <v>135</v>
      </c>
      <c r="B14" s="25" t="s">
        <v>209</v>
      </c>
      <c r="C14" s="25" t="s">
        <v>12</v>
      </c>
      <c r="D14" s="25" t="s">
        <v>139</v>
      </c>
      <c r="E14" s="25" t="s">
        <v>286</v>
      </c>
      <c r="F14" s="3" t="s">
        <v>123</v>
      </c>
      <c r="G14" s="32">
        <v>122</v>
      </c>
      <c r="H14" s="32">
        <v>107</v>
      </c>
      <c r="I14" s="24"/>
      <c r="J14" s="24"/>
      <c r="K14" s="24">
        <v>3.59</v>
      </c>
      <c r="L14" s="24">
        <v>0.34</v>
      </c>
      <c r="M14" s="24"/>
      <c r="N14" s="24">
        <v>3.6</v>
      </c>
      <c r="O14" s="24">
        <v>0.3</v>
      </c>
      <c r="P14" s="24"/>
    </row>
    <row r="15" spans="1:30" s="23" customFormat="1" ht="15.75" customHeight="1">
      <c r="A15" s="23" t="s">
        <v>135</v>
      </c>
      <c r="B15" s="25" t="s">
        <v>209</v>
      </c>
      <c r="C15" s="25" t="s">
        <v>13</v>
      </c>
      <c r="D15" s="25" t="s">
        <v>139</v>
      </c>
      <c r="E15" s="25" t="s">
        <v>286</v>
      </c>
      <c r="F15" s="3" t="s">
        <v>123</v>
      </c>
      <c r="G15" s="32">
        <v>122</v>
      </c>
      <c r="H15" s="32">
        <v>107</v>
      </c>
      <c r="I15" s="24"/>
      <c r="J15" s="24"/>
      <c r="K15" s="24">
        <v>3.78</v>
      </c>
      <c r="L15" s="24">
        <v>0.44</v>
      </c>
      <c r="M15" s="24"/>
      <c r="N15" s="24">
        <v>3.81</v>
      </c>
      <c r="O15" s="24">
        <v>0.34</v>
      </c>
      <c r="P15" s="24"/>
    </row>
    <row r="16" spans="1:30" s="23" customFormat="1" ht="15.75" customHeight="1">
      <c r="A16" s="23" t="s">
        <v>135</v>
      </c>
      <c r="B16" s="25" t="s">
        <v>209</v>
      </c>
      <c r="C16" s="25" t="s">
        <v>14</v>
      </c>
      <c r="D16" s="25" t="s">
        <v>139</v>
      </c>
      <c r="E16" s="25" t="s">
        <v>286</v>
      </c>
      <c r="F16" s="25" t="s">
        <v>124</v>
      </c>
      <c r="G16" s="32">
        <v>122</v>
      </c>
      <c r="H16" s="32">
        <v>107</v>
      </c>
      <c r="I16" s="24">
        <v>0.41</v>
      </c>
      <c r="J16" s="24">
        <v>0.38300000000000001</v>
      </c>
      <c r="K16" s="26"/>
      <c r="L16" s="26"/>
      <c r="M16" s="26"/>
      <c r="N16" s="26"/>
      <c r="O16" s="26"/>
      <c r="P16" s="26"/>
    </row>
    <row r="17" spans="1:16" s="23" customFormat="1" ht="15.75" customHeight="1">
      <c r="A17" s="23" t="s">
        <v>135</v>
      </c>
      <c r="B17" s="25" t="s">
        <v>209</v>
      </c>
      <c r="C17" s="25" t="s">
        <v>15</v>
      </c>
      <c r="D17" s="25" t="s">
        <v>139</v>
      </c>
      <c r="E17" s="25" t="s">
        <v>286</v>
      </c>
      <c r="F17" s="25" t="s">
        <v>124</v>
      </c>
      <c r="G17" s="32">
        <v>122</v>
      </c>
      <c r="H17" s="32">
        <v>107</v>
      </c>
      <c r="I17" s="24">
        <v>0.90200000000000002</v>
      </c>
      <c r="J17" s="24">
        <v>0.90700000000000003</v>
      </c>
      <c r="K17" s="26"/>
      <c r="L17" s="26"/>
      <c r="M17" s="26"/>
      <c r="N17" s="26"/>
      <c r="O17" s="26"/>
      <c r="P17" s="26"/>
    </row>
    <row r="18" spans="1:16" s="23" customFormat="1" ht="15.75" customHeight="1">
      <c r="A18" s="23" t="s">
        <v>135</v>
      </c>
      <c r="B18" s="25" t="s">
        <v>209</v>
      </c>
      <c r="C18" s="25" t="s">
        <v>16</v>
      </c>
      <c r="D18" s="25" t="s">
        <v>139</v>
      </c>
      <c r="E18" s="25" t="s">
        <v>286</v>
      </c>
      <c r="F18" s="25" t="s">
        <v>124</v>
      </c>
      <c r="G18" s="32">
        <v>122</v>
      </c>
      <c r="H18" s="32">
        <v>107</v>
      </c>
      <c r="I18" s="24">
        <v>0.92600000000000005</v>
      </c>
      <c r="J18" s="24">
        <v>0.88800000000000001</v>
      </c>
      <c r="K18" s="26"/>
      <c r="L18" s="26"/>
      <c r="M18" s="26"/>
      <c r="N18" s="26"/>
      <c r="O18" s="26"/>
      <c r="P18" s="26"/>
    </row>
    <row r="19" spans="1:16" s="23" customFormat="1" ht="15.75" customHeight="1">
      <c r="A19" s="23" t="s">
        <v>135</v>
      </c>
      <c r="B19" s="25" t="s">
        <v>209</v>
      </c>
      <c r="C19" s="25" t="s">
        <v>17</v>
      </c>
      <c r="D19" s="25" t="s">
        <v>139</v>
      </c>
      <c r="E19" s="25" t="s">
        <v>286</v>
      </c>
      <c r="F19" s="25" t="s">
        <v>124</v>
      </c>
      <c r="G19" s="32">
        <v>122</v>
      </c>
      <c r="H19" s="32">
        <v>107</v>
      </c>
      <c r="I19" s="24">
        <v>0.189</v>
      </c>
      <c r="J19" s="24">
        <v>0.215</v>
      </c>
      <c r="K19" s="26"/>
      <c r="L19" s="26"/>
      <c r="M19" s="26"/>
      <c r="N19" s="26"/>
      <c r="O19" s="26"/>
      <c r="P19" s="26"/>
    </row>
    <row r="20" spans="1:16" ht="15.75" customHeight="1">
      <c r="A20" s="52" t="s">
        <v>205</v>
      </c>
      <c r="B20" s="68" t="s">
        <v>204</v>
      </c>
      <c r="C20" s="49" t="s">
        <v>245</v>
      </c>
      <c r="D20" s="33" t="s">
        <v>244</v>
      </c>
      <c r="E20" s="33" t="s">
        <v>285</v>
      </c>
      <c r="F20" s="49" t="s">
        <v>123</v>
      </c>
      <c r="G20" s="49">
        <v>141</v>
      </c>
      <c r="H20" s="49">
        <v>138</v>
      </c>
      <c r="I20" s="6"/>
      <c r="J20" s="6"/>
      <c r="K20" s="6">
        <v>13.96</v>
      </c>
      <c r="L20" s="6">
        <v>2.2599999999999998</v>
      </c>
      <c r="M20" s="6"/>
      <c r="N20" s="6">
        <v>13.78</v>
      </c>
      <c r="O20" s="6">
        <v>2.5299999999999998</v>
      </c>
      <c r="P20" s="6"/>
    </row>
    <row r="21" spans="1:1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.75" customHeight="1"/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outlinePr summaryBelow="0" summaryRight="0"/>
  </sheetPr>
  <dimension ref="A1:AD1000"/>
  <sheetViews>
    <sheetView workbookViewId="0">
      <selection activeCell="E2" sqref="E2:E4"/>
    </sheetView>
  </sheetViews>
  <sheetFormatPr baseColWidth="10" defaultColWidth="12.6640625" defaultRowHeight="15" customHeight="1"/>
  <cols>
    <col min="1" max="1" width="32.5" style="75" bestFit="1" customWidth="1"/>
    <col min="2" max="2" width="25.5" style="75" bestFit="1" customWidth="1"/>
    <col min="3" max="3" width="24.1640625" bestFit="1" customWidth="1"/>
    <col min="4" max="4" width="14.1640625" bestFit="1" customWidth="1"/>
    <col min="5" max="5" width="5.1640625" bestFit="1" customWidth="1"/>
    <col min="6" max="6" width="15.5" bestFit="1" customWidth="1"/>
    <col min="7" max="7" width="11.5" customWidth="1"/>
    <col min="8" max="8" width="11.6640625" customWidth="1"/>
    <col min="9" max="9" width="11.33203125" customWidth="1"/>
    <col min="10" max="10" width="11.83203125" customWidth="1"/>
  </cols>
  <sheetData>
    <row r="1" spans="1:30" ht="15.75" customHeight="1">
      <c r="A1" s="74" t="s">
        <v>0</v>
      </c>
      <c r="B1" s="74" t="s">
        <v>1</v>
      </c>
      <c r="C1" s="1" t="s">
        <v>127</v>
      </c>
      <c r="D1" s="1" t="s">
        <v>138</v>
      </c>
      <c r="E1" s="47" t="s">
        <v>284</v>
      </c>
      <c r="F1" s="1" t="s">
        <v>122</v>
      </c>
      <c r="G1" s="1" t="s">
        <v>120</v>
      </c>
      <c r="H1" s="1" t="s">
        <v>121</v>
      </c>
      <c r="I1" s="1" t="s">
        <v>125</v>
      </c>
      <c r="J1" s="1" t="s">
        <v>126</v>
      </c>
      <c r="K1" s="1" t="s">
        <v>116</v>
      </c>
      <c r="L1" s="1" t="s">
        <v>117</v>
      </c>
      <c r="M1" s="1" t="s">
        <v>212</v>
      </c>
      <c r="N1" s="1" t="s">
        <v>118</v>
      </c>
      <c r="O1" s="1" t="s">
        <v>119</v>
      </c>
      <c r="P1" s="1" t="s">
        <v>213</v>
      </c>
      <c r="Q1" s="48" t="s">
        <v>140</v>
      </c>
      <c r="R1" s="48" t="s">
        <v>141</v>
      </c>
      <c r="S1" s="48" t="s">
        <v>142</v>
      </c>
      <c r="T1" s="48" t="s">
        <v>143</v>
      </c>
      <c r="U1" s="48" t="s">
        <v>144</v>
      </c>
      <c r="V1" s="48" t="s">
        <v>145</v>
      </c>
      <c r="W1" s="48" t="s">
        <v>146</v>
      </c>
      <c r="X1" s="48" t="s">
        <v>147</v>
      </c>
      <c r="Y1" s="48" t="s">
        <v>148</v>
      </c>
      <c r="Z1" s="48" t="s">
        <v>149</v>
      </c>
      <c r="AA1" s="48" t="s">
        <v>150</v>
      </c>
      <c r="AB1" s="48" t="s">
        <v>151</v>
      </c>
      <c r="AC1" s="48" t="s">
        <v>152</v>
      </c>
      <c r="AD1" s="48" t="s">
        <v>276</v>
      </c>
    </row>
    <row r="2" spans="1:30" ht="15.75" customHeight="1">
      <c r="A2" s="56" t="s">
        <v>161</v>
      </c>
      <c r="B2" s="56" t="s">
        <v>167</v>
      </c>
      <c r="C2" s="60" t="s">
        <v>179</v>
      </c>
      <c r="D2" s="49" t="s">
        <v>155</v>
      </c>
      <c r="E2" s="49" t="s">
        <v>285</v>
      </c>
      <c r="F2" s="49" t="s">
        <v>165</v>
      </c>
      <c r="G2" s="49">
        <v>659</v>
      </c>
      <c r="H2" s="49">
        <v>455</v>
      </c>
      <c r="I2" s="52"/>
      <c r="J2" s="52"/>
      <c r="K2" s="49">
        <v>4.4000000000000004</v>
      </c>
      <c r="L2" s="49"/>
      <c r="M2" s="49"/>
      <c r="N2" s="50">
        <v>4.2</v>
      </c>
      <c r="O2" s="49"/>
      <c r="P2" s="49"/>
      <c r="Q2" s="49"/>
      <c r="R2" s="49"/>
      <c r="S2" s="49"/>
      <c r="T2" s="49"/>
      <c r="U2" s="49"/>
      <c r="V2" s="49"/>
      <c r="W2" s="49"/>
      <c r="X2" s="49">
        <v>0.42099999999999999</v>
      </c>
    </row>
    <row r="3" spans="1:30" ht="15.75" customHeight="1">
      <c r="A3" s="56" t="s">
        <v>161</v>
      </c>
      <c r="B3" s="56" t="s">
        <v>167</v>
      </c>
      <c r="C3" s="49" t="s">
        <v>180</v>
      </c>
      <c r="D3" s="49" t="s">
        <v>155</v>
      </c>
      <c r="E3" s="49" t="s">
        <v>285</v>
      </c>
      <c r="F3" s="49" t="s">
        <v>124</v>
      </c>
      <c r="G3" s="49">
        <v>659</v>
      </c>
      <c r="H3" s="49">
        <v>455</v>
      </c>
      <c r="I3" s="49">
        <v>0.92</v>
      </c>
      <c r="J3" s="50">
        <v>0.91200000000000003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0" ht="15.75" customHeight="1">
      <c r="A4" s="79" t="s">
        <v>205</v>
      </c>
      <c r="B4" s="79" t="s">
        <v>204</v>
      </c>
      <c r="C4" s="49" t="s">
        <v>280</v>
      </c>
      <c r="D4" s="33" t="s">
        <v>244</v>
      </c>
      <c r="E4" s="49" t="s">
        <v>285</v>
      </c>
      <c r="F4" s="49" t="s">
        <v>123</v>
      </c>
      <c r="G4" s="5">
        <v>141</v>
      </c>
      <c r="H4" s="5">
        <v>138</v>
      </c>
      <c r="I4" s="5"/>
      <c r="J4" s="5"/>
      <c r="K4" s="6">
        <v>6.64</v>
      </c>
      <c r="L4" s="5">
        <v>1.46</v>
      </c>
      <c r="N4">
        <v>6.43</v>
      </c>
      <c r="O4">
        <v>1.58</v>
      </c>
    </row>
    <row r="5" spans="1:30" ht="15.75" customHeight="1">
      <c r="A5" s="78"/>
      <c r="B5" s="56"/>
      <c r="C5" s="5"/>
      <c r="D5" s="5"/>
      <c r="E5" s="5"/>
      <c r="F5" s="5"/>
      <c r="G5" s="5"/>
      <c r="H5" s="5"/>
      <c r="I5" s="5"/>
      <c r="J5" s="5"/>
      <c r="K5" s="6"/>
    </row>
    <row r="6" spans="1:30" ht="15.75" customHeight="1">
      <c r="A6" s="78"/>
      <c r="B6" s="56"/>
      <c r="C6" s="5"/>
      <c r="D6" s="5"/>
      <c r="E6" s="5"/>
      <c r="F6" s="5"/>
      <c r="G6" s="5"/>
      <c r="H6" s="5"/>
      <c r="I6" s="5"/>
      <c r="J6" s="5"/>
      <c r="K6" s="6"/>
    </row>
    <row r="7" spans="1:30" ht="15.75" customHeight="1">
      <c r="A7" s="78"/>
      <c r="B7" s="56"/>
      <c r="C7" s="5"/>
      <c r="D7" s="5"/>
      <c r="E7" s="5"/>
      <c r="F7" s="5"/>
      <c r="G7" s="5"/>
      <c r="H7" s="5"/>
      <c r="I7" s="5"/>
      <c r="J7" s="5"/>
      <c r="K7" s="6"/>
    </row>
    <row r="8" spans="1:30" ht="15.75" customHeight="1">
      <c r="A8" s="78"/>
      <c r="B8" s="56"/>
      <c r="C8" s="5"/>
      <c r="D8" s="5"/>
      <c r="E8" s="5"/>
      <c r="F8" s="5"/>
      <c r="G8" s="5"/>
      <c r="H8" s="5"/>
      <c r="I8" s="5"/>
      <c r="J8" s="5"/>
      <c r="K8" s="6"/>
    </row>
    <row r="9" spans="1:30" ht="15.75" customHeight="1">
      <c r="A9" s="78"/>
      <c r="B9" s="56"/>
      <c r="C9" s="5"/>
      <c r="D9" s="5"/>
      <c r="E9" s="5"/>
      <c r="F9" s="5"/>
      <c r="G9" s="5"/>
      <c r="H9" s="5"/>
      <c r="I9" s="5"/>
      <c r="J9" s="5"/>
      <c r="K9" s="6"/>
    </row>
    <row r="10" spans="1:30" ht="15.75" customHeight="1">
      <c r="A10" s="78"/>
      <c r="B10" s="56"/>
      <c r="C10" s="5"/>
      <c r="D10" s="5"/>
      <c r="E10" s="5"/>
      <c r="F10" s="5"/>
      <c r="G10" s="5"/>
      <c r="H10" s="5"/>
      <c r="I10" s="5"/>
      <c r="J10" s="5"/>
      <c r="K10" s="6"/>
    </row>
    <row r="11" spans="1:30" ht="15.75" customHeight="1">
      <c r="A11" s="78"/>
      <c r="B11" s="56"/>
      <c r="C11" s="5"/>
      <c r="D11" s="5"/>
      <c r="E11" s="5"/>
      <c r="F11" s="5"/>
      <c r="G11" s="5"/>
      <c r="H11" s="5"/>
      <c r="I11" s="5"/>
      <c r="J11" s="5"/>
      <c r="K11" s="6"/>
    </row>
    <row r="12" spans="1:30" ht="15.75" customHeight="1">
      <c r="A12" s="78"/>
      <c r="B12" s="56"/>
      <c r="C12" s="5"/>
      <c r="D12" s="5"/>
      <c r="E12" s="5"/>
      <c r="F12" s="5"/>
      <c r="G12" s="5"/>
      <c r="H12" s="5"/>
      <c r="I12" s="5"/>
      <c r="J12" s="5"/>
      <c r="K12" s="6"/>
    </row>
    <row r="13" spans="1:30" ht="15.75" customHeight="1">
      <c r="A13" s="78"/>
      <c r="B13" s="56"/>
      <c r="C13" s="5"/>
      <c r="D13" s="5"/>
      <c r="E13" s="5"/>
      <c r="F13" s="5"/>
      <c r="G13" s="5"/>
      <c r="H13" s="5"/>
      <c r="I13" s="5"/>
      <c r="J13" s="5"/>
      <c r="K13" s="6"/>
    </row>
    <row r="14" spans="1:30" ht="15.75" customHeight="1">
      <c r="A14" s="78"/>
      <c r="B14" s="56"/>
      <c r="C14" s="5"/>
      <c r="D14" s="5"/>
      <c r="E14" s="5"/>
      <c r="F14" s="5"/>
      <c r="G14" s="5"/>
      <c r="H14" s="5"/>
      <c r="I14" s="5"/>
      <c r="J14" s="5"/>
      <c r="K14" s="6"/>
    </row>
    <row r="15" spans="1:30" ht="15.75" customHeight="1">
      <c r="A15" s="78"/>
      <c r="B15" s="56"/>
      <c r="C15" s="5"/>
      <c r="D15" s="5"/>
      <c r="E15" s="5"/>
      <c r="F15" s="5"/>
      <c r="G15" s="5"/>
      <c r="H15" s="5"/>
      <c r="I15" s="5"/>
      <c r="J15" s="5"/>
      <c r="K15" s="6"/>
    </row>
    <row r="16" spans="1:30" ht="15.75" customHeight="1">
      <c r="A16" s="78"/>
      <c r="B16" s="56"/>
      <c r="C16" s="5"/>
      <c r="D16" s="5"/>
      <c r="E16" s="5"/>
      <c r="F16" s="5"/>
      <c r="G16" s="5"/>
      <c r="H16" s="5"/>
      <c r="I16" s="5"/>
      <c r="J16" s="5"/>
      <c r="K16" s="6"/>
    </row>
    <row r="17" spans="1:11" ht="15.75" customHeight="1">
      <c r="A17" s="78"/>
      <c r="B17" s="56"/>
      <c r="C17" s="5"/>
      <c r="D17" s="5"/>
      <c r="E17" s="5"/>
      <c r="F17" s="5"/>
      <c r="G17" s="5"/>
      <c r="H17" s="5"/>
      <c r="I17" s="5"/>
      <c r="J17" s="5"/>
      <c r="K17" s="6"/>
    </row>
    <row r="18" spans="1:11" ht="15.75" customHeight="1">
      <c r="A18" s="78"/>
      <c r="B18" s="56"/>
      <c r="C18" s="5"/>
      <c r="D18" s="5"/>
      <c r="E18" s="5"/>
      <c r="F18" s="5"/>
      <c r="G18" s="5"/>
      <c r="H18" s="5"/>
      <c r="I18" s="5"/>
      <c r="J18" s="5"/>
      <c r="K18" s="6"/>
    </row>
    <row r="19" spans="1:11" ht="15.75" customHeight="1">
      <c r="A19" s="78"/>
      <c r="B19" s="56"/>
      <c r="C19" s="5"/>
      <c r="D19" s="5"/>
      <c r="E19" s="5"/>
      <c r="F19" s="5"/>
      <c r="G19" s="5"/>
      <c r="H19" s="5"/>
      <c r="I19" s="5"/>
      <c r="J19" s="5"/>
      <c r="K19" s="6"/>
    </row>
    <row r="20" spans="1:11" ht="15.75" customHeight="1">
      <c r="A20" s="78"/>
      <c r="B20" s="56"/>
      <c r="C20" s="5"/>
      <c r="D20" s="5"/>
      <c r="E20" s="5"/>
      <c r="F20" s="5"/>
      <c r="G20" s="5"/>
      <c r="H20" s="5"/>
      <c r="I20" s="5"/>
      <c r="J20" s="5"/>
      <c r="K20" s="6"/>
    </row>
    <row r="21" spans="1:11" ht="15.75" customHeight="1">
      <c r="A21" s="78"/>
      <c r="B21" s="56"/>
      <c r="C21" s="5"/>
      <c r="D21" s="5"/>
      <c r="E21" s="5"/>
      <c r="F21" s="5"/>
      <c r="G21" s="5"/>
      <c r="H21" s="5"/>
      <c r="I21" s="5"/>
      <c r="J21" s="5"/>
      <c r="K21" s="6"/>
    </row>
    <row r="22" spans="1:11" ht="15.75" customHeight="1">
      <c r="A22" s="78"/>
      <c r="B22" s="56"/>
      <c r="C22" s="5"/>
      <c r="D22" s="5"/>
      <c r="E22" s="5"/>
      <c r="F22" s="5"/>
      <c r="G22" s="5"/>
      <c r="H22" s="5"/>
      <c r="I22" s="5"/>
      <c r="J22" s="5"/>
      <c r="K22" s="6"/>
    </row>
    <row r="23" spans="1:11" ht="15.75" customHeight="1">
      <c r="A23" s="78"/>
      <c r="B23" s="56"/>
      <c r="C23" s="5"/>
      <c r="D23" s="5"/>
      <c r="E23" s="5"/>
      <c r="F23" s="5"/>
      <c r="G23" s="5"/>
      <c r="H23" s="5"/>
      <c r="I23" s="5"/>
      <c r="J23" s="5"/>
      <c r="K23" s="6"/>
    </row>
    <row r="24" spans="1:11" ht="15.75" customHeight="1">
      <c r="A24" s="78"/>
      <c r="B24" s="56"/>
      <c r="C24" s="5"/>
      <c r="D24" s="5"/>
      <c r="E24" s="5"/>
      <c r="F24" s="5"/>
      <c r="G24" s="5"/>
      <c r="H24" s="5"/>
      <c r="I24" s="5"/>
      <c r="J24" s="5"/>
      <c r="K24" s="6"/>
    </row>
    <row r="25" spans="1:11" ht="15.75" customHeight="1">
      <c r="A25" s="78"/>
      <c r="B25" s="56"/>
      <c r="C25" s="5"/>
      <c r="D25" s="5"/>
      <c r="E25" s="5"/>
      <c r="F25" s="5"/>
      <c r="G25" s="5"/>
      <c r="H25" s="5"/>
      <c r="I25" s="5"/>
      <c r="J25" s="5"/>
      <c r="K25" s="6"/>
    </row>
    <row r="26" spans="1:11" ht="15.75" customHeight="1">
      <c r="A26" s="78"/>
      <c r="B26" s="56"/>
      <c r="C26" s="5"/>
      <c r="D26" s="5"/>
      <c r="E26" s="5"/>
      <c r="F26" s="5"/>
      <c r="G26" s="5"/>
      <c r="H26" s="5"/>
      <c r="I26" s="5"/>
      <c r="J26" s="5"/>
      <c r="K26" s="6"/>
    </row>
    <row r="27" spans="1:11" ht="15.75" customHeight="1">
      <c r="A27" s="78"/>
      <c r="B27" s="56"/>
      <c r="C27" s="5"/>
      <c r="D27" s="5"/>
      <c r="E27" s="5"/>
      <c r="F27" s="5"/>
      <c r="G27" s="5"/>
      <c r="H27" s="5"/>
      <c r="I27" s="5"/>
      <c r="J27" s="5"/>
      <c r="K27" s="6"/>
    </row>
    <row r="28" spans="1:11" ht="15.75" customHeight="1">
      <c r="A28" s="78"/>
      <c r="B28" s="56"/>
      <c r="C28" s="5"/>
      <c r="D28" s="5"/>
      <c r="E28" s="5"/>
      <c r="F28" s="5"/>
      <c r="G28" s="5"/>
      <c r="H28" s="5"/>
      <c r="I28" s="5"/>
      <c r="J28" s="5"/>
      <c r="K28" s="6"/>
    </row>
    <row r="29" spans="1:11" ht="15.75" customHeight="1">
      <c r="A29" s="78"/>
      <c r="B29" s="56"/>
      <c r="C29" s="5"/>
      <c r="D29" s="5"/>
      <c r="E29" s="5"/>
      <c r="F29" s="5"/>
      <c r="G29" s="5"/>
      <c r="H29" s="5"/>
      <c r="I29" s="5"/>
      <c r="J29" s="5"/>
      <c r="K29" s="6"/>
    </row>
    <row r="30" spans="1:11" ht="15.75" customHeight="1">
      <c r="A30" s="78"/>
      <c r="B30" s="56"/>
      <c r="C30" s="5"/>
      <c r="D30" s="5"/>
      <c r="E30" s="5"/>
      <c r="F30" s="5"/>
      <c r="G30" s="5"/>
      <c r="H30" s="5"/>
      <c r="I30" s="5"/>
      <c r="J30" s="5"/>
      <c r="K30" s="6"/>
    </row>
    <row r="31" spans="1:11" ht="15.75" customHeight="1">
      <c r="A31" s="78"/>
      <c r="B31" s="56"/>
      <c r="C31" s="5"/>
      <c r="D31" s="5"/>
      <c r="E31" s="5"/>
      <c r="F31" s="5"/>
      <c r="G31" s="5"/>
      <c r="H31" s="5"/>
      <c r="I31" s="5"/>
      <c r="J31" s="5"/>
      <c r="K31" s="6"/>
    </row>
    <row r="32" spans="1:11" ht="15.75" customHeight="1">
      <c r="A32" s="78"/>
      <c r="B32" s="56"/>
      <c r="C32" s="5"/>
      <c r="D32" s="5"/>
      <c r="E32" s="5"/>
      <c r="F32" s="5"/>
      <c r="G32" s="5"/>
      <c r="H32" s="5"/>
      <c r="I32" s="5"/>
      <c r="J32" s="5"/>
      <c r="K32" s="6"/>
    </row>
    <row r="33" spans="1:11" ht="15.75" customHeight="1">
      <c r="A33" s="78"/>
      <c r="B33" s="56"/>
      <c r="C33" s="5"/>
      <c r="D33" s="5"/>
      <c r="E33" s="5"/>
      <c r="F33" s="5"/>
      <c r="G33" s="5"/>
      <c r="H33" s="5"/>
      <c r="I33" s="5"/>
      <c r="J33" s="5"/>
      <c r="K33" s="6"/>
    </row>
    <row r="34" spans="1:11" ht="15.75" customHeight="1">
      <c r="A34" s="78"/>
      <c r="B34" s="56"/>
      <c r="C34" s="5"/>
      <c r="D34" s="5"/>
      <c r="E34" s="5"/>
      <c r="F34" s="5"/>
      <c r="G34" s="5"/>
      <c r="H34" s="5"/>
      <c r="I34" s="5"/>
      <c r="J34" s="5"/>
      <c r="K34" s="6"/>
    </row>
    <row r="35" spans="1:11" ht="15.75" customHeight="1">
      <c r="A35" s="78"/>
      <c r="B35" s="56"/>
      <c r="C35" s="5"/>
      <c r="D35" s="5"/>
      <c r="E35" s="5"/>
      <c r="F35" s="5"/>
      <c r="G35" s="5"/>
      <c r="H35" s="5"/>
      <c r="I35" s="5"/>
      <c r="J35" s="5"/>
      <c r="K35" s="6"/>
    </row>
    <row r="36" spans="1:11" ht="15.75" customHeight="1">
      <c r="A36" s="78"/>
      <c r="B36" s="56"/>
      <c r="C36" s="5"/>
      <c r="D36" s="5"/>
      <c r="E36" s="5"/>
      <c r="F36" s="5"/>
      <c r="G36" s="5"/>
      <c r="H36" s="5"/>
      <c r="I36" s="5"/>
      <c r="J36" s="5"/>
      <c r="K36" s="6"/>
    </row>
    <row r="37" spans="1:11" ht="15.75" customHeight="1">
      <c r="A37" s="78"/>
      <c r="B37" s="56"/>
      <c r="C37" s="5"/>
      <c r="D37" s="5"/>
      <c r="E37" s="5"/>
      <c r="F37" s="5"/>
      <c r="G37" s="5"/>
      <c r="H37" s="5"/>
      <c r="I37" s="5"/>
      <c r="J37" s="5"/>
      <c r="K37" s="6"/>
    </row>
    <row r="38" spans="1:11" ht="15.75" customHeight="1">
      <c r="A38" s="78"/>
      <c r="B38" s="56"/>
      <c r="C38" s="5"/>
      <c r="D38" s="5"/>
      <c r="E38" s="5"/>
      <c r="F38" s="5"/>
      <c r="G38" s="5"/>
      <c r="H38" s="5"/>
      <c r="I38" s="5"/>
      <c r="J38" s="5"/>
      <c r="K38" s="6"/>
    </row>
    <row r="39" spans="1:11" ht="15.75" customHeight="1">
      <c r="A39" s="78"/>
      <c r="B39" s="56"/>
      <c r="C39" s="5"/>
      <c r="D39" s="5"/>
      <c r="E39" s="5"/>
      <c r="F39" s="5"/>
      <c r="G39" s="5"/>
      <c r="H39" s="5"/>
      <c r="I39" s="5"/>
      <c r="J39" s="5"/>
      <c r="K39" s="6"/>
    </row>
    <row r="40" spans="1:11" ht="15.75" customHeight="1">
      <c r="A40" s="78"/>
      <c r="B40" s="56"/>
      <c r="C40" s="5"/>
      <c r="D40" s="5"/>
      <c r="E40" s="5"/>
      <c r="F40" s="5"/>
      <c r="G40" s="5"/>
      <c r="H40" s="5"/>
      <c r="I40" s="5"/>
      <c r="J40" s="5"/>
      <c r="K40" s="6"/>
    </row>
    <row r="41" spans="1:11" ht="15.75" customHeight="1">
      <c r="A41" s="78"/>
      <c r="B41" s="56"/>
      <c r="C41" s="5"/>
      <c r="D41" s="5"/>
      <c r="E41" s="5"/>
      <c r="F41" s="5"/>
      <c r="G41" s="5"/>
      <c r="H41" s="5"/>
      <c r="I41" s="5"/>
      <c r="J41" s="5"/>
      <c r="K41" s="6"/>
    </row>
    <row r="42" spans="1:11" ht="15.75" customHeight="1">
      <c r="A42" s="78"/>
      <c r="B42" s="56"/>
      <c r="C42" s="5"/>
      <c r="D42" s="5"/>
      <c r="E42" s="5"/>
      <c r="F42" s="5"/>
      <c r="G42" s="5"/>
      <c r="H42" s="5"/>
      <c r="I42" s="5"/>
      <c r="J42" s="5"/>
      <c r="K42" s="6"/>
    </row>
    <row r="43" spans="1:11" ht="15.75" customHeight="1">
      <c r="A43" s="78"/>
      <c r="B43" s="56"/>
      <c r="C43" s="5"/>
      <c r="D43" s="5"/>
      <c r="E43" s="5"/>
      <c r="F43" s="5"/>
      <c r="G43" s="5"/>
      <c r="H43" s="5"/>
      <c r="I43" s="5"/>
      <c r="J43" s="5"/>
      <c r="K43" s="6"/>
    </row>
    <row r="44" spans="1:11" ht="15.75" customHeight="1">
      <c r="A44" s="78"/>
      <c r="B44" s="56"/>
      <c r="C44" s="5"/>
      <c r="D44" s="5"/>
      <c r="E44" s="5"/>
      <c r="F44" s="5"/>
      <c r="G44" s="5"/>
      <c r="H44" s="5"/>
      <c r="I44" s="5"/>
      <c r="J44" s="5"/>
      <c r="K44" s="6"/>
    </row>
    <row r="45" spans="1:11" ht="15.75" customHeight="1">
      <c r="A45" s="78"/>
      <c r="B45" s="56"/>
      <c r="C45" s="5"/>
      <c r="D45" s="5"/>
      <c r="E45" s="5"/>
      <c r="F45" s="5"/>
      <c r="G45" s="5"/>
      <c r="H45" s="5"/>
      <c r="I45" s="5"/>
      <c r="J45" s="5"/>
      <c r="K45" s="6"/>
    </row>
    <row r="46" spans="1:11" ht="15.75" customHeight="1">
      <c r="A46" s="78"/>
      <c r="B46" s="56"/>
      <c r="C46" s="5"/>
      <c r="D46" s="5"/>
      <c r="E46" s="5"/>
      <c r="F46" s="5"/>
      <c r="G46" s="5"/>
      <c r="H46" s="5"/>
      <c r="I46" s="5"/>
      <c r="J46" s="5"/>
      <c r="K46" s="6"/>
    </row>
    <row r="47" spans="1:11" ht="15.75" customHeight="1">
      <c r="A47" s="78"/>
      <c r="B47" s="56"/>
      <c r="C47" s="5"/>
      <c r="D47" s="5"/>
      <c r="E47" s="5"/>
      <c r="F47" s="5"/>
      <c r="G47" s="5"/>
      <c r="H47" s="5"/>
      <c r="I47" s="5"/>
      <c r="J47" s="5"/>
      <c r="K47" s="6"/>
    </row>
    <row r="48" spans="1:11" ht="15.75" customHeight="1">
      <c r="A48" s="78"/>
      <c r="B48" s="56"/>
      <c r="C48" s="5"/>
      <c r="D48" s="5"/>
      <c r="E48" s="5"/>
      <c r="F48" s="5"/>
      <c r="G48" s="5"/>
      <c r="H48" s="5"/>
      <c r="I48" s="5"/>
      <c r="J48" s="5"/>
      <c r="K48" s="6"/>
    </row>
    <row r="49" spans="1:11" ht="15.75" customHeight="1">
      <c r="A49" s="78"/>
      <c r="B49" s="56"/>
      <c r="C49" s="5"/>
      <c r="D49" s="5"/>
      <c r="E49" s="5"/>
      <c r="F49" s="5"/>
      <c r="G49" s="5"/>
      <c r="H49" s="5"/>
      <c r="I49" s="5"/>
      <c r="J49" s="5"/>
      <c r="K49" s="6"/>
    </row>
    <row r="50" spans="1:11" ht="15.75" customHeight="1">
      <c r="A50" s="78"/>
      <c r="B50" s="56"/>
      <c r="C50" s="5"/>
      <c r="D50" s="5"/>
      <c r="E50" s="5"/>
      <c r="F50" s="5"/>
      <c r="G50" s="5"/>
      <c r="H50" s="5"/>
      <c r="I50" s="5"/>
      <c r="J50" s="5"/>
      <c r="K50" s="6"/>
    </row>
    <row r="51" spans="1:11" ht="15.75" customHeight="1">
      <c r="A51" s="78"/>
      <c r="B51" s="56"/>
      <c r="C51" s="5"/>
      <c r="D51" s="5"/>
      <c r="E51" s="5"/>
      <c r="F51" s="5"/>
      <c r="G51" s="5"/>
      <c r="H51" s="5"/>
      <c r="I51" s="5"/>
      <c r="J51" s="5"/>
      <c r="K51" s="6"/>
    </row>
    <row r="52" spans="1:11" ht="15.75" customHeight="1">
      <c r="A52" s="78"/>
      <c r="B52" s="56"/>
      <c r="C52" s="5"/>
      <c r="D52" s="5"/>
      <c r="E52" s="5"/>
      <c r="F52" s="5"/>
      <c r="G52" s="5"/>
      <c r="H52" s="5"/>
      <c r="I52" s="5"/>
      <c r="J52" s="5"/>
      <c r="K52" s="6"/>
    </row>
    <row r="53" spans="1:11" ht="15.75" customHeight="1">
      <c r="A53" s="78"/>
      <c r="B53" s="56"/>
      <c r="C53" s="5"/>
      <c r="D53" s="5"/>
      <c r="E53" s="5"/>
      <c r="F53" s="5"/>
      <c r="G53" s="5"/>
      <c r="H53" s="5"/>
      <c r="I53" s="5"/>
      <c r="J53" s="5"/>
      <c r="K53" s="6"/>
    </row>
    <row r="54" spans="1:11" ht="15.75" customHeight="1">
      <c r="A54" s="78"/>
      <c r="B54" s="56"/>
      <c r="C54" s="5"/>
      <c r="D54" s="5"/>
      <c r="E54" s="5"/>
      <c r="F54" s="5"/>
      <c r="G54" s="5"/>
      <c r="H54" s="5"/>
      <c r="I54" s="5"/>
      <c r="J54" s="5"/>
      <c r="K54" s="6"/>
    </row>
    <row r="55" spans="1:11" ht="15.75" customHeight="1">
      <c r="A55" s="78"/>
      <c r="B55" s="56"/>
      <c r="C55" s="5"/>
      <c r="D55" s="5"/>
      <c r="E55" s="5"/>
      <c r="F55" s="5"/>
      <c r="G55" s="5"/>
      <c r="H55" s="5"/>
      <c r="I55" s="5"/>
      <c r="J55" s="5"/>
      <c r="K55" s="6"/>
    </row>
    <row r="56" spans="1:11" ht="15.75" customHeight="1">
      <c r="A56" s="78"/>
      <c r="B56" s="56"/>
      <c r="C56" s="5"/>
      <c r="D56" s="5"/>
      <c r="E56" s="5"/>
      <c r="F56" s="5"/>
      <c r="G56" s="5"/>
      <c r="H56" s="5"/>
      <c r="I56" s="5"/>
      <c r="J56" s="5"/>
      <c r="K56" s="6"/>
    </row>
    <row r="57" spans="1:11" ht="15.75" customHeight="1">
      <c r="A57" s="78"/>
      <c r="B57" s="56"/>
      <c r="C57" s="5"/>
      <c r="D57" s="5"/>
      <c r="E57" s="5"/>
      <c r="F57" s="5"/>
      <c r="G57" s="5"/>
      <c r="H57" s="5"/>
      <c r="I57" s="5"/>
      <c r="J57" s="5"/>
      <c r="K57" s="6"/>
    </row>
    <row r="58" spans="1:11" ht="15.75" customHeight="1">
      <c r="A58" s="78"/>
      <c r="B58" s="56"/>
      <c r="C58" s="5"/>
      <c r="D58" s="5"/>
      <c r="E58" s="5"/>
      <c r="F58" s="5"/>
      <c r="G58" s="5"/>
      <c r="H58" s="5"/>
      <c r="I58" s="5"/>
      <c r="J58" s="5"/>
      <c r="K58" s="6"/>
    </row>
    <row r="59" spans="1:11" ht="15.75" customHeight="1">
      <c r="A59" s="78"/>
      <c r="B59" s="56"/>
      <c r="C59" s="5"/>
      <c r="D59" s="5"/>
      <c r="E59" s="5"/>
      <c r="F59" s="5"/>
      <c r="G59" s="5"/>
      <c r="H59" s="5"/>
      <c r="I59" s="5"/>
      <c r="J59" s="5"/>
      <c r="K59" s="6"/>
    </row>
    <row r="60" spans="1:11" ht="15.75" customHeight="1">
      <c r="A60" s="78"/>
      <c r="B60" s="56"/>
      <c r="C60" s="5"/>
      <c r="D60" s="5"/>
      <c r="E60" s="5"/>
      <c r="F60" s="5"/>
      <c r="G60" s="5"/>
      <c r="H60" s="5"/>
      <c r="I60" s="5"/>
      <c r="J60" s="5"/>
      <c r="K60" s="6"/>
    </row>
    <row r="61" spans="1:11" ht="15.75" customHeight="1">
      <c r="A61" s="78"/>
      <c r="B61" s="56"/>
      <c r="C61" s="5"/>
      <c r="D61" s="5"/>
      <c r="E61" s="5"/>
      <c r="F61" s="5"/>
      <c r="G61" s="5"/>
      <c r="H61" s="5"/>
      <c r="I61" s="5"/>
      <c r="J61" s="5"/>
      <c r="K61" s="6"/>
    </row>
    <row r="62" spans="1:11" ht="15.75" customHeight="1">
      <c r="A62" s="78"/>
      <c r="B62" s="56"/>
      <c r="C62" s="5"/>
      <c r="D62" s="5"/>
      <c r="E62" s="5"/>
      <c r="F62" s="5"/>
      <c r="G62" s="5"/>
      <c r="H62" s="5"/>
      <c r="I62" s="5"/>
      <c r="J62" s="5"/>
      <c r="K62" s="6"/>
    </row>
    <row r="63" spans="1:11" ht="15.75" customHeight="1">
      <c r="A63" s="78"/>
      <c r="B63" s="56"/>
      <c r="C63" s="5"/>
      <c r="D63" s="5"/>
      <c r="E63" s="5"/>
      <c r="F63" s="5"/>
      <c r="G63" s="5"/>
      <c r="H63" s="5"/>
      <c r="I63" s="5"/>
      <c r="J63" s="5"/>
      <c r="K63" s="6"/>
    </row>
    <row r="64" spans="1:11" ht="15.75" customHeight="1">
      <c r="A64" s="78"/>
      <c r="B64" s="56"/>
      <c r="C64" s="5"/>
      <c r="D64" s="5"/>
      <c r="E64" s="5"/>
      <c r="F64" s="5"/>
      <c r="G64" s="5"/>
      <c r="H64" s="5"/>
      <c r="I64" s="5"/>
      <c r="J64" s="5"/>
      <c r="K64" s="6"/>
    </row>
    <row r="65" spans="1:11" ht="15.75" customHeight="1">
      <c r="A65" s="78"/>
      <c r="B65" s="56"/>
      <c r="C65" s="5"/>
      <c r="D65" s="5"/>
      <c r="E65" s="5"/>
      <c r="F65" s="5"/>
      <c r="G65" s="5"/>
      <c r="H65" s="5"/>
      <c r="I65" s="5"/>
      <c r="J65" s="5"/>
      <c r="K65" s="6"/>
    </row>
    <row r="66" spans="1:11" ht="15.75" customHeight="1">
      <c r="A66" s="78"/>
      <c r="B66" s="56"/>
      <c r="C66" s="5"/>
      <c r="D66" s="5"/>
      <c r="E66" s="5"/>
      <c r="F66" s="5"/>
      <c r="G66" s="5"/>
      <c r="H66" s="5"/>
      <c r="I66" s="5"/>
      <c r="J66" s="5"/>
      <c r="K66" s="6"/>
    </row>
    <row r="67" spans="1:11" ht="15.75" customHeight="1">
      <c r="A67" s="78"/>
      <c r="B67" s="56"/>
      <c r="C67" s="5"/>
      <c r="D67" s="5"/>
      <c r="E67" s="5"/>
      <c r="F67" s="5"/>
      <c r="G67" s="5"/>
      <c r="H67" s="5"/>
      <c r="I67" s="5"/>
      <c r="J67" s="5"/>
      <c r="K67" s="6"/>
    </row>
    <row r="68" spans="1:11" ht="15.75" customHeight="1">
      <c r="A68" s="78"/>
      <c r="B68" s="56"/>
      <c r="C68" s="5"/>
      <c r="D68" s="5"/>
      <c r="E68" s="5"/>
      <c r="F68" s="5"/>
      <c r="G68" s="5"/>
      <c r="H68" s="5"/>
      <c r="I68" s="5"/>
      <c r="J68" s="5"/>
      <c r="K68" s="6"/>
    </row>
    <row r="69" spans="1:11" ht="15.75" customHeight="1">
      <c r="A69" s="78"/>
      <c r="B69" s="56"/>
      <c r="C69" s="5"/>
      <c r="D69" s="5"/>
      <c r="E69" s="5"/>
      <c r="F69" s="5"/>
      <c r="G69" s="5"/>
      <c r="H69" s="5"/>
      <c r="I69" s="5"/>
      <c r="J69" s="5"/>
      <c r="K69" s="6"/>
    </row>
    <row r="70" spans="1:11" ht="15.75" customHeight="1">
      <c r="A70" s="78"/>
      <c r="B70" s="56"/>
      <c r="C70" s="5"/>
      <c r="D70" s="5"/>
      <c r="E70" s="5"/>
      <c r="F70" s="5"/>
      <c r="G70" s="5"/>
      <c r="H70" s="5"/>
      <c r="I70" s="5"/>
      <c r="J70" s="5"/>
      <c r="K70" s="6"/>
    </row>
    <row r="71" spans="1:11" ht="15.75" customHeight="1">
      <c r="A71" s="78"/>
      <c r="B71" s="56"/>
      <c r="C71" s="5"/>
      <c r="D71" s="5"/>
      <c r="E71" s="5"/>
      <c r="F71" s="5"/>
      <c r="G71" s="5"/>
      <c r="H71" s="5"/>
      <c r="I71" s="5"/>
      <c r="J71" s="5"/>
      <c r="K71" s="6"/>
    </row>
    <row r="72" spans="1:11" ht="15.75" customHeight="1">
      <c r="A72" s="78"/>
      <c r="B72" s="56"/>
      <c r="C72" s="5"/>
      <c r="D72" s="5"/>
      <c r="E72" s="5"/>
      <c r="F72" s="5"/>
      <c r="G72" s="5"/>
      <c r="H72" s="5"/>
      <c r="I72" s="5"/>
      <c r="J72" s="5"/>
      <c r="K72" s="6"/>
    </row>
    <row r="73" spans="1:11" ht="15.75" customHeight="1">
      <c r="A73" s="78"/>
      <c r="B73" s="56"/>
      <c r="C73" s="5"/>
      <c r="D73" s="5"/>
      <c r="E73" s="5"/>
      <c r="F73" s="5"/>
      <c r="G73" s="5"/>
      <c r="H73" s="5"/>
      <c r="I73" s="5"/>
      <c r="J73" s="5"/>
      <c r="K73" s="6"/>
    </row>
    <row r="74" spans="1:11" ht="15.75" customHeight="1">
      <c r="A74" s="78"/>
      <c r="B74" s="56"/>
      <c r="C74" s="5"/>
      <c r="D74" s="5"/>
      <c r="E74" s="5"/>
      <c r="F74" s="5"/>
      <c r="G74" s="5"/>
      <c r="H74" s="5"/>
      <c r="I74" s="5"/>
      <c r="J74" s="5"/>
      <c r="K74" s="6"/>
    </row>
    <row r="75" spans="1:11" ht="15.75" customHeight="1">
      <c r="A75" s="78"/>
      <c r="B75" s="56"/>
      <c r="C75" s="5"/>
      <c r="D75" s="5"/>
      <c r="E75" s="5"/>
      <c r="F75" s="5"/>
      <c r="G75" s="5"/>
      <c r="H75" s="5"/>
      <c r="I75" s="5"/>
      <c r="J75" s="5"/>
      <c r="K75" s="6"/>
    </row>
    <row r="76" spans="1:11" ht="15.75" customHeight="1">
      <c r="A76" s="78"/>
      <c r="B76" s="56"/>
      <c r="C76" s="5"/>
      <c r="D76" s="5"/>
      <c r="E76" s="5"/>
      <c r="F76" s="5"/>
      <c r="G76" s="5"/>
      <c r="H76" s="5"/>
      <c r="I76" s="5"/>
      <c r="J76" s="5"/>
      <c r="K76" s="6"/>
    </row>
    <row r="77" spans="1:11" ht="15.75" customHeight="1">
      <c r="A77" s="78"/>
      <c r="B77" s="56"/>
      <c r="C77" s="5"/>
      <c r="D77" s="5"/>
      <c r="E77" s="5"/>
      <c r="F77" s="5"/>
      <c r="G77" s="5"/>
      <c r="H77" s="5"/>
      <c r="I77" s="5"/>
      <c r="J77" s="5"/>
      <c r="K77" s="6"/>
    </row>
    <row r="78" spans="1:11" ht="15.75" customHeight="1">
      <c r="A78" s="78"/>
      <c r="B78" s="56"/>
      <c r="C78" s="5"/>
      <c r="D78" s="5"/>
      <c r="E78" s="5"/>
      <c r="F78" s="5"/>
      <c r="G78" s="5"/>
      <c r="H78" s="5"/>
      <c r="I78" s="5"/>
      <c r="J78" s="5"/>
      <c r="K78" s="6"/>
    </row>
    <row r="79" spans="1:11" ht="15.75" customHeight="1">
      <c r="A79" s="78"/>
      <c r="B79" s="56"/>
      <c r="C79" s="5"/>
      <c r="D79" s="5"/>
      <c r="E79" s="5"/>
      <c r="F79" s="5"/>
      <c r="G79" s="5"/>
      <c r="H79" s="5"/>
      <c r="I79" s="5"/>
      <c r="J79" s="5"/>
      <c r="K79" s="6"/>
    </row>
    <row r="80" spans="1:11" ht="15.75" customHeight="1">
      <c r="A80" s="78"/>
      <c r="B80" s="56"/>
      <c r="C80" s="5"/>
      <c r="D80" s="5"/>
      <c r="E80" s="5"/>
      <c r="F80" s="5"/>
      <c r="G80" s="5"/>
      <c r="H80" s="5"/>
      <c r="I80" s="5"/>
      <c r="J80" s="5"/>
      <c r="K80" s="6"/>
    </row>
    <row r="81" spans="1:11" ht="15.75" customHeight="1">
      <c r="A81" s="78"/>
      <c r="B81" s="56"/>
      <c r="C81" s="5"/>
      <c r="D81" s="5"/>
      <c r="E81" s="5"/>
      <c r="F81" s="5"/>
      <c r="G81" s="5"/>
      <c r="H81" s="5"/>
      <c r="I81" s="5"/>
      <c r="J81" s="5"/>
      <c r="K81" s="6"/>
    </row>
    <row r="82" spans="1:11" ht="15.75" customHeight="1">
      <c r="A82" s="78"/>
      <c r="B82" s="56"/>
      <c r="C82" s="5"/>
      <c r="D82" s="5"/>
      <c r="E82" s="5"/>
      <c r="F82" s="5"/>
      <c r="G82" s="5"/>
      <c r="H82" s="5"/>
      <c r="I82" s="5"/>
      <c r="J82" s="5"/>
      <c r="K82" s="6"/>
    </row>
    <row r="83" spans="1:11" ht="15.75" customHeight="1">
      <c r="A83" s="78"/>
      <c r="B83" s="56"/>
      <c r="C83" s="5"/>
      <c r="D83" s="5"/>
      <c r="E83" s="5"/>
      <c r="F83" s="5"/>
      <c r="G83" s="5"/>
      <c r="H83" s="5"/>
      <c r="I83" s="5"/>
      <c r="J83" s="5"/>
      <c r="K83" s="6"/>
    </row>
    <row r="84" spans="1:11" ht="15.75" customHeight="1">
      <c r="A84" s="78"/>
      <c r="B84" s="56"/>
      <c r="C84" s="5"/>
      <c r="D84" s="5"/>
      <c r="E84" s="5"/>
      <c r="F84" s="5"/>
      <c r="G84" s="5"/>
      <c r="H84" s="5"/>
      <c r="I84" s="5"/>
      <c r="J84" s="5"/>
      <c r="K84" s="6"/>
    </row>
    <row r="85" spans="1:11" ht="15.75" customHeight="1">
      <c r="A85" s="78"/>
      <c r="B85" s="56"/>
      <c r="C85" s="5"/>
      <c r="D85" s="5"/>
      <c r="E85" s="5"/>
      <c r="F85" s="5"/>
      <c r="G85" s="5"/>
      <c r="H85" s="5"/>
      <c r="I85" s="5"/>
      <c r="J85" s="5"/>
      <c r="K85" s="6"/>
    </row>
    <row r="86" spans="1:11" ht="15.75" customHeight="1">
      <c r="A86" s="78"/>
      <c r="B86" s="56"/>
      <c r="C86" s="5"/>
      <c r="D86" s="5"/>
      <c r="E86" s="5"/>
      <c r="F86" s="5"/>
      <c r="G86" s="5"/>
      <c r="H86" s="5"/>
      <c r="I86" s="5"/>
      <c r="J86" s="5"/>
      <c r="K86" s="6"/>
    </row>
    <row r="87" spans="1:11" ht="15.75" customHeight="1">
      <c r="A87" s="78"/>
      <c r="B87" s="56"/>
      <c r="C87" s="5"/>
      <c r="D87" s="5"/>
      <c r="E87" s="5"/>
      <c r="F87" s="5"/>
      <c r="G87" s="5"/>
      <c r="H87" s="5"/>
      <c r="I87" s="5"/>
      <c r="J87" s="5"/>
      <c r="K87" s="6"/>
    </row>
    <row r="88" spans="1:11" ht="15.75" customHeight="1">
      <c r="A88" s="78"/>
      <c r="B88" s="56"/>
      <c r="C88" s="5"/>
      <c r="D88" s="5"/>
      <c r="E88" s="5"/>
      <c r="F88" s="5"/>
      <c r="G88" s="5"/>
      <c r="H88" s="5"/>
      <c r="I88" s="5"/>
      <c r="J88" s="5"/>
      <c r="K88" s="6"/>
    </row>
    <row r="89" spans="1:11" ht="15.75" customHeight="1">
      <c r="A89" s="78"/>
      <c r="B89" s="56"/>
      <c r="C89" s="5"/>
      <c r="D89" s="5"/>
      <c r="E89" s="5"/>
      <c r="F89" s="5"/>
      <c r="G89" s="5"/>
      <c r="H89" s="5"/>
      <c r="I89" s="5"/>
      <c r="J89" s="5"/>
      <c r="K89" s="6"/>
    </row>
    <row r="90" spans="1:11" ht="15.75" customHeight="1">
      <c r="A90" s="78"/>
      <c r="B90" s="56"/>
      <c r="C90" s="5"/>
      <c r="D90" s="5"/>
      <c r="E90" s="5"/>
      <c r="F90" s="5"/>
      <c r="G90" s="5"/>
      <c r="H90" s="5"/>
      <c r="I90" s="5"/>
      <c r="J90" s="5"/>
      <c r="K90" s="6"/>
    </row>
    <row r="91" spans="1:11" ht="15.75" customHeight="1">
      <c r="A91" s="78"/>
      <c r="B91" s="56"/>
      <c r="C91" s="5"/>
      <c r="D91" s="5"/>
      <c r="E91" s="5"/>
      <c r="F91" s="5"/>
      <c r="G91" s="5"/>
      <c r="H91" s="5"/>
      <c r="I91" s="5"/>
      <c r="J91" s="5"/>
      <c r="K91" s="6"/>
    </row>
    <row r="92" spans="1:11" ht="15.75" customHeight="1">
      <c r="A92" s="78"/>
      <c r="B92" s="56"/>
      <c r="C92" s="5"/>
      <c r="D92" s="5"/>
      <c r="E92" s="5"/>
      <c r="F92" s="5"/>
      <c r="G92" s="5"/>
      <c r="H92" s="5"/>
      <c r="I92" s="5"/>
      <c r="J92" s="5"/>
      <c r="K92" s="6"/>
    </row>
    <row r="93" spans="1:11" ht="15.75" customHeight="1">
      <c r="A93" s="78"/>
      <c r="B93" s="56"/>
      <c r="C93" s="5"/>
      <c r="D93" s="5"/>
      <c r="E93" s="5"/>
      <c r="F93" s="5"/>
      <c r="G93" s="5"/>
      <c r="H93" s="5"/>
      <c r="I93" s="5"/>
      <c r="J93" s="5"/>
      <c r="K93" s="6"/>
    </row>
    <row r="94" spans="1:11" ht="15.75" customHeight="1">
      <c r="A94" s="78"/>
      <c r="B94" s="56"/>
      <c r="C94" s="5"/>
      <c r="D94" s="5"/>
      <c r="E94" s="5"/>
      <c r="F94" s="5"/>
      <c r="G94" s="5"/>
      <c r="H94" s="5"/>
      <c r="I94" s="5"/>
      <c r="J94" s="5"/>
      <c r="K94" s="6"/>
    </row>
    <row r="95" spans="1:11" ht="15.75" customHeight="1">
      <c r="A95" s="78"/>
      <c r="B95" s="56"/>
      <c r="C95" s="5"/>
      <c r="D95" s="5"/>
      <c r="E95" s="5"/>
      <c r="F95" s="5"/>
      <c r="G95" s="5"/>
      <c r="H95" s="5"/>
      <c r="I95" s="5"/>
      <c r="J95" s="5"/>
      <c r="K95" s="6"/>
    </row>
    <row r="96" spans="1:11" ht="15.75" customHeight="1">
      <c r="A96" s="78"/>
      <c r="B96" s="56"/>
      <c r="C96" s="5"/>
      <c r="D96" s="5"/>
      <c r="E96" s="5"/>
      <c r="F96" s="5"/>
      <c r="G96" s="5"/>
      <c r="H96" s="5"/>
      <c r="I96" s="5"/>
      <c r="J96" s="5"/>
      <c r="K96" s="6"/>
    </row>
    <row r="97" spans="1:11" ht="15.75" customHeight="1">
      <c r="A97" s="78"/>
      <c r="B97" s="56"/>
      <c r="C97" s="5"/>
      <c r="D97" s="5"/>
      <c r="E97" s="5"/>
      <c r="F97" s="5"/>
      <c r="G97" s="5"/>
      <c r="H97" s="5"/>
      <c r="I97" s="5"/>
      <c r="J97" s="5"/>
      <c r="K97" s="6"/>
    </row>
    <row r="98" spans="1:11" ht="15.75" customHeight="1">
      <c r="A98" s="78"/>
      <c r="B98" s="56"/>
      <c r="C98" s="5"/>
      <c r="D98" s="5"/>
      <c r="E98" s="5"/>
      <c r="F98" s="5"/>
      <c r="G98" s="5"/>
      <c r="H98" s="5"/>
      <c r="I98" s="5"/>
      <c r="J98" s="5"/>
      <c r="K98" s="6"/>
    </row>
    <row r="99" spans="1:11" ht="15.75" customHeight="1">
      <c r="A99" s="78"/>
      <c r="B99" s="56"/>
      <c r="C99" s="5"/>
      <c r="D99" s="5"/>
      <c r="E99" s="5"/>
      <c r="F99" s="5"/>
      <c r="G99" s="5"/>
      <c r="H99" s="5"/>
      <c r="I99" s="5"/>
      <c r="J99" s="5"/>
      <c r="K99" s="6"/>
    </row>
    <row r="100" spans="1:11" ht="15.75" customHeight="1">
      <c r="A100" s="78"/>
      <c r="B100" s="56"/>
      <c r="C100" s="5"/>
      <c r="D100" s="5"/>
      <c r="E100" s="5"/>
      <c r="F100" s="5"/>
      <c r="G100" s="5"/>
      <c r="H100" s="5"/>
      <c r="I100" s="5"/>
      <c r="J100" s="5"/>
      <c r="K100" s="6"/>
    </row>
    <row r="101" spans="1:11" ht="15.75" customHeight="1">
      <c r="A101" s="78"/>
      <c r="B101" s="56"/>
      <c r="C101" s="5"/>
      <c r="D101" s="5"/>
      <c r="E101" s="5"/>
      <c r="F101" s="5"/>
      <c r="G101" s="5"/>
      <c r="H101" s="5"/>
      <c r="I101" s="5"/>
      <c r="J101" s="5"/>
      <c r="K101" s="6"/>
    </row>
    <row r="102" spans="1:11" ht="15.75" customHeight="1">
      <c r="A102" s="78"/>
      <c r="B102" s="56"/>
      <c r="C102" s="5"/>
      <c r="D102" s="5"/>
      <c r="E102" s="5"/>
      <c r="F102" s="5"/>
      <c r="G102" s="5"/>
      <c r="H102" s="5"/>
      <c r="I102" s="5"/>
      <c r="J102" s="5"/>
      <c r="K102" s="6"/>
    </row>
    <row r="103" spans="1:11" ht="15.75" customHeight="1">
      <c r="A103" s="78"/>
      <c r="B103" s="56"/>
      <c r="C103" s="5"/>
      <c r="D103" s="5"/>
      <c r="E103" s="5"/>
      <c r="F103" s="5"/>
      <c r="G103" s="5"/>
      <c r="H103" s="5"/>
      <c r="I103" s="5"/>
      <c r="J103" s="5"/>
      <c r="K103" s="6"/>
    </row>
    <row r="104" spans="1:11" ht="15.75" customHeight="1">
      <c r="A104" s="78"/>
      <c r="B104" s="56"/>
      <c r="C104" s="5"/>
      <c r="D104" s="5"/>
      <c r="E104" s="5"/>
      <c r="F104" s="5"/>
      <c r="G104" s="5"/>
      <c r="H104" s="5"/>
      <c r="I104" s="5"/>
      <c r="J104" s="5"/>
      <c r="K104" s="6"/>
    </row>
    <row r="105" spans="1:11" ht="15.75" customHeight="1">
      <c r="A105" s="78"/>
      <c r="B105" s="56"/>
      <c r="C105" s="5"/>
      <c r="D105" s="5"/>
      <c r="E105" s="5"/>
      <c r="F105" s="5"/>
      <c r="G105" s="5"/>
      <c r="H105" s="5"/>
      <c r="I105" s="5"/>
      <c r="J105" s="5"/>
      <c r="K105" s="6"/>
    </row>
    <row r="106" spans="1:11" ht="15.75" customHeight="1">
      <c r="A106" s="78"/>
      <c r="B106" s="56"/>
      <c r="C106" s="5"/>
      <c r="D106" s="5"/>
      <c r="E106" s="5"/>
      <c r="F106" s="5"/>
      <c r="G106" s="5"/>
      <c r="H106" s="5"/>
      <c r="I106" s="5"/>
      <c r="J106" s="5"/>
      <c r="K106" s="6"/>
    </row>
    <row r="107" spans="1:11" ht="15.75" customHeight="1">
      <c r="A107" s="78"/>
      <c r="B107" s="56"/>
      <c r="C107" s="5"/>
      <c r="D107" s="5"/>
      <c r="E107" s="5"/>
      <c r="F107" s="5"/>
      <c r="G107" s="5"/>
      <c r="H107" s="5"/>
      <c r="I107" s="5"/>
      <c r="J107" s="5"/>
      <c r="K107" s="6"/>
    </row>
    <row r="108" spans="1:11" ht="15.75" customHeight="1">
      <c r="A108" s="78"/>
      <c r="B108" s="56"/>
      <c r="C108" s="5"/>
      <c r="D108" s="5"/>
      <c r="E108" s="5"/>
      <c r="F108" s="5"/>
      <c r="G108" s="5"/>
      <c r="H108" s="5"/>
      <c r="I108" s="5"/>
      <c r="J108" s="5"/>
      <c r="K108" s="6"/>
    </row>
    <row r="109" spans="1:11" ht="15.75" customHeight="1">
      <c r="A109" s="78"/>
      <c r="B109" s="56"/>
      <c r="C109" s="5"/>
      <c r="D109" s="5"/>
      <c r="E109" s="5"/>
      <c r="F109" s="5"/>
      <c r="G109" s="5"/>
      <c r="H109" s="5"/>
      <c r="I109" s="5"/>
      <c r="J109" s="5"/>
      <c r="K109" s="6"/>
    </row>
    <row r="110" spans="1:11" ht="15.75" customHeight="1">
      <c r="A110" s="78"/>
      <c r="B110" s="56"/>
      <c r="C110" s="5"/>
      <c r="D110" s="5"/>
      <c r="E110" s="5"/>
      <c r="F110" s="5"/>
      <c r="G110" s="5"/>
      <c r="H110" s="5"/>
      <c r="I110" s="5"/>
      <c r="J110" s="5"/>
      <c r="K110" s="6"/>
    </row>
    <row r="111" spans="1:11" ht="15.75" customHeight="1">
      <c r="A111" s="78"/>
      <c r="B111" s="56"/>
      <c r="C111" s="5"/>
      <c r="D111" s="5"/>
      <c r="E111" s="5"/>
      <c r="F111" s="5"/>
      <c r="G111" s="5"/>
      <c r="H111" s="5"/>
      <c r="I111" s="5"/>
      <c r="J111" s="5"/>
      <c r="K111" s="6"/>
    </row>
    <row r="112" spans="1:11" ht="15.75" customHeight="1">
      <c r="A112" s="78"/>
      <c r="B112" s="56"/>
      <c r="C112" s="5"/>
      <c r="D112" s="5"/>
      <c r="E112" s="5"/>
      <c r="F112" s="5"/>
      <c r="G112" s="5"/>
      <c r="H112" s="5"/>
      <c r="I112" s="5"/>
      <c r="J112" s="5"/>
      <c r="K112" s="6"/>
    </row>
    <row r="113" spans="1:11" ht="15.75" customHeight="1">
      <c r="A113" s="78"/>
      <c r="B113" s="56"/>
      <c r="C113" s="5"/>
      <c r="D113" s="5"/>
      <c r="E113" s="5"/>
      <c r="F113" s="5"/>
      <c r="G113" s="5"/>
      <c r="H113" s="5"/>
      <c r="I113" s="5"/>
      <c r="J113" s="5"/>
      <c r="K113" s="6"/>
    </row>
    <row r="114" spans="1:11" ht="15.75" customHeight="1">
      <c r="A114" s="78"/>
      <c r="B114" s="56"/>
      <c r="C114" s="5"/>
      <c r="D114" s="5"/>
      <c r="E114" s="5"/>
      <c r="F114" s="5"/>
      <c r="G114" s="5"/>
      <c r="H114" s="5"/>
      <c r="I114" s="5"/>
      <c r="J114" s="5"/>
      <c r="K114" s="6"/>
    </row>
    <row r="115" spans="1:11" ht="15.75" customHeight="1">
      <c r="A115" s="78"/>
      <c r="B115" s="56"/>
      <c r="C115" s="5"/>
      <c r="D115" s="5"/>
      <c r="E115" s="5"/>
      <c r="F115" s="5"/>
      <c r="G115" s="5"/>
      <c r="H115" s="5"/>
      <c r="I115" s="5"/>
      <c r="J115" s="5"/>
      <c r="K115" s="6"/>
    </row>
    <row r="116" spans="1:11" ht="15.75" customHeight="1">
      <c r="A116" s="78"/>
      <c r="B116" s="56"/>
      <c r="C116" s="5"/>
      <c r="D116" s="5"/>
      <c r="E116" s="5"/>
      <c r="F116" s="5"/>
      <c r="G116" s="5"/>
      <c r="H116" s="5"/>
      <c r="I116" s="5"/>
      <c r="J116" s="5"/>
      <c r="K116" s="6"/>
    </row>
    <row r="117" spans="1:11" ht="15.75" customHeight="1">
      <c r="A117" s="78"/>
      <c r="B117" s="56"/>
      <c r="C117" s="5"/>
      <c r="D117" s="5"/>
      <c r="E117" s="5"/>
      <c r="F117" s="5"/>
      <c r="G117" s="5"/>
      <c r="H117" s="5"/>
      <c r="I117" s="5"/>
      <c r="J117" s="5"/>
      <c r="K117" s="6"/>
    </row>
    <row r="118" spans="1:11" ht="15.75" customHeight="1">
      <c r="A118" s="78"/>
      <c r="B118" s="56"/>
      <c r="C118" s="5"/>
      <c r="D118" s="5"/>
      <c r="E118" s="5"/>
      <c r="F118" s="5"/>
      <c r="G118" s="5"/>
      <c r="H118" s="5"/>
      <c r="I118" s="5"/>
      <c r="J118" s="5"/>
      <c r="K118" s="6"/>
    </row>
    <row r="119" spans="1:11" ht="15.75" customHeight="1">
      <c r="A119" s="78"/>
      <c r="B119" s="56"/>
      <c r="C119" s="5"/>
      <c r="D119" s="5"/>
      <c r="E119" s="5"/>
      <c r="F119" s="5"/>
      <c r="G119" s="5"/>
      <c r="H119" s="5"/>
      <c r="I119" s="5"/>
      <c r="J119" s="5"/>
      <c r="K119" s="6"/>
    </row>
    <row r="120" spans="1:11" ht="15.75" customHeight="1">
      <c r="A120" s="78"/>
      <c r="B120" s="56"/>
      <c r="C120" s="5"/>
      <c r="D120" s="5"/>
      <c r="E120" s="5"/>
      <c r="F120" s="5"/>
      <c r="G120" s="5"/>
      <c r="H120" s="5"/>
      <c r="I120" s="5"/>
      <c r="J120" s="5"/>
      <c r="K120" s="6"/>
    </row>
    <row r="121" spans="1:11" ht="15.75" customHeight="1">
      <c r="A121" s="78"/>
      <c r="B121" s="56"/>
      <c r="C121" s="5"/>
      <c r="D121" s="5"/>
      <c r="E121" s="5"/>
      <c r="F121" s="5"/>
      <c r="G121" s="5"/>
      <c r="H121" s="5"/>
      <c r="I121" s="5"/>
      <c r="J121" s="5"/>
      <c r="K121" s="6"/>
    </row>
    <row r="122" spans="1:11" ht="15.75" customHeight="1">
      <c r="A122" s="78"/>
      <c r="B122" s="56"/>
      <c r="C122" s="5"/>
      <c r="D122" s="5"/>
      <c r="E122" s="5"/>
      <c r="F122" s="5"/>
      <c r="G122" s="5"/>
      <c r="H122" s="5"/>
      <c r="I122" s="5"/>
      <c r="J122" s="5"/>
      <c r="K122" s="6"/>
    </row>
    <row r="123" spans="1:11" ht="15.75" customHeight="1">
      <c r="A123" s="78"/>
      <c r="B123" s="56"/>
      <c r="C123" s="5"/>
      <c r="D123" s="5"/>
      <c r="E123" s="5"/>
      <c r="F123" s="5"/>
      <c r="G123" s="5"/>
      <c r="H123" s="5"/>
      <c r="I123" s="5"/>
      <c r="J123" s="5"/>
      <c r="K123" s="6"/>
    </row>
    <row r="124" spans="1:11" ht="15.75" customHeight="1">
      <c r="A124" s="78"/>
      <c r="B124" s="56"/>
      <c r="C124" s="5"/>
      <c r="D124" s="5"/>
      <c r="E124" s="5"/>
      <c r="F124" s="5"/>
      <c r="G124" s="5"/>
      <c r="H124" s="5"/>
      <c r="I124" s="5"/>
      <c r="J124" s="5"/>
      <c r="K124" s="6"/>
    </row>
    <row r="125" spans="1:11" ht="15.75" customHeight="1">
      <c r="A125" s="78"/>
      <c r="B125" s="56"/>
      <c r="C125" s="5"/>
      <c r="D125" s="5"/>
      <c r="E125" s="5"/>
      <c r="F125" s="5"/>
      <c r="G125" s="5"/>
      <c r="H125" s="5"/>
      <c r="I125" s="5"/>
      <c r="J125" s="5"/>
      <c r="K125" s="6"/>
    </row>
    <row r="126" spans="1:11" ht="15.75" customHeight="1">
      <c r="A126" s="78"/>
      <c r="B126" s="56"/>
      <c r="C126" s="5"/>
      <c r="D126" s="5"/>
      <c r="E126" s="5"/>
      <c r="F126" s="5"/>
      <c r="G126" s="5"/>
      <c r="H126" s="5"/>
      <c r="I126" s="5"/>
      <c r="J126" s="5"/>
      <c r="K126" s="6"/>
    </row>
    <row r="127" spans="1:11" ht="15.75" customHeight="1">
      <c r="A127" s="78"/>
      <c r="B127" s="56"/>
      <c r="C127" s="5"/>
      <c r="D127" s="5"/>
      <c r="E127" s="5"/>
      <c r="F127" s="5"/>
      <c r="G127" s="5"/>
      <c r="H127" s="5"/>
      <c r="I127" s="5"/>
      <c r="J127" s="5"/>
      <c r="K127" s="6"/>
    </row>
    <row r="128" spans="1:11" ht="15.75" customHeight="1">
      <c r="A128" s="78"/>
      <c r="B128" s="56"/>
      <c r="C128" s="5"/>
      <c r="D128" s="5"/>
      <c r="E128" s="5"/>
      <c r="F128" s="5"/>
      <c r="G128" s="5"/>
      <c r="H128" s="5"/>
      <c r="I128" s="5"/>
      <c r="J128" s="5"/>
      <c r="K128" s="6"/>
    </row>
    <row r="129" spans="1:11" ht="15.75" customHeight="1">
      <c r="A129" s="78"/>
      <c r="B129" s="56"/>
      <c r="C129" s="5"/>
      <c r="D129" s="5"/>
      <c r="E129" s="5"/>
      <c r="F129" s="5"/>
      <c r="G129" s="5"/>
      <c r="H129" s="5"/>
      <c r="I129" s="5"/>
      <c r="J129" s="5"/>
      <c r="K129" s="6"/>
    </row>
    <row r="130" spans="1:11" ht="15.75" customHeight="1">
      <c r="A130" s="78"/>
      <c r="B130" s="56"/>
      <c r="C130" s="5"/>
      <c r="D130" s="5"/>
      <c r="E130" s="5"/>
      <c r="F130" s="5"/>
      <c r="G130" s="5"/>
      <c r="H130" s="5"/>
      <c r="I130" s="5"/>
      <c r="J130" s="5"/>
      <c r="K130" s="6"/>
    </row>
    <row r="131" spans="1:11" ht="15.75" customHeight="1">
      <c r="A131" s="78"/>
      <c r="B131" s="56"/>
      <c r="C131" s="5"/>
      <c r="D131" s="5"/>
      <c r="E131" s="5"/>
      <c r="F131" s="5"/>
      <c r="G131" s="5"/>
      <c r="H131" s="5"/>
      <c r="I131" s="5"/>
      <c r="J131" s="5"/>
      <c r="K131" s="6"/>
    </row>
    <row r="132" spans="1:11" ht="15.75" customHeight="1">
      <c r="A132" s="78"/>
      <c r="B132" s="56"/>
      <c r="C132" s="5"/>
      <c r="D132" s="5"/>
      <c r="E132" s="5"/>
      <c r="F132" s="5"/>
      <c r="G132" s="5"/>
      <c r="H132" s="5"/>
      <c r="I132" s="5"/>
      <c r="J132" s="5"/>
      <c r="K132" s="6"/>
    </row>
    <row r="133" spans="1:11" ht="15.75" customHeight="1">
      <c r="A133" s="78"/>
      <c r="B133" s="56"/>
      <c r="C133" s="5"/>
      <c r="D133" s="5"/>
      <c r="E133" s="5"/>
      <c r="F133" s="5"/>
      <c r="G133" s="5"/>
      <c r="H133" s="5"/>
      <c r="I133" s="5"/>
      <c r="J133" s="5"/>
      <c r="K133" s="6"/>
    </row>
    <row r="134" spans="1:11" ht="15.75" customHeight="1">
      <c r="A134" s="78"/>
      <c r="B134" s="56"/>
      <c r="C134" s="5"/>
      <c r="D134" s="5"/>
      <c r="E134" s="5"/>
      <c r="F134" s="5"/>
      <c r="G134" s="5"/>
      <c r="H134" s="5"/>
      <c r="I134" s="5"/>
      <c r="J134" s="5"/>
      <c r="K134" s="6"/>
    </row>
    <row r="135" spans="1:11" ht="15.75" customHeight="1">
      <c r="A135" s="78"/>
      <c r="B135" s="56"/>
      <c r="C135" s="5"/>
      <c r="D135" s="5"/>
      <c r="E135" s="5"/>
      <c r="F135" s="5"/>
      <c r="G135" s="5"/>
      <c r="H135" s="5"/>
      <c r="I135" s="5"/>
      <c r="J135" s="5"/>
      <c r="K135" s="6"/>
    </row>
    <row r="136" spans="1:11" ht="15.75" customHeight="1">
      <c r="A136" s="78"/>
      <c r="B136" s="56"/>
      <c r="C136" s="5"/>
      <c r="D136" s="5"/>
      <c r="E136" s="5"/>
      <c r="F136" s="5"/>
      <c r="G136" s="5"/>
      <c r="H136" s="5"/>
      <c r="I136" s="5"/>
      <c r="J136" s="5"/>
      <c r="K136" s="6"/>
    </row>
    <row r="137" spans="1:11" ht="15.75" customHeight="1">
      <c r="A137" s="78"/>
      <c r="B137" s="56"/>
      <c r="C137" s="5"/>
      <c r="D137" s="5"/>
      <c r="E137" s="5"/>
      <c r="F137" s="5"/>
      <c r="G137" s="5"/>
      <c r="H137" s="5"/>
      <c r="I137" s="5"/>
      <c r="J137" s="5"/>
      <c r="K137" s="6"/>
    </row>
    <row r="138" spans="1:11" ht="15.75" customHeight="1">
      <c r="A138" s="78"/>
      <c r="B138" s="56"/>
      <c r="C138" s="5"/>
      <c r="D138" s="5"/>
      <c r="E138" s="5"/>
      <c r="F138" s="5"/>
      <c r="G138" s="5"/>
      <c r="H138" s="5"/>
      <c r="I138" s="5"/>
      <c r="J138" s="5"/>
      <c r="K138" s="6"/>
    </row>
    <row r="139" spans="1:11" ht="15.75" customHeight="1">
      <c r="A139" s="78"/>
      <c r="B139" s="56"/>
      <c r="C139" s="5"/>
      <c r="D139" s="5"/>
      <c r="E139" s="5"/>
      <c r="F139" s="5"/>
      <c r="G139" s="5"/>
      <c r="H139" s="5"/>
      <c r="I139" s="5"/>
      <c r="J139" s="5"/>
      <c r="K139" s="6"/>
    </row>
    <row r="140" spans="1:11" ht="15.75" customHeight="1">
      <c r="A140" s="78"/>
      <c r="B140" s="56"/>
      <c r="C140" s="5"/>
      <c r="D140" s="5"/>
      <c r="E140" s="5"/>
      <c r="F140" s="5"/>
      <c r="G140" s="5"/>
      <c r="H140" s="5"/>
      <c r="I140" s="5"/>
      <c r="J140" s="5"/>
      <c r="K140" s="6"/>
    </row>
    <row r="141" spans="1:11" ht="15.75" customHeight="1">
      <c r="A141" s="78"/>
      <c r="B141" s="56"/>
      <c r="C141" s="5"/>
      <c r="D141" s="5"/>
      <c r="E141" s="5"/>
      <c r="F141" s="5"/>
      <c r="G141" s="5"/>
      <c r="H141" s="5"/>
      <c r="I141" s="5"/>
      <c r="J141" s="5"/>
      <c r="K141" s="6"/>
    </row>
    <row r="142" spans="1:11" ht="15.75" customHeight="1">
      <c r="A142" s="78"/>
      <c r="B142" s="56"/>
      <c r="C142" s="5"/>
      <c r="D142" s="5"/>
      <c r="E142" s="5"/>
      <c r="F142" s="5"/>
      <c r="G142" s="5"/>
      <c r="H142" s="5"/>
      <c r="I142" s="5"/>
      <c r="J142" s="5"/>
      <c r="K142" s="6"/>
    </row>
    <row r="143" spans="1:11" ht="15.75" customHeight="1">
      <c r="A143" s="78"/>
      <c r="B143" s="56"/>
      <c r="C143" s="5"/>
      <c r="D143" s="5"/>
      <c r="E143" s="5"/>
      <c r="F143" s="5"/>
      <c r="G143" s="5"/>
      <c r="H143" s="5"/>
      <c r="I143" s="5"/>
      <c r="J143" s="5"/>
      <c r="K143" s="6"/>
    </row>
    <row r="144" spans="1:11" ht="15.75" customHeight="1">
      <c r="A144" s="78"/>
      <c r="B144" s="56"/>
      <c r="C144" s="5"/>
      <c r="D144" s="5"/>
      <c r="E144" s="5"/>
      <c r="F144" s="5"/>
      <c r="G144" s="5"/>
      <c r="H144" s="5"/>
      <c r="I144" s="5"/>
      <c r="J144" s="5"/>
      <c r="K144" s="6"/>
    </row>
    <row r="145" spans="1:11" ht="15.75" customHeight="1">
      <c r="A145" s="78"/>
      <c r="B145" s="56"/>
      <c r="C145" s="5"/>
      <c r="D145" s="5"/>
      <c r="E145" s="5"/>
      <c r="F145" s="5"/>
      <c r="G145" s="5"/>
      <c r="H145" s="5"/>
      <c r="I145" s="5"/>
      <c r="J145" s="5"/>
      <c r="K145" s="6"/>
    </row>
    <row r="146" spans="1:11" ht="15.75" customHeight="1">
      <c r="A146" s="78"/>
      <c r="B146" s="56"/>
      <c r="C146" s="5"/>
      <c r="D146" s="5"/>
      <c r="E146" s="5"/>
      <c r="F146" s="5"/>
      <c r="G146" s="5"/>
      <c r="H146" s="5"/>
      <c r="I146" s="5"/>
      <c r="J146" s="5"/>
      <c r="K146" s="6"/>
    </row>
    <row r="147" spans="1:11" ht="15.75" customHeight="1">
      <c r="A147" s="78"/>
      <c r="B147" s="56"/>
      <c r="C147" s="5"/>
      <c r="D147" s="5"/>
      <c r="E147" s="5"/>
      <c r="F147" s="5"/>
      <c r="G147" s="5"/>
      <c r="H147" s="5"/>
      <c r="I147" s="5"/>
      <c r="J147" s="5"/>
      <c r="K147" s="6"/>
    </row>
    <row r="148" spans="1:11" ht="15.75" customHeight="1">
      <c r="A148" s="78"/>
      <c r="B148" s="56"/>
      <c r="C148" s="5"/>
      <c r="D148" s="5"/>
      <c r="E148" s="5"/>
      <c r="F148" s="5"/>
      <c r="G148" s="5"/>
      <c r="H148" s="5"/>
      <c r="I148" s="5"/>
      <c r="J148" s="5"/>
      <c r="K148" s="6"/>
    </row>
    <row r="149" spans="1:11" ht="15.75" customHeight="1">
      <c r="A149" s="78"/>
      <c r="B149" s="56"/>
      <c r="C149" s="5"/>
      <c r="D149" s="5"/>
      <c r="E149" s="5"/>
      <c r="F149" s="5"/>
      <c r="G149" s="5"/>
      <c r="H149" s="5"/>
      <c r="I149" s="5"/>
      <c r="J149" s="5"/>
      <c r="K149" s="6"/>
    </row>
    <row r="150" spans="1:11" ht="15.75" customHeight="1">
      <c r="A150" s="78"/>
      <c r="B150" s="56"/>
      <c r="C150" s="5"/>
      <c r="D150" s="5"/>
      <c r="E150" s="5"/>
      <c r="F150" s="5"/>
      <c r="G150" s="5"/>
      <c r="H150" s="5"/>
      <c r="I150" s="5"/>
      <c r="J150" s="5"/>
      <c r="K150" s="6"/>
    </row>
    <row r="151" spans="1:11" ht="15.75" customHeight="1">
      <c r="A151" s="78"/>
      <c r="B151" s="56"/>
      <c r="C151" s="5"/>
      <c r="D151" s="5"/>
      <c r="E151" s="5"/>
      <c r="F151" s="5"/>
      <c r="G151" s="5"/>
      <c r="H151" s="5"/>
      <c r="I151" s="5"/>
      <c r="J151" s="5"/>
      <c r="K151" s="6"/>
    </row>
    <row r="152" spans="1:11" ht="15.75" customHeight="1">
      <c r="A152" s="78"/>
      <c r="B152" s="56"/>
      <c r="C152" s="5"/>
      <c r="D152" s="5"/>
      <c r="E152" s="5"/>
      <c r="F152" s="5"/>
      <c r="G152" s="5"/>
      <c r="H152" s="5"/>
      <c r="I152" s="5"/>
      <c r="J152" s="5"/>
      <c r="K152" s="6"/>
    </row>
    <row r="153" spans="1:11" ht="15.75" customHeight="1">
      <c r="A153" s="78"/>
      <c r="B153" s="56"/>
      <c r="C153" s="5"/>
      <c r="D153" s="5"/>
      <c r="E153" s="5"/>
      <c r="F153" s="5"/>
      <c r="G153" s="5"/>
      <c r="H153" s="5"/>
      <c r="I153" s="5"/>
      <c r="J153" s="5"/>
      <c r="K153" s="6"/>
    </row>
    <row r="154" spans="1:11" ht="15.75" customHeight="1">
      <c r="A154" s="78"/>
      <c r="B154" s="56"/>
      <c r="C154" s="5"/>
      <c r="D154" s="5"/>
      <c r="E154" s="5"/>
      <c r="F154" s="5"/>
      <c r="G154" s="5"/>
      <c r="H154" s="5"/>
      <c r="I154" s="5"/>
      <c r="J154" s="5"/>
      <c r="K154" s="6"/>
    </row>
    <row r="155" spans="1:11" ht="15.75" customHeight="1">
      <c r="A155" s="78"/>
      <c r="B155" s="56"/>
      <c r="C155" s="5"/>
      <c r="D155" s="5"/>
      <c r="E155" s="5"/>
      <c r="F155" s="5"/>
      <c r="G155" s="5"/>
      <c r="H155" s="5"/>
      <c r="I155" s="5"/>
      <c r="J155" s="5"/>
      <c r="K155" s="6"/>
    </row>
    <row r="156" spans="1:11" ht="15.75" customHeight="1">
      <c r="A156" s="78"/>
      <c r="B156" s="56"/>
      <c r="C156" s="5"/>
      <c r="D156" s="5"/>
      <c r="E156" s="5"/>
      <c r="F156" s="5"/>
      <c r="G156" s="5"/>
      <c r="H156" s="5"/>
      <c r="I156" s="5"/>
      <c r="J156" s="5"/>
      <c r="K156" s="6"/>
    </row>
    <row r="157" spans="1:11" ht="15.75" customHeight="1">
      <c r="A157" s="78"/>
      <c r="B157" s="56"/>
      <c r="C157" s="5"/>
      <c r="D157" s="5"/>
      <c r="E157" s="5"/>
      <c r="F157" s="5"/>
      <c r="G157" s="5"/>
      <c r="H157" s="5"/>
      <c r="I157" s="5"/>
      <c r="J157" s="5"/>
      <c r="K157" s="6"/>
    </row>
    <row r="158" spans="1:11" ht="15.75" customHeight="1">
      <c r="A158" s="78"/>
      <c r="B158" s="56"/>
      <c r="C158" s="5"/>
      <c r="D158" s="5"/>
      <c r="E158" s="5"/>
      <c r="F158" s="5"/>
      <c r="G158" s="5"/>
      <c r="H158" s="5"/>
      <c r="I158" s="5"/>
      <c r="J158" s="5"/>
      <c r="K158" s="6"/>
    </row>
    <row r="159" spans="1:11" ht="15.75" customHeight="1">
      <c r="A159" s="78"/>
      <c r="B159" s="56"/>
      <c r="C159" s="5"/>
      <c r="D159" s="5"/>
      <c r="E159" s="5"/>
      <c r="F159" s="5"/>
      <c r="G159" s="5"/>
      <c r="H159" s="5"/>
      <c r="I159" s="5"/>
      <c r="J159" s="5"/>
      <c r="K159" s="6"/>
    </row>
    <row r="160" spans="1:11" ht="15.75" customHeight="1">
      <c r="A160" s="78"/>
      <c r="B160" s="56"/>
      <c r="C160" s="5"/>
      <c r="D160" s="5"/>
      <c r="E160" s="5"/>
      <c r="F160" s="5"/>
      <c r="G160" s="5"/>
      <c r="H160" s="5"/>
      <c r="I160" s="5"/>
      <c r="J160" s="5"/>
      <c r="K160" s="6"/>
    </row>
    <row r="161" spans="1:11" ht="15.75" customHeight="1">
      <c r="A161" s="78"/>
      <c r="B161" s="56"/>
      <c r="C161" s="5"/>
      <c r="D161" s="5"/>
      <c r="E161" s="5"/>
      <c r="F161" s="5"/>
      <c r="G161" s="5"/>
      <c r="H161" s="5"/>
      <c r="I161" s="5"/>
      <c r="J161" s="5"/>
      <c r="K161" s="6"/>
    </row>
    <row r="162" spans="1:11" ht="15.75" customHeight="1">
      <c r="A162" s="78"/>
      <c r="B162" s="56"/>
      <c r="C162" s="5"/>
      <c r="D162" s="5"/>
      <c r="E162" s="5"/>
      <c r="F162" s="5"/>
      <c r="G162" s="5"/>
      <c r="H162" s="5"/>
      <c r="I162" s="5"/>
      <c r="J162" s="5"/>
      <c r="K162" s="6"/>
    </row>
    <row r="163" spans="1:11" ht="15.75" customHeight="1">
      <c r="A163" s="78"/>
      <c r="B163" s="56"/>
      <c r="C163" s="5"/>
      <c r="D163" s="5"/>
      <c r="E163" s="5"/>
      <c r="F163" s="5"/>
      <c r="G163" s="5"/>
      <c r="H163" s="5"/>
      <c r="I163" s="5"/>
      <c r="J163" s="5"/>
      <c r="K163" s="6"/>
    </row>
    <row r="164" spans="1:11" ht="15.75" customHeight="1">
      <c r="A164" s="78"/>
      <c r="B164" s="56"/>
      <c r="C164" s="5"/>
      <c r="D164" s="5"/>
      <c r="E164" s="5"/>
      <c r="F164" s="5"/>
      <c r="G164" s="5"/>
      <c r="H164" s="5"/>
      <c r="I164" s="5"/>
      <c r="J164" s="5"/>
      <c r="K164" s="6"/>
    </row>
    <row r="165" spans="1:11" ht="15.75" customHeight="1">
      <c r="A165" s="78"/>
      <c r="B165" s="56"/>
      <c r="C165" s="5"/>
      <c r="D165" s="5"/>
      <c r="E165" s="5"/>
      <c r="F165" s="5"/>
      <c r="G165" s="5"/>
      <c r="H165" s="5"/>
      <c r="I165" s="5"/>
      <c r="J165" s="5"/>
      <c r="K165" s="6"/>
    </row>
    <row r="166" spans="1:11" ht="15.75" customHeight="1">
      <c r="A166" s="78"/>
      <c r="B166" s="56"/>
      <c r="C166" s="5"/>
      <c r="D166" s="5"/>
      <c r="E166" s="5"/>
      <c r="F166" s="5"/>
      <c r="G166" s="5"/>
      <c r="H166" s="5"/>
      <c r="I166" s="5"/>
      <c r="J166" s="5"/>
      <c r="K166" s="6"/>
    </row>
    <row r="167" spans="1:11" ht="15.75" customHeight="1">
      <c r="A167" s="78"/>
      <c r="B167" s="56"/>
      <c r="C167" s="5"/>
      <c r="D167" s="5"/>
      <c r="E167" s="5"/>
      <c r="F167" s="5"/>
      <c r="G167" s="5"/>
      <c r="H167" s="5"/>
      <c r="I167" s="5"/>
      <c r="J167" s="5"/>
      <c r="K167" s="6"/>
    </row>
    <row r="168" spans="1:11" ht="15.75" customHeight="1">
      <c r="A168" s="78"/>
      <c r="B168" s="56"/>
      <c r="C168" s="5"/>
      <c r="D168" s="5"/>
      <c r="E168" s="5"/>
      <c r="F168" s="5"/>
      <c r="G168" s="5"/>
      <c r="H168" s="5"/>
      <c r="I168" s="5"/>
      <c r="J168" s="5"/>
      <c r="K168" s="6"/>
    </row>
    <row r="169" spans="1:11" ht="15.75" customHeight="1">
      <c r="A169" s="78"/>
      <c r="B169" s="56"/>
      <c r="C169" s="5"/>
      <c r="D169" s="5"/>
      <c r="E169" s="5"/>
      <c r="F169" s="5"/>
      <c r="G169" s="5"/>
      <c r="H169" s="5"/>
      <c r="I169" s="5"/>
      <c r="J169" s="5"/>
      <c r="K169" s="6"/>
    </row>
    <row r="170" spans="1:11" ht="15.75" customHeight="1">
      <c r="A170" s="78"/>
      <c r="B170" s="56"/>
      <c r="C170" s="5"/>
      <c r="D170" s="5"/>
      <c r="E170" s="5"/>
      <c r="F170" s="5"/>
      <c r="G170" s="5"/>
      <c r="H170" s="5"/>
      <c r="I170" s="5"/>
      <c r="J170" s="5"/>
      <c r="K170" s="6"/>
    </row>
    <row r="171" spans="1:11" ht="15.75" customHeight="1">
      <c r="A171" s="78"/>
      <c r="B171" s="56"/>
      <c r="C171" s="5"/>
      <c r="D171" s="5"/>
      <c r="E171" s="5"/>
      <c r="F171" s="5"/>
      <c r="G171" s="5"/>
      <c r="H171" s="5"/>
      <c r="I171" s="5"/>
      <c r="J171" s="5"/>
      <c r="K171" s="6"/>
    </row>
    <row r="172" spans="1:11" ht="15.75" customHeight="1">
      <c r="A172" s="78"/>
      <c r="B172" s="56"/>
      <c r="C172" s="5"/>
      <c r="D172" s="5"/>
      <c r="E172" s="5"/>
      <c r="F172" s="5"/>
      <c r="G172" s="5"/>
      <c r="H172" s="5"/>
      <c r="I172" s="5"/>
      <c r="J172" s="5"/>
      <c r="K172" s="6"/>
    </row>
    <row r="173" spans="1:11" ht="15.75" customHeight="1">
      <c r="A173" s="78"/>
      <c r="B173" s="56"/>
      <c r="C173" s="5"/>
      <c r="D173" s="5"/>
      <c r="E173" s="5"/>
      <c r="F173" s="5"/>
      <c r="G173" s="5"/>
      <c r="H173" s="5"/>
      <c r="I173" s="5"/>
      <c r="J173" s="5"/>
      <c r="K173" s="6"/>
    </row>
    <row r="174" spans="1:11" ht="15.75" customHeight="1">
      <c r="A174" s="78"/>
      <c r="B174" s="56"/>
      <c r="C174" s="5"/>
      <c r="D174" s="5"/>
      <c r="E174" s="5"/>
      <c r="F174" s="5"/>
      <c r="G174" s="5"/>
      <c r="H174" s="5"/>
      <c r="I174" s="5"/>
      <c r="J174" s="5"/>
      <c r="K174" s="6"/>
    </row>
    <row r="175" spans="1:11" ht="15.75" customHeight="1">
      <c r="A175" s="78"/>
      <c r="B175" s="56"/>
      <c r="C175" s="5"/>
      <c r="D175" s="5"/>
      <c r="E175" s="5"/>
      <c r="F175" s="5"/>
      <c r="G175" s="5"/>
      <c r="H175" s="5"/>
      <c r="I175" s="5"/>
      <c r="J175" s="5"/>
      <c r="K175" s="6"/>
    </row>
    <row r="176" spans="1:11" ht="15.75" customHeight="1">
      <c r="A176" s="78"/>
      <c r="B176" s="56"/>
      <c r="C176" s="5"/>
      <c r="D176" s="5"/>
      <c r="E176" s="5"/>
      <c r="F176" s="5"/>
      <c r="G176" s="5"/>
      <c r="H176" s="5"/>
      <c r="I176" s="5"/>
      <c r="J176" s="5"/>
      <c r="K176" s="6"/>
    </row>
    <row r="177" spans="1:11" ht="15.75" customHeight="1">
      <c r="A177" s="78"/>
      <c r="B177" s="56"/>
      <c r="C177" s="5"/>
      <c r="D177" s="5"/>
      <c r="E177" s="5"/>
      <c r="F177" s="5"/>
      <c r="G177" s="5"/>
      <c r="H177" s="5"/>
      <c r="I177" s="5"/>
      <c r="J177" s="5"/>
      <c r="K177" s="6"/>
    </row>
    <row r="178" spans="1:11" ht="15.75" customHeight="1">
      <c r="A178" s="78"/>
      <c r="B178" s="56"/>
      <c r="C178" s="5"/>
      <c r="D178" s="5"/>
      <c r="E178" s="5"/>
      <c r="F178" s="5"/>
      <c r="G178" s="5"/>
      <c r="H178" s="5"/>
      <c r="I178" s="5"/>
      <c r="J178" s="5"/>
      <c r="K178" s="6"/>
    </row>
    <row r="179" spans="1:11" ht="15.75" customHeight="1">
      <c r="A179" s="78"/>
      <c r="B179" s="56"/>
      <c r="C179" s="5"/>
      <c r="D179" s="5"/>
      <c r="E179" s="5"/>
      <c r="F179" s="5"/>
      <c r="G179" s="5"/>
      <c r="H179" s="5"/>
      <c r="I179" s="5"/>
      <c r="J179" s="5"/>
      <c r="K179" s="6"/>
    </row>
    <row r="180" spans="1:11" ht="15.75" customHeight="1">
      <c r="A180" s="78"/>
      <c r="B180" s="56"/>
      <c r="C180" s="5"/>
      <c r="D180" s="5"/>
      <c r="E180" s="5"/>
      <c r="F180" s="5"/>
      <c r="G180" s="5"/>
      <c r="H180" s="5"/>
      <c r="I180" s="5"/>
      <c r="J180" s="5"/>
      <c r="K180" s="6"/>
    </row>
    <row r="181" spans="1:11" ht="15.75" customHeight="1">
      <c r="A181" s="78"/>
      <c r="B181" s="56"/>
      <c r="C181" s="5"/>
      <c r="D181" s="5"/>
      <c r="E181" s="5"/>
      <c r="F181" s="5"/>
      <c r="G181" s="5"/>
      <c r="H181" s="5"/>
      <c r="I181" s="5"/>
      <c r="J181" s="5"/>
      <c r="K181" s="6"/>
    </row>
    <row r="182" spans="1:11" ht="15.75" customHeight="1">
      <c r="A182" s="78"/>
      <c r="B182" s="56"/>
      <c r="C182" s="5"/>
      <c r="D182" s="5"/>
      <c r="E182" s="5"/>
      <c r="F182" s="5"/>
      <c r="G182" s="5"/>
      <c r="H182" s="5"/>
      <c r="I182" s="5"/>
      <c r="J182" s="5"/>
      <c r="K182" s="6"/>
    </row>
    <row r="183" spans="1:11" ht="15.75" customHeight="1">
      <c r="A183" s="78"/>
      <c r="B183" s="56"/>
      <c r="C183" s="5"/>
      <c r="D183" s="5"/>
      <c r="E183" s="5"/>
      <c r="F183" s="5"/>
      <c r="G183" s="5"/>
      <c r="H183" s="5"/>
      <c r="I183" s="5"/>
      <c r="J183" s="5"/>
      <c r="K183" s="6"/>
    </row>
    <row r="184" spans="1:11" ht="15.75" customHeight="1">
      <c r="A184" s="78"/>
      <c r="B184" s="56"/>
      <c r="C184" s="5"/>
      <c r="D184" s="5"/>
      <c r="E184" s="5"/>
      <c r="F184" s="5"/>
      <c r="G184" s="5"/>
      <c r="H184" s="5"/>
      <c r="I184" s="5"/>
      <c r="J184" s="5"/>
      <c r="K184" s="6"/>
    </row>
    <row r="185" spans="1:11" ht="15.75" customHeight="1">
      <c r="A185" s="78"/>
      <c r="B185" s="56"/>
      <c r="C185" s="5"/>
      <c r="D185" s="5"/>
      <c r="E185" s="5"/>
      <c r="F185" s="5"/>
      <c r="G185" s="5"/>
      <c r="H185" s="5"/>
      <c r="I185" s="5"/>
      <c r="J185" s="5"/>
      <c r="K185" s="6"/>
    </row>
    <row r="186" spans="1:11" ht="15.75" customHeight="1">
      <c r="A186" s="78"/>
      <c r="B186" s="56"/>
      <c r="C186" s="5"/>
      <c r="D186" s="5"/>
      <c r="E186" s="5"/>
      <c r="F186" s="5"/>
      <c r="G186" s="5"/>
      <c r="H186" s="5"/>
      <c r="I186" s="5"/>
      <c r="J186" s="5"/>
      <c r="K186" s="6"/>
    </row>
    <row r="187" spans="1:11" ht="15.75" customHeight="1">
      <c r="A187" s="78"/>
      <c r="B187" s="56"/>
      <c r="C187" s="5"/>
      <c r="D187" s="5"/>
      <c r="E187" s="5"/>
      <c r="F187" s="5"/>
      <c r="G187" s="5"/>
      <c r="H187" s="5"/>
      <c r="I187" s="5"/>
      <c r="J187" s="5"/>
      <c r="K187" s="6"/>
    </row>
    <row r="188" spans="1:11" ht="15.75" customHeight="1">
      <c r="A188" s="78"/>
      <c r="B188" s="56"/>
      <c r="C188" s="5"/>
      <c r="D188" s="5"/>
      <c r="E188" s="5"/>
      <c r="F188" s="5"/>
      <c r="G188" s="5"/>
      <c r="H188" s="5"/>
      <c r="I188" s="5"/>
      <c r="J188" s="5"/>
      <c r="K188" s="6"/>
    </row>
    <row r="189" spans="1:11" ht="15.75" customHeight="1">
      <c r="A189" s="78"/>
      <c r="B189" s="56"/>
      <c r="C189" s="5"/>
      <c r="D189" s="5"/>
      <c r="E189" s="5"/>
      <c r="F189" s="5"/>
      <c r="G189" s="5"/>
      <c r="H189" s="5"/>
      <c r="I189" s="5"/>
      <c r="J189" s="5"/>
      <c r="K189" s="6"/>
    </row>
    <row r="190" spans="1:11" ht="15.75" customHeight="1">
      <c r="A190" s="78"/>
      <c r="B190" s="56"/>
      <c r="C190" s="5"/>
      <c r="D190" s="5"/>
      <c r="E190" s="5"/>
      <c r="F190" s="5"/>
      <c r="G190" s="5"/>
      <c r="H190" s="5"/>
      <c r="I190" s="5"/>
      <c r="J190" s="5"/>
      <c r="K190" s="6"/>
    </row>
    <row r="191" spans="1:11" ht="15.75" customHeight="1">
      <c r="A191" s="78"/>
      <c r="B191" s="56"/>
      <c r="C191" s="5"/>
      <c r="D191" s="5"/>
      <c r="E191" s="5"/>
      <c r="F191" s="5"/>
      <c r="G191" s="5"/>
      <c r="H191" s="5"/>
      <c r="I191" s="5"/>
      <c r="J191" s="5"/>
      <c r="K191" s="6"/>
    </row>
    <row r="192" spans="1:11" ht="15.75" customHeight="1">
      <c r="A192" s="78"/>
      <c r="B192" s="56"/>
      <c r="C192" s="5"/>
      <c r="D192" s="5"/>
      <c r="E192" s="5"/>
      <c r="F192" s="5"/>
      <c r="G192" s="5"/>
      <c r="H192" s="5"/>
      <c r="I192" s="5"/>
      <c r="J192" s="5"/>
      <c r="K192" s="6"/>
    </row>
    <row r="193" spans="1:11" ht="15.75" customHeight="1">
      <c r="A193" s="78"/>
      <c r="B193" s="56"/>
      <c r="C193" s="5"/>
      <c r="D193" s="5"/>
      <c r="E193" s="5"/>
      <c r="F193" s="5"/>
      <c r="G193" s="5"/>
      <c r="H193" s="5"/>
      <c r="I193" s="5"/>
      <c r="J193" s="5"/>
      <c r="K193" s="6"/>
    </row>
    <row r="194" spans="1:11" ht="15.75" customHeight="1">
      <c r="A194" s="78"/>
      <c r="B194" s="56"/>
      <c r="C194" s="5"/>
      <c r="D194" s="5"/>
      <c r="E194" s="5"/>
      <c r="F194" s="5"/>
      <c r="G194" s="5"/>
      <c r="H194" s="5"/>
      <c r="I194" s="5"/>
      <c r="J194" s="5"/>
      <c r="K194" s="6"/>
    </row>
    <row r="195" spans="1:11" ht="15.75" customHeight="1">
      <c r="A195" s="78"/>
      <c r="B195" s="56"/>
      <c r="C195" s="5"/>
      <c r="D195" s="5"/>
      <c r="E195" s="5"/>
      <c r="F195" s="5"/>
      <c r="G195" s="5"/>
      <c r="H195" s="5"/>
      <c r="I195" s="5"/>
      <c r="J195" s="5"/>
      <c r="K195" s="6"/>
    </row>
    <row r="196" spans="1:11" ht="15.75" customHeight="1">
      <c r="A196" s="78"/>
      <c r="B196" s="56"/>
      <c r="C196" s="5"/>
      <c r="D196" s="5"/>
      <c r="E196" s="5"/>
      <c r="F196" s="5"/>
      <c r="G196" s="5"/>
      <c r="H196" s="5"/>
      <c r="I196" s="5"/>
      <c r="J196" s="5"/>
      <c r="K196" s="6"/>
    </row>
    <row r="197" spans="1:11" ht="15.75" customHeight="1">
      <c r="A197" s="78"/>
      <c r="B197" s="56"/>
      <c r="C197" s="5"/>
      <c r="D197" s="5"/>
      <c r="E197" s="5"/>
      <c r="F197" s="5"/>
      <c r="G197" s="5"/>
      <c r="H197" s="5"/>
      <c r="I197" s="5"/>
      <c r="J197" s="5"/>
      <c r="K197" s="6"/>
    </row>
    <row r="198" spans="1:11" ht="15.75" customHeight="1">
      <c r="A198" s="78"/>
      <c r="B198" s="56"/>
      <c r="C198" s="5"/>
      <c r="D198" s="5"/>
      <c r="E198" s="5"/>
      <c r="F198" s="5"/>
      <c r="G198" s="5"/>
      <c r="H198" s="5"/>
      <c r="I198" s="5"/>
      <c r="J198" s="5"/>
      <c r="K198" s="6"/>
    </row>
    <row r="199" spans="1:11" ht="15.75" customHeight="1">
      <c r="A199" s="78"/>
      <c r="B199" s="56"/>
      <c r="C199" s="5"/>
      <c r="D199" s="5"/>
      <c r="E199" s="5"/>
      <c r="F199" s="5"/>
      <c r="G199" s="5"/>
      <c r="H199" s="5"/>
      <c r="I199" s="5"/>
      <c r="J199" s="5"/>
      <c r="K199" s="6"/>
    </row>
    <row r="200" spans="1:11" ht="15.75" customHeight="1">
      <c r="A200" s="78"/>
      <c r="B200" s="56"/>
      <c r="C200" s="5"/>
      <c r="D200" s="5"/>
      <c r="E200" s="5"/>
      <c r="F200" s="5"/>
      <c r="G200" s="5"/>
      <c r="H200" s="5"/>
      <c r="I200" s="5"/>
      <c r="J200" s="5"/>
      <c r="K200" s="6"/>
    </row>
    <row r="201" spans="1:11" ht="15.75" customHeight="1">
      <c r="A201" s="78"/>
      <c r="B201" s="56"/>
      <c r="C201" s="5"/>
      <c r="D201" s="5"/>
      <c r="E201" s="5"/>
      <c r="F201" s="5"/>
      <c r="G201" s="5"/>
      <c r="H201" s="5"/>
      <c r="I201" s="5"/>
      <c r="J201" s="5"/>
      <c r="K201" s="6"/>
    </row>
    <row r="202" spans="1:11" ht="15.75" customHeight="1">
      <c r="A202" s="78"/>
      <c r="B202" s="56"/>
      <c r="C202" s="5"/>
      <c r="D202" s="5"/>
      <c r="E202" s="5"/>
      <c r="F202" s="5"/>
      <c r="G202" s="5"/>
      <c r="H202" s="5"/>
      <c r="I202" s="5"/>
      <c r="J202" s="5"/>
      <c r="K202" s="6"/>
    </row>
    <row r="203" spans="1:11" ht="15.75" customHeight="1">
      <c r="A203" s="78"/>
      <c r="B203" s="56"/>
      <c r="C203" s="5"/>
      <c r="D203" s="5"/>
      <c r="E203" s="5"/>
      <c r="F203" s="5"/>
      <c r="G203" s="5"/>
      <c r="H203" s="5"/>
      <c r="I203" s="5"/>
      <c r="J203" s="5"/>
      <c r="K203" s="6"/>
    </row>
    <row r="204" spans="1:11" ht="15.75" customHeight="1">
      <c r="A204" s="78"/>
      <c r="B204" s="56"/>
      <c r="C204" s="5"/>
      <c r="D204" s="5"/>
      <c r="E204" s="5"/>
      <c r="F204" s="5"/>
      <c r="G204" s="5"/>
      <c r="H204" s="5"/>
      <c r="I204" s="5"/>
      <c r="J204" s="5"/>
      <c r="K204" s="6"/>
    </row>
    <row r="205" spans="1:11" ht="15.75" customHeight="1">
      <c r="A205" s="78"/>
      <c r="B205" s="56"/>
      <c r="C205" s="5"/>
      <c r="D205" s="5"/>
      <c r="E205" s="5"/>
      <c r="F205" s="5"/>
      <c r="G205" s="5"/>
      <c r="H205" s="5"/>
      <c r="I205" s="5"/>
      <c r="J205" s="5"/>
      <c r="K205" s="6"/>
    </row>
    <row r="206" spans="1:11" ht="15.75" customHeight="1">
      <c r="A206" s="78"/>
      <c r="B206" s="56"/>
      <c r="C206" s="5"/>
      <c r="D206" s="5"/>
      <c r="E206" s="5"/>
      <c r="F206" s="5"/>
      <c r="G206" s="5"/>
      <c r="H206" s="5"/>
      <c r="I206" s="5"/>
      <c r="J206" s="5"/>
      <c r="K206" s="6"/>
    </row>
    <row r="207" spans="1:11" ht="15.75" customHeight="1">
      <c r="A207" s="78"/>
      <c r="B207" s="56"/>
      <c r="C207" s="5"/>
      <c r="D207" s="5"/>
      <c r="E207" s="5"/>
      <c r="F207" s="5"/>
      <c r="G207" s="5"/>
      <c r="H207" s="5"/>
      <c r="I207" s="5"/>
      <c r="J207" s="5"/>
      <c r="K207" s="6"/>
    </row>
    <row r="208" spans="1:11" ht="15.75" customHeight="1">
      <c r="A208" s="78"/>
      <c r="B208" s="56"/>
      <c r="C208" s="5"/>
      <c r="D208" s="5"/>
      <c r="E208" s="5"/>
      <c r="F208" s="5"/>
      <c r="G208" s="5"/>
      <c r="H208" s="5"/>
      <c r="I208" s="5"/>
      <c r="J208" s="5"/>
      <c r="K208" s="6"/>
    </row>
    <row r="209" spans="1:11" ht="15.75" customHeight="1">
      <c r="A209" s="78"/>
      <c r="B209" s="56"/>
      <c r="C209" s="5"/>
      <c r="D209" s="5"/>
      <c r="E209" s="5"/>
      <c r="F209" s="5"/>
      <c r="G209" s="5"/>
      <c r="H209" s="5"/>
      <c r="I209" s="5"/>
      <c r="J209" s="5"/>
      <c r="K209" s="6"/>
    </row>
    <row r="210" spans="1:11" ht="15.75" customHeight="1">
      <c r="A210" s="78"/>
      <c r="B210" s="56"/>
      <c r="C210" s="5"/>
      <c r="D210" s="5"/>
      <c r="E210" s="5"/>
      <c r="F210" s="5"/>
      <c r="G210" s="5"/>
      <c r="H210" s="5"/>
      <c r="I210" s="5"/>
      <c r="J210" s="5"/>
      <c r="K210" s="6"/>
    </row>
    <row r="211" spans="1:11" ht="15.75" customHeight="1">
      <c r="A211" s="78"/>
      <c r="B211" s="56"/>
      <c r="C211" s="5"/>
      <c r="D211" s="5"/>
      <c r="E211" s="5"/>
      <c r="F211" s="5"/>
      <c r="G211" s="5"/>
      <c r="H211" s="5"/>
      <c r="I211" s="5"/>
      <c r="J211" s="5"/>
      <c r="K211" s="6"/>
    </row>
    <row r="212" spans="1:11" ht="15.75" customHeight="1">
      <c r="A212" s="78"/>
      <c r="B212" s="56"/>
      <c r="C212" s="5"/>
      <c r="D212" s="5"/>
      <c r="E212" s="5"/>
      <c r="F212" s="5"/>
      <c r="G212" s="5"/>
      <c r="H212" s="5"/>
      <c r="I212" s="5"/>
      <c r="J212" s="5"/>
      <c r="K212" s="6"/>
    </row>
    <row r="213" spans="1:11" ht="15.75" customHeight="1">
      <c r="A213" s="78"/>
      <c r="B213" s="56"/>
      <c r="C213" s="5"/>
      <c r="D213" s="5"/>
      <c r="E213" s="5"/>
      <c r="F213" s="5"/>
      <c r="G213" s="5"/>
      <c r="H213" s="5"/>
      <c r="I213" s="5"/>
      <c r="J213" s="5"/>
      <c r="K213" s="6"/>
    </row>
    <row r="214" spans="1:11" ht="15.75" customHeight="1">
      <c r="A214" s="78"/>
      <c r="B214" s="56"/>
      <c r="C214" s="5"/>
      <c r="D214" s="5"/>
      <c r="E214" s="5"/>
      <c r="F214" s="5"/>
      <c r="G214" s="5"/>
      <c r="H214" s="5"/>
      <c r="I214" s="5"/>
      <c r="J214" s="5"/>
      <c r="K214" s="6"/>
    </row>
    <row r="215" spans="1:11" ht="15.75" customHeight="1">
      <c r="A215" s="78"/>
      <c r="B215" s="56"/>
      <c r="C215" s="5"/>
      <c r="D215" s="5"/>
      <c r="E215" s="5"/>
      <c r="F215" s="5"/>
      <c r="G215" s="5"/>
      <c r="H215" s="5"/>
      <c r="I215" s="5"/>
      <c r="J215" s="5"/>
      <c r="K215" s="6"/>
    </row>
    <row r="216" spans="1:11" ht="15.75" customHeight="1">
      <c r="A216" s="78"/>
      <c r="B216" s="56"/>
      <c r="C216" s="5"/>
      <c r="D216" s="5"/>
      <c r="E216" s="5"/>
      <c r="F216" s="5"/>
      <c r="G216" s="5"/>
      <c r="H216" s="5"/>
      <c r="I216" s="5"/>
      <c r="J216" s="5"/>
      <c r="K216" s="6"/>
    </row>
    <row r="217" spans="1:11" ht="15.75" customHeight="1">
      <c r="A217" s="78"/>
      <c r="B217" s="56"/>
      <c r="C217" s="5"/>
      <c r="D217" s="5"/>
      <c r="E217" s="5"/>
      <c r="F217" s="5"/>
      <c r="G217" s="5"/>
      <c r="H217" s="5"/>
      <c r="I217" s="5"/>
      <c r="J217" s="5"/>
      <c r="K217" s="6"/>
    </row>
    <row r="218" spans="1:11" ht="15.75" customHeight="1">
      <c r="A218" s="78"/>
      <c r="B218" s="56"/>
      <c r="C218" s="5"/>
      <c r="D218" s="5"/>
      <c r="E218" s="5"/>
      <c r="F218" s="5"/>
      <c r="G218" s="5"/>
      <c r="H218" s="5"/>
      <c r="I218" s="5"/>
      <c r="J218" s="5"/>
      <c r="K218" s="6"/>
    </row>
    <row r="219" spans="1:11" ht="15.75" customHeight="1">
      <c r="A219" s="78"/>
      <c r="B219" s="56"/>
      <c r="C219" s="5"/>
      <c r="D219" s="5"/>
      <c r="E219" s="5"/>
      <c r="F219" s="5"/>
      <c r="G219" s="5"/>
      <c r="H219" s="5"/>
      <c r="I219" s="5"/>
      <c r="J219" s="5"/>
      <c r="K219" s="6"/>
    </row>
    <row r="220" spans="1:11" ht="15.75" customHeight="1">
      <c r="A220" s="78"/>
      <c r="B220" s="56"/>
      <c r="C220" s="5"/>
      <c r="D220" s="5"/>
      <c r="E220" s="5"/>
      <c r="F220" s="5"/>
      <c r="G220" s="5"/>
      <c r="H220" s="5"/>
      <c r="I220" s="5"/>
      <c r="J220" s="5"/>
      <c r="K220" s="6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00"/>
  <sheetViews>
    <sheetView workbookViewId="0"/>
  </sheetViews>
  <sheetFormatPr baseColWidth="10" defaultColWidth="12.6640625" defaultRowHeight="15" customHeight="1"/>
  <cols>
    <col min="1" max="4" width="12.6640625" customWidth="1"/>
    <col min="5" max="5" width="17.6640625" customWidth="1"/>
    <col min="6" max="6" width="12.6640625" customWidth="1"/>
    <col min="8" max="8" width="14.1640625" customWidth="1"/>
    <col min="9" max="9" width="13.83203125" customWidth="1"/>
  </cols>
  <sheetData>
    <row r="1" spans="1:18" ht="15.75" customHeight="1">
      <c r="A1" s="80" t="s">
        <v>10</v>
      </c>
      <c r="B1" s="80" t="s">
        <v>18</v>
      </c>
      <c r="C1" s="80" t="s">
        <v>19</v>
      </c>
      <c r="D1" s="80" t="s">
        <v>20</v>
      </c>
      <c r="E1" s="8" t="s">
        <v>21</v>
      </c>
      <c r="F1" s="8" t="s">
        <v>22</v>
      </c>
      <c r="G1" s="4"/>
      <c r="H1" s="4"/>
      <c r="I1" s="8" t="s">
        <v>23</v>
      </c>
      <c r="J1" s="4"/>
      <c r="K1" s="4"/>
      <c r="L1" s="8" t="s">
        <v>24</v>
      </c>
      <c r="M1" s="4"/>
      <c r="N1" s="8" t="s">
        <v>25</v>
      </c>
      <c r="O1" s="8"/>
      <c r="P1" s="8"/>
      <c r="Q1" s="8"/>
      <c r="R1" s="8" t="s">
        <v>26</v>
      </c>
    </row>
    <row r="2" spans="1:18" ht="15.75" customHeight="1">
      <c r="A2" s="81"/>
      <c r="B2" s="81"/>
      <c r="C2" s="81"/>
      <c r="D2" s="81"/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9" t="s">
        <v>32</v>
      </c>
      <c r="K2" s="9" t="s">
        <v>33</v>
      </c>
      <c r="L2" s="5" t="s">
        <v>34</v>
      </c>
      <c r="M2" s="10" t="s">
        <v>35</v>
      </c>
      <c r="N2" s="10" t="s">
        <v>36</v>
      </c>
      <c r="O2" s="5" t="s">
        <v>37</v>
      </c>
      <c r="P2" s="9" t="s">
        <v>38</v>
      </c>
      <c r="Q2" s="5" t="s">
        <v>39</v>
      </c>
      <c r="R2" s="5" t="s">
        <v>40</v>
      </c>
    </row>
    <row r="3" spans="1:18" ht="15.75" customHeight="1">
      <c r="J3" s="11"/>
    </row>
    <row r="4" spans="1:18" ht="15.75" customHeight="1"/>
    <row r="5" spans="1:18" ht="15.75" customHeight="1"/>
    <row r="6" spans="1:18" ht="15.75" customHeight="1">
      <c r="K6" s="11"/>
    </row>
    <row r="7" spans="1:18" ht="15.75" customHeight="1">
      <c r="K7" s="12"/>
    </row>
    <row r="8" spans="1:18" ht="15.75" customHeight="1">
      <c r="K8" s="11"/>
    </row>
    <row r="9" spans="1:18" ht="15.75" customHeight="1">
      <c r="K9" s="11"/>
    </row>
    <row r="10" spans="1:18" ht="15.75" customHeight="1">
      <c r="K10" s="11"/>
    </row>
    <row r="11" spans="1:18" ht="15.75" customHeight="1">
      <c r="K11" s="11"/>
    </row>
    <row r="12" spans="1:18" ht="15.75" customHeight="1"/>
    <row r="13" spans="1:18" ht="15.75" customHeight="1"/>
    <row r="14" spans="1:18" ht="15.75" customHeight="1"/>
    <row r="15" spans="1:18" ht="15.75" customHeight="1">
      <c r="K15" s="11"/>
    </row>
    <row r="16" spans="1:18" ht="15.75" customHeight="1">
      <c r="K16" s="11"/>
    </row>
    <row r="17" spans="11:11" ht="15.75" customHeight="1">
      <c r="K17" s="11"/>
    </row>
    <row r="18" spans="11:11" ht="15.75" customHeight="1">
      <c r="K18" s="11"/>
    </row>
    <row r="19" spans="11:11" ht="15.75" customHeight="1">
      <c r="K19" s="12"/>
    </row>
    <row r="20" spans="11:11" ht="15.75" customHeight="1"/>
    <row r="21" spans="11:11" ht="15.75" customHeight="1">
      <c r="K21" s="12"/>
    </row>
    <row r="22" spans="11:11" ht="15.75" customHeight="1"/>
    <row r="23" spans="11:11" ht="15.75" customHeight="1">
      <c r="K23" s="12"/>
    </row>
    <row r="24" spans="11:11" ht="15.75" customHeight="1"/>
    <row r="25" spans="11:11" ht="15.75" customHeight="1">
      <c r="K25" s="11"/>
    </row>
    <row r="26" spans="11:11" ht="15.75" customHeight="1">
      <c r="K26" s="11"/>
    </row>
    <row r="27" spans="11:11" ht="15.75" customHeight="1"/>
    <row r="28" spans="11:11" ht="15.75" customHeight="1"/>
    <row r="29" spans="11:11" ht="15.75" customHeight="1"/>
    <row r="30" spans="11:11" ht="15.75" customHeight="1"/>
    <row r="31" spans="11:11" ht="15.75" customHeight="1"/>
    <row r="32" spans="1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homelessness</vt:lpstr>
      <vt:lpstr>health</vt:lpstr>
      <vt:lpstr>education</vt:lpstr>
      <vt:lpstr>employment</vt:lpstr>
      <vt:lpstr>exp_violence</vt:lpstr>
      <vt:lpstr>risky_behaviour</vt:lpstr>
      <vt:lpstr>life_skills</vt:lpstr>
      <vt:lpstr>relationships</vt:lpstr>
      <vt:lpstr>Core components</vt:lpstr>
      <vt:lpstr>Relevant studies</vt:lpstr>
      <vt:lpstr>Inputs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Taylor</cp:lastModifiedBy>
  <dcterms:created xsi:type="dcterms:W3CDTF">2023-06-26T06:21:14Z</dcterms:created>
  <dcterms:modified xsi:type="dcterms:W3CDTF">2024-02-26T00:38:45Z</dcterms:modified>
</cp:coreProperties>
</file>