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DOS_ITEMS" sheetId="2" r:id="rId5"/>
  </sheets>
  <definedNames>
    <definedName hidden="1" localSheetId="0" name="_xlnm._FilterDatabase">BOM!$A$1:$AA$178</definedName>
  </definedNames>
  <calcPr/>
</workbook>
</file>

<file path=xl/sharedStrings.xml><?xml version="1.0" encoding="utf-8"?>
<sst xmlns="http://schemas.openxmlformats.org/spreadsheetml/2006/main" count="908" uniqueCount="221">
  <si>
    <t>LINE</t>
  </si>
  <si>
    <t>ASSY_NO</t>
  </si>
  <si>
    <t>ASSY_DESC</t>
  </si>
  <si>
    <t>BOM_ID</t>
  </si>
  <si>
    <t>PN</t>
  </si>
  <si>
    <t>PN_DESC</t>
  </si>
  <si>
    <t>QTY</t>
  </si>
  <si>
    <t>COST_EA</t>
  </si>
  <si>
    <t>COST_EXT</t>
  </si>
  <si>
    <t>STATUS</t>
  </si>
  <si>
    <t>SUBTOTALS</t>
  </si>
  <si>
    <t>COMMENT</t>
  </si>
  <si>
    <t>A0x0053-01/A</t>
  </si>
  <si>
    <t>ASSY,UVC CONTROL ENCLOSURE</t>
  </si>
  <si>
    <t>A0x0053-XX/A</t>
  </si>
  <si>
    <t>DWG,ASSY,UVC CONTROL ENC</t>
  </si>
  <si>
    <t>DOS</t>
  </si>
  <si>
    <t>S0x0054-XX/A</t>
  </si>
  <si>
    <t>SCH,UVC CONTROL ENC</t>
  </si>
  <si>
    <t>P0x0055-00/A</t>
  </si>
  <si>
    <t>PROC,TEST,UVC CTRL ENC</t>
  </si>
  <si>
    <t>PRINT</t>
  </si>
  <si>
    <t>D0x0056-00/A</t>
  </si>
  <si>
    <t>DOC,USER MANUAL,UVC CONTROL ENC</t>
  </si>
  <si>
    <t>K0x0057-01/A</t>
  </si>
  <si>
    <t>KIT,LABELING,UVC CTRL ENC</t>
  </si>
  <si>
    <t>COMPLETE</t>
  </si>
  <si>
    <t>A0x0058-01/A</t>
  </si>
  <si>
    <t>ASSY,SUB,ENC,UVC CONTROL</t>
  </si>
  <si>
    <t>A0x0059-01/A</t>
  </si>
  <si>
    <t>ASSY,SUB,STRUT KIT</t>
  </si>
  <si>
    <t>A0x0060-01/A</t>
  </si>
  <si>
    <t>ASSY,SUB,MAIN PANEL</t>
  </si>
  <si>
    <t>A0x0061-01/A</t>
  </si>
  <si>
    <t>ASSY,SUB,LIGHTING PANEL</t>
  </si>
  <si>
    <t>A0x0062-01/A</t>
  </si>
  <si>
    <t>ASSY,SUB,ELECTRONICS</t>
  </si>
  <si>
    <t>A0x0063-01/A</t>
  </si>
  <si>
    <t>ASSY,SUB,REPLACEMENT PARTS</t>
  </si>
  <si>
    <t>K0x0057-XX/A</t>
  </si>
  <si>
    <t>DWG,KIT,LABELING,UVC CTRL ENC</t>
  </si>
  <si>
    <t>THT-7-486-3</t>
  </si>
  <si>
    <t>LBL,THT,UL969,486-B,1.5x2.75",SILVER</t>
  </si>
  <si>
    <t>K0x0057_01_A.BWS</t>
  </si>
  <si>
    <t>LBL,FILE,KIT,UVC CTRL ENC</t>
  </si>
  <si>
    <t>A0x0058-XX/A</t>
  </si>
  <si>
    <t>DWG,ASSY,SUB,ENC,UVC CONTROL</t>
  </si>
  <si>
    <t>F88T36HC</t>
  </si>
  <si>
    <t>ENC,TYPE 12,8x8x36"</t>
  </si>
  <si>
    <t>M0x0064-01/A</t>
  </si>
  <si>
    <t>MOD,ENC,STANDOFFS,HOLES,MISC</t>
  </si>
  <si>
    <t>INS,STANDOFF,1",1/4-20" THR,UL 94 V-0</t>
  </si>
  <si>
    <t>90850A100</t>
  </si>
  <si>
    <t>WSHR,FLAT,ZN,1/4",0.625" OD</t>
  </si>
  <si>
    <t xml:space="preserve">91102A750	</t>
  </si>
  <si>
    <t>WSHR,SPLIT LOCK,ZN,1/4",0.487" OD</t>
  </si>
  <si>
    <t xml:space="preserve">92865A537	</t>
  </si>
  <si>
    <t>SCR,HHC,1/4"-20x1/2",GRADE 5,ZN</t>
  </si>
  <si>
    <t>C22-D-S-K11</t>
  </si>
  <si>
    <t>PB,MOMENTARY,1NO+1NC,BLK</t>
  </si>
  <si>
    <t xml:space="preserve">
C22-D-S-K11</t>
  </si>
  <si>
    <t>PB,MOMENTARY,1NO+1NC,RED</t>
  </si>
  <si>
    <t>CL2-513G</t>
  </si>
  <si>
    <t>LED,120VAC,GRN,TYPE 4/4X</t>
  </si>
  <si>
    <t>CL2-502R</t>
  </si>
  <si>
    <t>LED,24V,RED,TYPE 4/4X</t>
  </si>
  <si>
    <t>W0x0065-01/A</t>
  </si>
  <si>
    <t>WIR HARNESS,CONTROLS,J1M</t>
  </si>
  <si>
    <t>W0x0065-02/A</t>
  </si>
  <si>
    <t>WIR HARNESS,CONTROLS,J2M</t>
  </si>
  <si>
    <t>W0x0065-03/A</t>
  </si>
  <si>
    <t>WIR HARNESS,CONTROLS,J3M</t>
  </si>
  <si>
    <t>W0x0065-04/A</t>
  </si>
  <si>
    <t>WIR HARNESS,CONTROLS,J4M</t>
  </si>
  <si>
    <t>CONN,CLAMP,HALEX,3/4",QTY 5/EA</t>
  </si>
  <si>
    <t>USB-CBL-AMICB6</t>
  </si>
  <si>
    <t>CABLE,USB,A-MICRO,6FT</t>
  </si>
  <si>
    <t>686-17604</t>
  </si>
  <si>
    <t>CABLE,NEMA 5-15,3P,14AWG,UL</t>
  </si>
  <si>
    <t>A0x0059-XX/A</t>
  </si>
  <si>
    <t>DWG,ASSY,SUB,STRUT KIT</t>
  </si>
  <si>
    <t>M0x-0066-01/A</t>
  </si>
  <si>
    <t>MOD,UNISTRUT,13/16" DEPTH,10.25" LEN</t>
  </si>
  <si>
    <t>M0x-0066-02/A</t>
  </si>
  <si>
    <t>MOD,UNISTRUT,13/16" DEPTH,13.75" LEN</t>
  </si>
  <si>
    <t>ZAB201</t>
  </si>
  <si>
    <t>HARDWARE,STRUT,L-BRACKET,1/2",QTY 10/EA</t>
  </si>
  <si>
    <t>ZCM1003/8-10</t>
  </si>
  <si>
    <t>NUT,STRUT,NYLON CONE,V,3/8",GRADE 5,GOLD GALV,QTY 5/EA</t>
  </si>
  <si>
    <t>ZCM1001/4-10</t>
  </si>
  <si>
    <t>NUT,STRUT,NYLON CONE,V,1/4",GRADE 5,GOLD GALV,QTY 5/EA</t>
  </si>
  <si>
    <t xml:space="preserve">92965A624	</t>
  </si>
  <si>
    <t>SCR,HHC,3/8-16x1",GRADE 5,ZN</t>
  </si>
  <si>
    <t xml:space="preserve">92865A542	</t>
  </si>
  <si>
    <t>SCR,HHC,1/4"-20x1",GRADE 5,ZN</t>
  </si>
  <si>
    <t xml:space="preserve">91102A760        </t>
  </si>
  <si>
    <t>WSHR,SPLIT LOCK,ZN,3/8",0.68" OD</t>
  </si>
  <si>
    <t xml:space="preserve">	91090A108</t>
  </si>
  <si>
    <t>WSHR,FENDER,ZN,1/4",1" OD</t>
  </si>
  <si>
    <t xml:space="preserve">91090A121	</t>
  </si>
  <si>
    <t>WSHR,FENDER,ZN,3/8",1.25" OD</t>
  </si>
  <si>
    <t>M0x-0066-XX/A</t>
  </si>
  <si>
    <t>DWG,MOD,UNISTRUT,13/16" DEPTH,XX" LEN</t>
  </si>
  <si>
    <t>ZB1400HS-2</t>
  </si>
  <si>
    <t>STRUT,13/16" DEPTH,2 FT LEN,GOLD GALVANIZED</t>
  </si>
  <si>
    <t>A0x0060-XX/A</t>
  </si>
  <si>
    <t>DWG,ASSY,SUB,MAIN PANEL</t>
  </si>
  <si>
    <t>M0x0067-01/A</t>
  </si>
  <si>
    <t>MOD,PANEL,MAIN,UVC CTRL</t>
  </si>
  <si>
    <t>TOCON_C7</t>
  </si>
  <si>
    <t>SENSOR,UVC,SIC,M12 SST</t>
  </si>
  <si>
    <t>CD12L-0B-020-C0</t>
  </si>
  <si>
    <t>CABLE,SENSOR,4W,90DEG,300V,UNSH</t>
  </si>
  <si>
    <t>91938A125</t>
  </si>
  <si>
    <t>NUT,M12x1.5,FINE,THIN,6MM HT,SST</t>
  </si>
  <si>
    <t>94056A113</t>
  </si>
  <si>
    <t>SCR,SELF DR,HEX/SLOT,#10x1/2",ZN</t>
  </si>
  <si>
    <t>FLX-3810T</t>
  </si>
  <si>
    <t>WIRE LOOM,FLEX,3/8"x10 FT</t>
  </si>
  <si>
    <t>PPC-1550UVB</t>
  </si>
  <si>
    <t>CLIP,CABLE CLAMP,1/2" ID,UV RES,12/EA</t>
  </si>
  <si>
    <t>M0x006B-01/A</t>
  </si>
  <si>
    <t>MOD,DIN RAIL,7.5mm HT,8" LEN</t>
  </si>
  <si>
    <t>PS,60W,24VDC,CLASS 2</t>
  </si>
  <si>
    <t>RELAY,SPST,24VDC,100-240VAC/6A</t>
  </si>
  <si>
    <t>FAZ-C7-1-NA-SP</t>
  </si>
  <si>
    <t>MCB,UL 489, 1P, 7A</t>
  </si>
  <si>
    <t>CONN,TERM BLK,4P,12-26AWG,DIN RAIL</t>
  </si>
  <si>
    <t>1010100000</t>
  </si>
  <si>
    <t>CONN,TERM BLK,GROUND,10-22AWG,DIN RAIL</t>
  </si>
  <si>
    <t>DN-EB35MN</t>
  </si>
  <si>
    <t>END BLOCK,DIN,35mm,9mm WIDTH,20/EA</t>
  </si>
  <si>
    <t>HARDWARE,CORNER BRACKET,90 DEG,2.5",ZN,2/EA</t>
  </si>
  <si>
    <t>GSW-SK</t>
  </si>
  <si>
    <t>SW,DOOR,ENCLOSED,SPST</t>
  </si>
  <si>
    <t>DS1D6AQ1</t>
  </si>
  <si>
    <t>SW,MOM PB,SPDT,10A,125/250V,UR</t>
  </si>
  <si>
    <t>V70RK004011</t>
  </si>
  <si>
    <t>CONN,RING,INS,BLU,16-14AWG,#10 STUD</t>
  </si>
  <si>
    <t>WIRE,18AWG,GRN,AWM,600V,105C,UL1015,FT</t>
  </si>
  <si>
    <t>M0x006B-XX/A</t>
  </si>
  <si>
    <t>DWG,MOD,DIN RAIL,7.5mm HT,X" LEN</t>
  </si>
  <si>
    <t>DN-R35S1-2</t>
  </si>
  <si>
    <t>DIN RAIL,7.5mm HT,1M/3.28 FT LEN</t>
  </si>
  <si>
    <t>M0x0067-XX/A</t>
  </si>
  <si>
    <t>DWG,MOD,PANEL,MAIN,UVC CTRL</t>
  </si>
  <si>
    <t>89015K83</t>
  </si>
  <si>
    <t xml:space="preserve"> SHEET METAL,AL,6x48x0.08",UNF</t>
  </si>
  <si>
    <t>A0x0061-XX/A</t>
  </si>
  <si>
    <t>DWG,ASSY,SUB,LIGHTING PANEL</t>
  </si>
  <si>
    <t>M0x0068-01/A</t>
  </si>
  <si>
    <t>MOD,PANEL,LIGHTING ASSY,TOP</t>
  </si>
  <si>
    <t>M0x0069-01/A</t>
  </si>
  <si>
    <t>MOD,PANEL,LIGHTING ASSY,GUARD</t>
  </si>
  <si>
    <t>HARDWARE,CORNER BRACKET,90 DEG,3/4",ZN,QTY 4/EA</t>
  </si>
  <si>
    <t>PK4GTA</t>
  </si>
  <si>
    <t>CONN,EQ GND BAR,4 POS,AL/CU</t>
  </si>
  <si>
    <t>WT51</t>
  </si>
  <si>
    <t>CONN,WIRE NUT,YEL,600V,2x#18-3x#12</t>
  </si>
  <si>
    <t>WT41</t>
  </si>
  <si>
    <t>CONN,WIRE NUT,TAN,600V,2x#20-3x#10</t>
  </si>
  <si>
    <t>PL292680</t>
  </si>
  <si>
    <t>BULB,G25T8,PHILIPS,18",25W,T8</t>
  </si>
  <si>
    <t>JK172-T8-12</t>
  </si>
  <si>
    <t>CONN,T8,G13 BASE,600V,12/EA</t>
  </si>
  <si>
    <t>WIRE,12AWG,WHT,THHN,600V,FT</t>
  </si>
  <si>
    <t>WIRE,12AWG,BLK,THHN,600V,FT</t>
  </si>
  <si>
    <t>M0x0068-XX/A</t>
  </si>
  <si>
    <t>DWG,MOD,PANEL,LIGHTING ASSY,TOP</t>
  </si>
  <si>
    <t>89015K195</t>
  </si>
  <si>
    <t xml:space="preserve"> SHEET METAL,AL,6x24x0.08",UNF</t>
  </si>
  <si>
    <t>M0x0069-XX/A</t>
  </si>
  <si>
    <t>DWG,MOD,PANEL,LIGHTING ASSY,GUARD</t>
  </si>
  <si>
    <t>A0x0062-XX/A</t>
  </si>
  <si>
    <t>DWG,ASSY,SUB,ELECTRONICS</t>
  </si>
  <si>
    <t>M0x006A-01/A</t>
  </si>
  <si>
    <t>MOD,PANEL,ELECTRONICS ASSY</t>
  </si>
  <si>
    <t>NUCLEO-F746ZG</t>
  </si>
  <si>
    <t>PCBA,MCU,NUCLEO,STM32F746ZG</t>
  </si>
  <si>
    <t>X0x006D-01/A</t>
  </si>
  <si>
    <t>PCBA,ANALOG IN W/ REF,UVC CTRL</t>
  </si>
  <si>
    <t>X0x006E-01/A</t>
  </si>
  <si>
    <t>PCBA,I/O AND CONTROL,UVC CTRL</t>
  </si>
  <si>
    <t>URB2309LD-30WR3</t>
  </si>
  <si>
    <t>PSU,DC-DC,24:9V,30W,UR</t>
  </si>
  <si>
    <t>W0x006C-01/A</t>
  </si>
  <si>
    <t>WIR HARNESS,CONTROLS,J1F</t>
  </si>
  <si>
    <t>W0x006C-02/A</t>
  </si>
  <si>
    <t>WIR HARNESS,CONTROLS,J2F</t>
  </si>
  <si>
    <t>W0x006C-03/A</t>
  </si>
  <si>
    <t>WIR HARNESS,CONTROLS,J3F</t>
  </si>
  <si>
    <t>W0x006C-04/A</t>
  </si>
  <si>
    <t>WIR HARNESS,CONTROLS,J4F</t>
  </si>
  <si>
    <t>N/A</t>
  </si>
  <si>
    <t>WIRE,JUMPER,RED,6"</t>
  </si>
  <si>
    <t>WIRE,JUMPER,BLK,6"</t>
  </si>
  <si>
    <t>WIRE,JUMPER,GRAY,6"</t>
  </si>
  <si>
    <t>M0x006A-XX/A</t>
  </si>
  <si>
    <t>DWG,MOD,PANEL,ELECTRONICS ASSY</t>
  </si>
  <si>
    <t>W0x0065-XX/A</t>
  </si>
  <si>
    <t>DWG,WIR HARNESS,CONTROLS,JxM</t>
  </si>
  <si>
    <t>0003062042</t>
  </si>
  <si>
    <t>CONN,PLUG,M,4P,0.062",MOLEX</t>
  </si>
  <si>
    <t>02-06-2103</t>
  </si>
  <si>
    <t>CONN,TERM,M,418-24AWG,TIN,MOLEX</t>
  </si>
  <si>
    <t>3239-22-1-0500-001-1-TS</t>
  </si>
  <si>
    <t>WIRE,22AWG,BLK,AWM,3000V,UL3239,FT</t>
  </si>
  <si>
    <t>DWG,WIR HARNESS,CONTROLS,JxF</t>
  </si>
  <si>
    <t>03-06-1042</t>
  </si>
  <si>
    <t>CONN,RECEPTACLE,F,4P,0.062",MOLEX</t>
  </si>
  <si>
    <t>02-06-1103</t>
  </si>
  <si>
    <t>CONN,TERM,F,418-24AWG,TIN,MOLEX</t>
  </si>
  <si>
    <t>A0x0063-XX/A</t>
  </si>
  <si>
    <t>DOC,SUB,REPLACEMENT PARTS</t>
  </si>
  <si>
    <t>BULB,G25T8,GE,18",25W,T8</t>
  </si>
  <si>
    <t>WH5-120-L</t>
  </si>
  <si>
    <t>BALLAST,120VAC,UL</t>
  </si>
  <si>
    <t xml:space="preserve">
C22-D-S-K10</t>
  </si>
  <si>
    <t>PB,MOMENTARY,1NO,BLK</t>
  </si>
  <si>
    <t xml:space="preserve">C22-D-R-K10
</t>
  </si>
  <si>
    <t>PB,MOMENTARY,1NO,RED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</si>
</sst>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  <font>
      <name val="Arial"/>
    </font>
    <font>
      <color rgb="FF000000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0" fontId="4" numFmtId="164" xfId="0" applyFont="1" applyNumberFormat="1"/>
    <xf borderId="0" fillId="0" fontId="2" numFmtId="164" xfId="0" applyFont="1" applyNumberFormat="1"/>
    <xf borderId="0" fillId="0" fontId="2" numFmtId="0" xfId="0" applyFont="1"/>
    <xf borderId="0" fillId="0" fontId="4" numFmtId="164" xfId="0" applyAlignment="1" applyFont="1" applyNumberFormat="1">
      <alignment readingOrder="0"/>
    </xf>
    <xf borderId="0" fillId="0" fontId="1" numFmtId="164" xfId="0" applyFont="1" applyNumberFormat="1"/>
    <xf borderId="0" fillId="2" fontId="3" numFmtId="164" xfId="0" applyFont="1" applyNumberFormat="1"/>
    <xf borderId="0" fillId="0" fontId="3" numFmtId="164" xfId="0" applyFont="1" applyNumberFormat="1"/>
    <xf borderId="0" fillId="3" fontId="5" numFmtId="164" xfId="0" applyAlignment="1" applyFill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3" fontId="5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3" fontId="4" numFmtId="164" xfId="0" applyFont="1" applyNumberFormat="1"/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horizontal="right" vertical="bottom"/>
    </xf>
    <xf borderId="0" fillId="2" fontId="5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shrinkToFit="0" wrapText="0"/>
    </xf>
    <xf borderId="0" fillId="2" fontId="4" numFmtId="164" xfId="0" applyFont="1" applyNumberFormat="1"/>
    <xf borderId="0" fillId="2" fontId="4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quotePrefix="1" borderId="0" fillId="0" fontId="3" numFmtId="0" xfId="0" applyAlignment="1" applyFont="1">
      <alignment readingOrder="0"/>
    </xf>
    <xf borderId="0" fillId="4" fontId="3" numFmtId="164" xfId="0" applyAlignment="1" applyFill="1" applyFont="1" applyNumberFormat="1">
      <alignment readingOrder="0"/>
    </xf>
    <xf borderId="0" fillId="0" fontId="6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3" max="3" width="31.71"/>
    <col customWidth="1" min="5" max="5" width="21.86"/>
    <col customWidth="1" min="6" max="6" width="3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3" t="s">
        <v>11</v>
      </c>
    </row>
    <row r="2">
      <c r="A2" s="4">
        <v>1.0</v>
      </c>
      <c r="B2" s="1" t="s">
        <v>12</v>
      </c>
      <c r="C2" s="1" t="s">
        <v>13</v>
      </c>
      <c r="D2" s="5">
        <v>0.0</v>
      </c>
      <c r="E2" s="4" t="s">
        <v>14</v>
      </c>
      <c r="F2" s="4" t="s">
        <v>15</v>
      </c>
      <c r="G2" s="5">
        <v>1.0</v>
      </c>
      <c r="H2" s="6">
        <v>0.0</v>
      </c>
      <c r="I2" s="7">
        <f t="shared" ref="I2:I12" si="1">G2*H2</f>
        <v>0</v>
      </c>
      <c r="J2" s="4" t="s">
        <v>16</v>
      </c>
      <c r="K2" s="8">
        <f>SUM(I2:I16)</f>
        <v>1542.603247</v>
      </c>
      <c r="L2" s="7"/>
    </row>
    <row r="3">
      <c r="A3" s="4">
        <v>2.0</v>
      </c>
      <c r="B3" s="4" t="s">
        <v>12</v>
      </c>
      <c r="C3" s="4" t="s">
        <v>13</v>
      </c>
      <c r="D3" s="5">
        <v>1.0</v>
      </c>
      <c r="E3" s="4" t="s">
        <v>17</v>
      </c>
      <c r="F3" s="4" t="s">
        <v>18</v>
      </c>
      <c r="G3" s="5">
        <v>1.0</v>
      </c>
      <c r="H3" s="6">
        <v>0.0</v>
      </c>
      <c r="I3" s="7">
        <f t="shared" si="1"/>
        <v>0</v>
      </c>
      <c r="J3" s="5" t="s">
        <v>16</v>
      </c>
      <c r="K3" s="9"/>
      <c r="L3" s="7"/>
    </row>
    <row r="4">
      <c r="A4" s="4">
        <v>3.0</v>
      </c>
      <c r="B4" s="4" t="s">
        <v>12</v>
      </c>
      <c r="C4" s="4" t="s">
        <v>13</v>
      </c>
      <c r="D4" s="5">
        <v>2.0</v>
      </c>
      <c r="E4" s="4" t="s">
        <v>19</v>
      </c>
      <c r="F4" s="4" t="s">
        <v>20</v>
      </c>
      <c r="G4" s="5">
        <v>1.0</v>
      </c>
      <c r="H4" s="6">
        <v>0.0</v>
      </c>
      <c r="I4" s="7">
        <f t="shared" si="1"/>
        <v>0</v>
      </c>
      <c r="J4" s="5" t="s">
        <v>16</v>
      </c>
      <c r="K4" s="9"/>
      <c r="L4" s="10" t="s">
        <v>21</v>
      </c>
    </row>
    <row r="5">
      <c r="A5" s="4">
        <v>4.0</v>
      </c>
      <c r="B5" s="4" t="s">
        <v>12</v>
      </c>
      <c r="C5" s="4" t="s">
        <v>13</v>
      </c>
      <c r="D5" s="5">
        <v>3.0</v>
      </c>
      <c r="E5" s="4" t="s">
        <v>22</v>
      </c>
      <c r="F5" s="4" t="s">
        <v>23</v>
      </c>
      <c r="G5" s="5">
        <v>1.0</v>
      </c>
      <c r="H5" s="6">
        <v>1.0</v>
      </c>
      <c r="I5" s="7">
        <f t="shared" si="1"/>
        <v>1</v>
      </c>
      <c r="J5" s="5" t="s">
        <v>16</v>
      </c>
      <c r="K5" s="9"/>
      <c r="L5" s="10" t="s">
        <v>21</v>
      </c>
    </row>
    <row r="6">
      <c r="A6" s="4">
        <v>5.0</v>
      </c>
      <c r="B6" s="4" t="s">
        <v>12</v>
      </c>
      <c r="C6" s="4" t="s">
        <v>13</v>
      </c>
      <c r="D6" s="5">
        <v>4.0</v>
      </c>
      <c r="E6" s="4" t="s">
        <v>24</v>
      </c>
      <c r="F6" s="5" t="s">
        <v>25</v>
      </c>
      <c r="G6" s="5">
        <v>1.0</v>
      </c>
      <c r="H6" s="6">
        <v>0.45</v>
      </c>
      <c r="I6" s="7">
        <f t="shared" si="1"/>
        <v>0.45</v>
      </c>
      <c r="J6" s="5" t="s">
        <v>26</v>
      </c>
      <c r="K6" s="11"/>
    </row>
    <row r="7">
      <c r="A7" s="4">
        <v>6.0</v>
      </c>
      <c r="B7" s="4" t="s">
        <v>12</v>
      </c>
      <c r="C7" s="4" t="s">
        <v>13</v>
      </c>
      <c r="D7" s="5">
        <v>5.0</v>
      </c>
      <c r="E7" s="5" t="s">
        <v>27</v>
      </c>
      <c r="F7" s="5" t="s">
        <v>28</v>
      </c>
      <c r="G7" s="5">
        <v>1.0</v>
      </c>
      <c r="H7" s="12">
        <v>541.51478</v>
      </c>
      <c r="I7" s="7">
        <f t="shared" si="1"/>
        <v>541.51478</v>
      </c>
      <c r="J7" s="4" t="s">
        <v>26</v>
      </c>
      <c r="K7" s="11"/>
    </row>
    <row r="8">
      <c r="A8" s="4">
        <v>7.0</v>
      </c>
      <c r="B8" s="4" t="s">
        <v>12</v>
      </c>
      <c r="C8" s="4" t="s">
        <v>13</v>
      </c>
      <c r="D8" s="5">
        <v>6.0</v>
      </c>
      <c r="E8" s="4" t="s">
        <v>29</v>
      </c>
      <c r="F8" s="5" t="s">
        <v>30</v>
      </c>
      <c r="G8" s="5">
        <v>1.0</v>
      </c>
      <c r="H8" s="12">
        <v>27.9744</v>
      </c>
      <c r="I8" s="7">
        <f t="shared" si="1"/>
        <v>27.9744</v>
      </c>
      <c r="J8" s="4" t="s">
        <v>26</v>
      </c>
      <c r="K8" s="11"/>
    </row>
    <row r="9">
      <c r="A9" s="4">
        <v>8.0</v>
      </c>
      <c r="B9" s="4" t="s">
        <v>12</v>
      </c>
      <c r="C9" s="4" t="s">
        <v>13</v>
      </c>
      <c r="D9" s="5">
        <v>7.0</v>
      </c>
      <c r="E9" s="4" t="s">
        <v>31</v>
      </c>
      <c r="F9" s="5" t="s">
        <v>32</v>
      </c>
      <c r="G9" s="5">
        <v>1.0</v>
      </c>
      <c r="H9" s="12">
        <v>772.7044</v>
      </c>
      <c r="I9" s="7">
        <f t="shared" si="1"/>
        <v>772.7044</v>
      </c>
      <c r="J9" s="4" t="s">
        <v>26</v>
      </c>
      <c r="K9" s="11"/>
    </row>
    <row r="10">
      <c r="A10" s="4">
        <v>9.0</v>
      </c>
      <c r="B10" s="4" t="s">
        <v>12</v>
      </c>
      <c r="C10" s="4" t="s">
        <v>13</v>
      </c>
      <c r="D10" s="5">
        <v>8.0</v>
      </c>
      <c r="E10" s="4" t="s">
        <v>33</v>
      </c>
      <c r="F10" s="4" t="s">
        <v>34</v>
      </c>
      <c r="G10" s="5">
        <v>1.0</v>
      </c>
      <c r="H10" s="12">
        <v>97.34870666666667</v>
      </c>
      <c r="I10" s="7">
        <f t="shared" si="1"/>
        <v>97.34870667</v>
      </c>
      <c r="J10" s="4" t="s">
        <v>26</v>
      </c>
      <c r="K10" s="11"/>
    </row>
    <row r="11">
      <c r="A11" s="4">
        <v>10.0</v>
      </c>
      <c r="B11" s="4" t="s">
        <v>12</v>
      </c>
      <c r="C11" s="4" t="s">
        <v>13</v>
      </c>
      <c r="D11" s="5">
        <v>9.0</v>
      </c>
      <c r="E11" s="5" t="s">
        <v>35</v>
      </c>
      <c r="F11" s="4" t="s">
        <v>36</v>
      </c>
      <c r="G11" s="5">
        <v>1.0</v>
      </c>
      <c r="H11" s="12">
        <v>101.16096</v>
      </c>
      <c r="I11" s="7">
        <f t="shared" si="1"/>
        <v>101.16096</v>
      </c>
      <c r="J11" s="4" t="s">
        <v>26</v>
      </c>
      <c r="K11" s="11"/>
    </row>
    <row r="12">
      <c r="A12" s="4">
        <v>11.0</v>
      </c>
      <c r="B12" s="4" t="s">
        <v>12</v>
      </c>
      <c r="C12" s="4" t="s">
        <v>13</v>
      </c>
      <c r="D12" s="5">
        <v>10.0</v>
      </c>
      <c r="E12" s="5" t="s">
        <v>37</v>
      </c>
      <c r="F12" s="5" t="s">
        <v>38</v>
      </c>
      <c r="G12" s="4">
        <v>0.0</v>
      </c>
      <c r="H12" s="6">
        <v>0.0</v>
      </c>
      <c r="I12" s="7">
        <f t="shared" si="1"/>
        <v>0</v>
      </c>
      <c r="J12" s="5" t="s">
        <v>26</v>
      </c>
      <c r="K12" s="11"/>
    </row>
    <row r="13">
      <c r="A13" s="5">
        <v>12.0</v>
      </c>
      <c r="H13" s="13"/>
      <c r="I13" s="13"/>
      <c r="K13" s="11"/>
    </row>
    <row r="14">
      <c r="A14" s="4">
        <v>13.0</v>
      </c>
      <c r="B14" s="1" t="s">
        <v>24</v>
      </c>
      <c r="C14" s="1" t="s">
        <v>25</v>
      </c>
      <c r="D14" s="5">
        <v>0.0</v>
      </c>
      <c r="E14" s="4" t="s">
        <v>39</v>
      </c>
      <c r="F14" s="5" t="s">
        <v>40</v>
      </c>
      <c r="G14" s="5">
        <v>1.0</v>
      </c>
      <c r="H14" s="6">
        <v>0.0</v>
      </c>
      <c r="I14" s="7">
        <f t="shared" ref="I14:I16" si="2">G14*H14</f>
        <v>0</v>
      </c>
      <c r="J14" s="4" t="s">
        <v>26</v>
      </c>
      <c r="K14" s="8">
        <f>SUM(H14:H16)</f>
        <v>0.15</v>
      </c>
    </row>
    <row r="15">
      <c r="A15" s="4">
        <v>14.0</v>
      </c>
      <c r="B15" s="5" t="s">
        <v>24</v>
      </c>
      <c r="C15" s="5" t="s">
        <v>25</v>
      </c>
      <c r="D15" s="5">
        <v>1.0</v>
      </c>
      <c r="E15" s="5" t="s">
        <v>41</v>
      </c>
      <c r="F15" s="5" t="s">
        <v>42</v>
      </c>
      <c r="G15" s="5">
        <v>3.0</v>
      </c>
      <c r="H15" s="6">
        <v>0.15</v>
      </c>
      <c r="I15" s="7">
        <f t="shared" si="2"/>
        <v>0.45</v>
      </c>
      <c r="J15" s="5" t="s">
        <v>26</v>
      </c>
      <c r="K15" s="11"/>
    </row>
    <row r="16">
      <c r="A16" s="4">
        <v>15.0</v>
      </c>
      <c r="B16" s="5" t="s">
        <v>24</v>
      </c>
      <c r="C16" s="5" t="s">
        <v>25</v>
      </c>
      <c r="D16" s="5">
        <v>2.0</v>
      </c>
      <c r="E16" s="5" t="s">
        <v>43</v>
      </c>
      <c r="F16" s="5" t="s">
        <v>44</v>
      </c>
      <c r="G16" s="5">
        <v>1.0</v>
      </c>
      <c r="H16" s="6">
        <v>0.0</v>
      </c>
      <c r="I16" s="7">
        <f t="shared" si="2"/>
        <v>0</v>
      </c>
      <c r="J16" s="5" t="s">
        <v>26</v>
      </c>
      <c r="K16" s="11"/>
    </row>
    <row r="17">
      <c r="A17" s="5">
        <v>16.0</v>
      </c>
      <c r="H17" s="13"/>
      <c r="I17" s="13"/>
      <c r="K17" s="11"/>
    </row>
    <row r="18">
      <c r="A18" s="4">
        <v>17.0</v>
      </c>
      <c r="B18" s="1" t="s">
        <v>27</v>
      </c>
      <c r="C18" s="1" t="s">
        <v>28</v>
      </c>
      <c r="D18" s="5">
        <v>0.0</v>
      </c>
      <c r="E18" s="4" t="s">
        <v>45</v>
      </c>
      <c r="F18" s="5" t="s">
        <v>46</v>
      </c>
      <c r="G18" s="5">
        <v>1.0</v>
      </c>
      <c r="H18" s="14">
        <v>0.0</v>
      </c>
      <c r="I18" s="15">
        <f t="shared" ref="I18:I19" si="3">G18*H18</f>
        <v>0</v>
      </c>
      <c r="J18" s="16" t="s">
        <v>16</v>
      </c>
      <c r="K18" s="8">
        <f>SUM(H18:H35)</f>
        <v>541.51478</v>
      </c>
    </row>
    <row r="19">
      <c r="A19" s="4">
        <v>18.0</v>
      </c>
      <c r="B19" s="4" t="s">
        <v>27</v>
      </c>
      <c r="C19" s="4" t="s">
        <v>28</v>
      </c>
      <c r="D19" s="5">
        <v>1.0</v>
      </c>
      <c r="E19" s="5" t="s">
        <v>47</v>
      </c>
      <c r="F19" s="5" t="s">
        <v>48</v>
      </c>
      <c r="G19" s="5">
        <v>1.0</v>
      </c>
      <c r="H19" s="17">
        <v>367.0</v>
      </c>
      <c r="I19" s="15">
        <f t="shared" si="3"/>
        <v>367</v>
      </c>
      <c r="J19" s="18" t="s">
        <v>26</v>
      </c>
      <c r="K19" s="11"/>
    </row>
    <row r="20">
      <c r="A20" s="4">
        <v>19.0</v>
      </c>
      <c r="B20" s="4" t="s">
        <v>27</v>
      </c>
      <c r="C20" s="4" t="s">
        <v>28</v>
      </c>
      <c r="D20" s="4">
        <v>2.0</v>
      </c>
      <c r="E20" s="16" t="s">
        <v>49</v>
      </c>
      <c r="F20" s="16" t="s">
        <v>50</v>
      </c>
      <c r="G20" s="19">
        <v>1.0</v>
      </c>
      <c r="H20" s="17">
        <v>50.0</v>
      </c>
      <c r="I20" s="20"/>
      <c r="J20" s="16" t="s">
        <v>16</v>
      </c>
      <c r="K20" s="11"/>
    </row>
    <row r="21">
      <c r="A21" s="4">
        <v>20.0</v>
      </c>
      <c r="B21" s="4" t="s">
        <v>27</v>
      </c>
      <c r="C21" s="4" t="s">
        <v>28</v>
      </c>
      <c r="D21" s="4">
        <v>3.0</v>
      </c>
      <c r="E21" s="4">
        <v>559600.0</v>
      </c>
      <c r="F21" s="4" t="s">
        <v>51</v>
      </c>
      <c r="G21" s="21">
        <f>5+2+2</f>
        <v>9</v>
      </c>
      <c r="H21" s="6">
        <v>0.77</v>
      </c>
      <c r="I21" s="15">
        <f t="shared" ref="I21:I35" si="4">G21*H21</f>
        <v>6.93</v>
      </c>
      <c r="J21" s="22" t="s">
        <v>26</v>
      </c>
      <c r="K21" s="11"/>
    </row>
    <row r="22">
      <c r="A22" s="4">
        <v>21.0</v>
      </c>
      <c r="B22" s="4" t="s">
        <v>27</v>
      </c>
      <c r="C22" s="4" t="s">
        <v>28</v>
      </c>
      <c r="D22" s="4">
        <v>4.0</v>
      </c>
      <c r="E22" s="4" t="s">
        <v>52</v>
      </c>
      <c r="F22" s="4" t="s">
        <v>53</v>
      </c>
      <c r="G22" s="4">
        <v>18.0</v>
      </c>
      <c r="H22" s="23">
        <f>7.81/100</f>
        <v>0.0781</v>
      </c>
      <c r="I22" s="15">
        <f t="shared" si="4"/>
        <v>1.4058</v>
      </c>
      <c r="J22" s="22" t="s">
        <v>26</v>
      </c>
      <c r="K22" s="11"/>
    </row>
    <row r="23">
      <c r="A23" s="4">
        <v>22.0</v>
      </c>
      <c r="B23" s="4" t="s">
        <v>27</v>
      </c>
      <c r="C23" s="4" t="s">
        <v>28</v>
      </c>
      <c r="D23" s="4">
        <v>5.0</v>
      </c>
      <c r="E23" s="4" t="s">
        <v>54</v>
      </c>
      <c r="F23" s="4" t="s">
        <v>55</v>
      </c>
      <c r="G23" s="4">
        <v>9.0</v>
      </c>
      <c r="H23" s="23">
        <f>1.96/100</f>
        <v>0.0196</v>
      </c>
      <c r="I23" s="15">
        <f t="shared" si="4"/>
        <v>0.1764</v>
      </c>
      <c r="J23" s="22" t="s">
        <v>26</v>
      </c>
      <c r="K23" s="11"/>
    </row>
    <row r="24">
      <c r="A24" s="4">
        <v>23.0</v>
      </c>
      <c r="B24" s="4" t="s">
        <v>27</v>
      </c>
      <c r="C24" s="4" t="s">
        <v>28</v>
      </c>
      <c r="D24" s="4">
        <v>6.0</v>
      </c>
      <c r="E24" s="4" t="s">
        <v>56</v>
      </c>
      <c r="F24" s="4" t="s">
        <v>57</v>
      </c>
      <c r="G24" s="4">
        <v>9.0</v>
      </c>
      <c r="H24" s="23">
        <f>7.64/100</f>
        <v>0.0764</v>
      </c>
      <c r="I24" s="15">
        <f t="shared" si="4"/>
        <v>0.6876</v>
      </c>
      <c r="J24" s="22" t="s">
        <v>26</v>
      </c>
      <c r="K24" s="11"/>
    </row>
    <row r="25">
      <c r="A25" s="4">
        <v>24.0</v>
      </c>
      <c r="B25" s="4" t="s">
        <v>27</v>
      </c>
      <c r="C25" s="4" t="s">
        <v>28</v>
      </c>
      <c r="D25" s="5">
        <v>7.0</v>
      </c>
      <c r="E25" s="24" t="s">
        <v>58</v>
      </c>
      <c r="F25" s="24" t="s">
        <v>59</v>
      </c>
      <c r="G25" s="25">
        <v>1.0</v>
      </c>
      <c r="H25" s="26">
        <v>27.32</v>
      </c>
      <c r="I25" s="15">
        <f t="shared" si="4"/>
        <v>27.32</v>
      </c>
      <c r="J25" s="18" t="s">
        <v>26</v>
      </c>
      <c r="K25" s="11"/>
    </row>
    <row r="26">
      <c r="A26" s="4">
        <v>25.0</v>
      </c>
      <c r="B26" s="4" t="s">
        <v>27</v>
      </c>
      <c r="C26" s="4" t="s">
        <v>28</v>
      </c>
      <c r="D26" s="5">
        <v>8.0</v>
      </c>
      <c r="E26" s="24" t="s">
        <v>60</v>
      </c>
      <c r="F26" s="24" t="s">
        <v>61</v>
      </c>
      <c r="G26" s="25">
        <v>1.0</v>
      </c>
      <c r="H26" s="26">
        <v>27.32</v>
      </c>
      <c r="I26" s="15">
        <f t="shared" si="4"/>
        <v>27.32</v>
      </c>
      <c r="J26" s="18" t="s">
        <v>26</v>
      </c>
      <c r="K26" s="11"/>
    </row>
    <row r="27">
      <c r="A27" s="4">
        <v>26.0</v>
      </c>
      <c r="B27" s="4" t="s">
        <v>27</v>
      </c>
      <c r="C27" s="4" t="s">
        <v>28</v>
      </c>
      <c r="D27" s="5">
        <v>9.0</v>
      </c>
      <c r="E27" s="24" t="s">
        <v>62</v>
      </c>
      <c r="F27" s="24" t="s">
        <v>63</v>
      </c>
      <c r="G27" s="27">
        <v>1.0</v>
      </c>
      <c r="H27" s="6">
        <v>17.9</v>
      </c>
      <c r="I27" s="15">
        <f t="shared" si="4"/>
        <v>17.9</v>
      </c>
      <c r="J27" s="18" t="s">
        <v>26</v>
      </c>
      <c r="K27" s="11"/>
    </row>
    <row r="28">
      <c r="A28" s="4">
        <v>27.0</v>
      </c>
      <c r="B28" s="4" t="s">
        <v>27</v>
      </c>
      <c r="C28" s="4" t="s">
        <v>28</v>
      </c>
      <c r="D28" s="5">
        <v>10.0</v>
      </c>
      <c r="E28" s="24" t="s">
        <v>64</v>
      </c>
      <c r="F28" s="27" t="s">
        <v>65</v>
      </c>
      <c r="G28" s="27">
        <v>1.0</v>
      </c>
      <c r="H28" s="6">
        <v>17.9</v>
      </c>
      <c r="I28" s="15">
        <f t="shared" si="4"/>
        <v>17.9</v>
      </c>
      <c r="J28" s="18" t="s">
        <v>26</v>
      </c>
      <c r="K28" s="11"/>
    </row>
    <row r="29">
      <c r="A29" s="4">
        <v>28.0</v>
      </c>
      <c r="B29" s="4" t="s">
        <v>27</v>
      </c>
      <c r="C29" s="4" t="s">
        <v>28</v>
      </c>
      <c r="D29" s="4">
        <v>11.0</v>
      </c>
      <c r="E29" s="4" t="s">
        <v>66</v>
      </c>
      <c r="F29" s="4" t="s">
        <v>67</v>
      </c>
      <c r="G29" s="4">
        <v>1.0</v>
      </c>
      <c r="H29" s="12">
        <v>3.63944</v>
      </c>
      <c r="I29" s="15">
        <f t="shared" si="4"/>
        <v>3.63944</v>
      </c>
      <c r="J29" s="22" t="s">
        <v>26</v>
      </c>
      <c r="K29" s="11"/>
    </row>
    <row r="30">
      <c r="A30" s="4">
        <v>29.0</v>
      </c>
      <c r="B30" s="4" t="s">
        <v>27</v>
      </c>
      <c r="C30" s="4" t="s">
        <v>28</v>
      </c>
      <c r="D30" s="4">
        <v>12.0</v>
      </c>
      <c r="E30" s="4" t="s">
        <v>68</v>
      </c>
      <c r="F30" s="4" t="s">
        <v>69</v>
      </c>
      <c r="G30" s="5">
        <v>1.0</v>
      </c>
      <c r="H30" s="12">
        <v>3.63944</v>
      </c>
      <c r="I30" s="15">
        <f t="shared" si="4"/>
        <v>3.63944</v>
      </c>
      <c r="J30" s="22" t="s">
        <v>26</v>
      </c>
      <c r="K30" s="11"/>
    </row>
    <row r="31">
      <c r="A31" s="4">
        <v>30.0</v>
      </c>
      <c r="B31" s="4" t="s">
        <v>27</v>
      </c>
      <c r="C31" s="4" t="s">
        <v>28</v>
      </c>
      <c r="D31" s="4">
        <v>13.0</v>
      </c>
      <c r="E31" s="4" t="s">
        <v>70</v>
      </c>
      <c r="F31" s="4" t="s">
        <v>71</v>
      </c>
      <c r="G31" s="5">
        <v>1.0</v>
      </c>
      <c r="H31" s="12">
        <v>2.8370800000000003</v>
      </c>
      <c r="I31" s="15">
        <f t="shared" si="4"/>
        <v>2.83708</v>
      </c>
      <c r="J31" s="22" t="s">
        <v>26</v>
      </c>
      <c r="K31" s="11"/>
    </row>
    <row r="32">
      <c r="A32" s="4">
        <v>31.0</v>
      </c>
      <c r="B32" s="4" t="s">
        <v>27</v>
      </c>
      <c r="C32" s="4" t="s">
        <v>28</v>
      </c>
      <c r="D32" s="4">
        <v>14.0</v>
      </c>
      <c r="E32" s="4" t="s">
        <v>72</v>
      </c>
      <c r="F32" s="4" t="s">
        <v>73</v>
      </c>
      <c r="G32" s="5">
        <v>1.0</v>
      </c>
      <c r="H32" s="12">
        <v>2.03472</v>
      </c>
      <c r="I32" s="15">
        <f t="shared" si="4"/>
        <v>2.03472</v>
      </c>
      <c r="J32" s="22" t="s">
        <v>26</v>
      </c>
      <c r="K32" s="11"/>
    </row>
    <row r="33">
      <c r="A33" s="4">
        <v>32.0</v>
      </c>
      <c r="B33" s="5" t="s">
        <v>27</v>
      </c>
      <c r="C33" s="5" t="s">
        <v>28</v>
      </c>
      <c r="D33" s="5">
        <v>15.0</v>
      </c>
      <c r="E33" s="5">
        <v>20512.0</v>
      </c>
      <c r="F33" s="4" t="s">
        <v>74</v>
      </c>
      <c r="G33" s="21">
        <f>2/5</f>
        <v>0.4</v>
      </c>
      <c r="H33" s="6">
        <v>4.95</v>
      </c>
      <c r="I33" s="15">
        <f t="shared" si="4"/>
        <v>1.98</v>
      </c>
      <c r="J33" s="18" t="s">
        <v>26</v>
      </c>
      <c r="K33" s="11"/>
    </row>
    <row r="34">
      <c r="A34" s="4">
        <v>33.0</v>
      </c>
      <c r="B34" s="5" t="s">
        <v>27</v>
      </c>
      <c r="C34" s="5" t="s">
        <v>28</v>
      </c>
      <c r="D34" s="5">
        <v>16.0</v>
      </c>
      <c r="E34" s="4" t="s">
        <v>75</v>
      </c>
      <c r="F34" s="4" t="s">
        <v>76</v>
      </c>
      <c r="G34" s="5">
        <v>1.0</v>
      </c>
      <c r="H34" s="6">
        <v>3.75</v>
      </c>
      <c r="I34" s="15">
        <f t="shared" si="4"/>
        <v>3.75</v>
      </c>
      <c r="J34" s="18" t="s">
        <v>26</v>
      </c>
      <c r="K34" s="11"/>
    </row>
    <row r="35">
      <c r="A35" s="4">
        <v>34.0</v>
      </c>
      <c r="B35" s="5" t="s">
        <v>27</v>
      </c>
      <c r="C35" s="5" t="s">
        <v>28</v>
      </c>
      <c r="D35" s="5">
        <v>17.0</v>
      </c>
      <c r="E35" s="4" t="s">
        <v>77</v>
      </c>
      <c r="F35" s="4" t="s">
        <v>78</v>
      </c>
      <c r="G35" s="5">
        <v>1.0</v>
      </c>
      <c r="H35" s="6">
        <v>12.28</v>
      </c>
      <c r="I35" s="15">
        <f t="shared" si="4"/>
        <v>12.28</v>
      </c>
      <c r="J35" s="18" t="s">
        <v>26</v>
      </c>
      <c r="K35" s="11"/>
    </row>
    <row r="36">
      <c r="A36" s="5">
        <v>35.0</v>
      </c>
      <c r="H36" s="7"/>
      <c r="I36" s="7"/>
      <c r="K36" s="11"/>
    </row>
    <row r="37">
      <c r="A37" s="4">
        <v>36.0</v>
      </c>
      <c r="B37" s="1" t="s">
        <v>29</v>
      </c>
      <c r="C37" s="1" t="s">
        <v>30</v>
      </c>
      <c r="D37" s="5">
        <v>0.0</v>
      </c>
      <c r="E37" s="4" t="s">
        <v>79</v>
      </c>
      <c r="F37" s="4" t="s">
        <v>80</v>
      </c>
      <c r="G37" s="5">
        <v>1.0</v>
      </c>
      <c r="H37" s="6">
        <v>0.0</v>
      </c>
      <c r="I37" s="15">
        <f t="shared" ref="I37:I48" si="5">G37*H37</f>
        <v>0</v>
      </c>
      <c r="J37" s="5" t="s">
        <v>16</v>
      </c>
      <c r="K37" s="8">
        <f>SUM(I37:I48)</f>
        <v>27.9744</v>
      </c>
    </row>
    <row r="38">
      <c r="A38" s="4">
        <v>37.0</v>
      </c>
      <c r="B38" s="5" t="s">
        <v>29</v>
      </c>
      <c r="C38" s="5" t="s">
        <v>30</v>
      </c>
      <c r="D38" s="5">
        <v>1.0</v>
      </c>
      <c r="E38" s="5" t="s">
        <v>81</v>
      </c>
      <c r="F38" s="5" t="s">
        <v>82</v>
      </c>
      <c r="G38" s="5">
        <v>2.0</v>
      </c>
      <c r="H38" s="6">
        <v>4.26</v>
      </c>
      <c r="I38" s="15">
        <f t="shared" si="5"/>
        <v>8.52</v>
      </c>
      <c r="J38" s="18" t="s">
        <v>26</v>
      </c>
      <c r="K38" s="11"/>
    </row>
    <row r="39">
      <c r="A39" s="4">
        <v>38.0</v>
      </c>
      <c r="B39" s="5" t="s">
        <v>29</v>
      </c>
      <c r="C39" s="5" t="s">
        <v>30</v>
      </c>
      <c r="D39" s="5">
        <v>2.0</v>
      </c>
      <c r="E39" s="5" t="s">
        <v>83</v>
      </c>
      <c r="F39" s="4" t="s">
        <v>84</v>
      </c>
      <c r="G39" s="5">
        <v>2.0</v>
      </c>
      <c r="H39" s="6">
        <v>5.72</v>
      </c>
      <c r="I39" s="15">
        <f t="shared" si="5"/>
        <v>11.44</v>
      </c>
      <c r="J39" s="18" t="s">
        <v>26</v>
      </c>
      <c r="K39" s="11"/>
    </row>
    <row r="40">
      <c r="A40" s="4">
        <v>39.0</v>
      </c>
      <c r="B40" s="5" t="s">
        <v>29</v>
      </c>
      <c r="C40" s="5" t="s">
        <v>30</v>
      </c>
      <c r="D40" s="5">
        <v>3.0</v>
      </c>
      <c r="E40" s="5" t="s">
        <v>85</v>
      </c>
      <c r="F40" s="4" t="s">
        <v>86</v>
      </c>
      <c r="G40" s="21">
        <f>2/10</f>
        <v>0.2</v>
      </c>
      <c r="H40" s="6">
        <v>15.51</v>
      </c>
      <c r="I40" s="15">
        <f t="shared" si="5"/>
        <v>3.102</v>
      </c>
      <c r="J40" s="18" t="s">
        <v>26</v>
      </c>
      <c r="K40" s="11"/>
    </row>
    <row r="41">
      <c r="A41" s="4">
        <v>40.0</v>
      </c>
      <c r="B41" s="5" t="s">
        <v>29</v>
      </c>
      <c r="C41" s="5" t="s">
        <v>30</v>
      </c>
      <c r="D41" s="5">
        <v>4.0</v>
      </c>
      <c r="E41" s="4" t="s">
        <v>87</v>
      </c>
      <c r="F41" s="4" t="s">
        <v>88</v>
      </c>
      <c r="G41" s="5">
        <f t="shared" ref="G41:G42" si="6">2/5</f>
        <v>0.4</v>
      </c>
      <c r="H41" s="6">
        <v>4.48</v>
      </c>
      <c r="I41" s="15">
        <f t="shared" si="5"/>
        <v>1.792</v>
      </c>
      <c r="J41" s="18" t="s">
        <v>26</v>
      </c>
      <c r="K41" s="11"/>
    </row>
    <row r="42">
      <c r="A42" s="4">
        <v>41.0</v>
      </c>
      <c r="B42" s="5" t="s">
        <v>29</v>
      </c>
      <c r="C42" s="5" t="s">
        <v>30</v>
      </c>
      <c r="D42" s="5">
        <v>5.0</v>
      </c>
      <c r="E42" s="5" t="s">
        <v>89</v>
      </c>
      <c r="F42" s="4" t="s">
        <v>90</v>
      </c>
      <c r="G42" s="5">
        <f t="shared" si="6"/>
        <v>0.4</v>
      </c>
      <c r="H42" s="6">
        <v>3.24</v>
      </c>
      <c r="I42" s="15">
        <f t="shared" si="5"/>
        <v>1.296</v>
      </c>
      <c r="J42" s="18" t="s">
        <v>26</v>
      </c>
      <c r="K42" s="11"/>
    </row>
    <row r="43">
      <c r="A43" s="4">
        <v>42.0</v>
      </c>
      <c r="B43" s="4" t="s">
        <v>29</v>
      </c>
      <c r="C43" s="4" t="s">
        <v>30</v>
      </c>
      <c r="D43" s="4">
        <v>6.0</v>
      </c>
      <c r="E43" s="5" t="s">
        <v>91</v>
      </c>
      <c r="F43" s="5" t="s">
        <v>92</v>
      </c>
      <c r="G43" s="5">
        <v>4.0</v>
      </c>
      <c r="H43" s="28">
        <f>13.53/100</f>
        <v>0.1353</v>
      </c>
      <c r="I43" s="15">
        <f t="shared" si="5"/>
        <v>0.5412</v>
      </c>
      <c r="J43" s="18" t="s">
        <v>26</v>
      </c>
      <c r="K43" s="11"/>
    </row>
    <row r="44">
      <c r="A44" s="4">
        <v>43.0</v>
      </c>
      <c r="B44" s="4" t="s">
        <v>29</v>
      </c>
      <c r="C44" s="4" t="s">
        <v>30</v>
      </c>
      <c r="D44" s="4">
        <v>7.0</v>
      </c>
      <c r="E44" s="5" t="s">
        <v>93</v>
      </c>
      <c r="F44" s="5" t="s">
        <v>94</v>
      </c>
      <c r="G44" s="5">
        <v>4.0</v>
      </c>
      <c r="H44" s="28">
        <f>9.41/100</f>
        <v>0.0941</v>
      </c>
      <c r="I44" s="15">
        <f t="shared" si="5"/>
        <v>0.3764</v>
      </c>
      <c r="J44" s="18" t="s">
        <v>26</v>
      </c>
      <c r="K44" s="11"/>
    </row>
    <row r="45">
      <c r="A45" s="4">
        <v>44.0</v>
      </c>
      <c r="B45" s="4" t="s">
        <v>29</v>
      </c>
      <c r="C45" s="4" t="s">
        <v>30</v>
      </c>
      <c r="D45" s="4">
        <v>8.0</v>
      </c>
      <c r="E45" s="5" t="s">
        <v>54</v>
      </c>
      <c r="F45" s="5" t="s">
        <v>55</v>
      </c>
      <c r="G45" s="5">
        <v>4.0</v>
      </c>
      <c r="H45" s="28">
        <f>1.96/100</f>
        <v>0.0196</v>
      </c>
      <c r="I45" s="15">
        <f t="shared" si="5"/>
        <v>0.0784</v>
      </c>
      <c r="J45" s="18" t="s">
        <v>26</v>
      </c>
      <c r="K45" s="11"/>
    </row>
    <row r="46">
      <c r="A46" s="4">
        <v>45.0</v>
      </c>
      <c r="B46" s="4" t="s">
        <v>29</v>
      </c>
      <c r="C46" s="4" t="s">
        <v>30</v>
      </c>
      <c r="D46" s="4">
        <v>9.0</v>
      </c>
      <c r="E46" s="4" t="s">
        <v>95</v>
      </c>
      <c r="F46" s="4" t="s">
        <v>96</v>
      </c>
      <c r="G46" s="5">
        <v>4.0</v>
      </c>
      <c r="H46" s="6">
        <v>0.0447</v>
      </c>
      <c r="I46" s="15">
        <f t="shared" si="5"/>
        <v>0.1788</v>
      </c>
      <c r="J46" s="18" t="s">
        <v>26</v>
      </c>
      <c r="K46" s="11"/>
    </row>
    <row r="47">
      <c r="A47" s="4">
        <v>46.0</v>
      </c>
      <c r="B47" s="4" t="s">
        <v>29</v>
      </c>
      <c r="C47" s="4" t="s">
        <v>30</v>
      </c>
      <c r="D47" s="4">
        <v>10.0</v>
      </c>
      <c r="E47" s="5" t="s">
        <v>97</v>
      </c>
      <c r="F47" s="4" t="s">
        <v>98</v>
      </c>
      <c r="G47" s="5">
        <v>4.0</v>
      </c>
      <c r="H47" s="29">
        <f>3.26/50</f>
        <v>0.0652</v>
      </c>
      <c r="I47" s="15">
        <f t="shared" si="5"/>
        <v>0.2608</v>
      </c>
      <c r="J47" s="18" t="s">
        <v>26</v>
      </c>
      <c r="K47" s="11"/>
    </row>
    <row r="48">
      <c r="A48" s="4">
        <v>47.0</v>
      </c>
      <c r="B48" s="4" t="s">
        <v>29</v>
      </c>
      <c r="C48" s="4" t="s">
        <v>30</v>
      </c>
      <c r="D48" s="4">
        <v>11.0</v>
      </c>
      <c r="E48" s="5" t="s">
        <v>99</v>
      </c>
      <c r="F48" s="4" t="s">
        <v>100</v>
      </c>
      <c r="G48" s="5">
        <v>4.0</v>
      </c>
      <c r="H48" s="28">
        <f>4.86/50</f>
        <v>0.0972</v>
      </c>
      <c r="I48" s="15">
        <f t="shared" si="5"/>
        <v>0.3888</v>
      </c>
      <c r="J48" s="18" t="s">
        <v>26</v>
      </c>
      <c r="K48" s="11"/>
    </row>
    <row r="49">
      <c r="A49" s="4">
        <v>48.0</v>
      </c>
      <c r="B49" s="30"/>
      <c r="C49" s="30"/>
      <c r="D49" s="5"/>
      <c r="E49" s="5"/>
      <c r="F49" s="5"/>
      <c r="G49" s="5"/>
      <c r="H49" s="31"/>
      <c r="I49" s="20"/>
      <c r="J49" s="18"/>
      <c r="K49" s="11"/>
    </row>
    <row r="50">
      <c r="A50" s="4">
        <v>49.0</v>
      </c>
      <c r="B50" s="1" t="s">
        <v>81</v>
      </c>
      <c r="C50" s="1" t="s">
        <v>82</v>
      </c>
      <c r="D50" s="4">
        <v>0.0</v>
      </c>
      <c r="E50" s="4" t="s">
        <v>101</v>
      </c>
      <c r="F50" s="4" t="s">
        <v>102</v>
      </c>
      <c r="G50" s="5">
        <v>1.0</v>
      </c>
      <c r="H50" s="6">
        <v>0.0</v>
      </c>
      <c r="I50" s="15">
        <f t="shared" ref="I50:I51" si="7">G50*H50</f>
        <v>0</v>
      </c>
      <c r="J50" s="16" t="s">
        <v>16</v>
      </c>
      <c r="K50" s="8">
        <f>SUM(I50:I51)</f>
        <v>4.262291667</v>
      </c>
    </row>
    <row r="51">
      <c r="A51" s="4">
        <v>50.0</v>
      </c>
      <c r="B51" s="4" t="s">
        <v>81</v>
      </c>
      <c r="C51" s="4" t="s">
        <v>82</v>
      </c>
      <c r="D51" s="4">
        <v>1.0</v>
      </c>
      <c r="E51" s="5" t="s">
        <v>103</v>
      </c>
      <c r="F51" s="5" t="s">
        <v>104</v>
      </c>
      <c r="G51" s="21">
        <f>10.25/24</f>
        <v>0.4270833333</v>
      </c>
      <c r="H51" s="6">
        <v>9.98</v>
      </c>
      <c r="I51" s="15">
        <f t="shared" si="7"/>
        <v>4.262291667</v>
      </c>
      <c r="J51" s="18" t="s">
        <v>26</v>
      </c>
      <c r="K51" s="11"/>
    </row>
    <row r="52">
      <c r="A52" s="4">
        <v>51.0</v>
      </c>
      <c r="B52" s="5"/>
      <c r="C52" s="5"/>
      <c r="D52" s="5"/>
      <c r="H52" s="7"/>
      <c r="I52" s="7"/>
      <c r="K52" s="11"/>
    </row>
    <row r="53">
      <c r="A53" s="4">
        <v>52.0</v>
      </c>
      <c r="B53" s="1" t="s">
        <v>83</v>
      </c>
      <c r="C53" s="1" t="s">
        <v>84</v>
      </c>
      <c r="D53" s="4">
        <v>0.0</v>
      </c>
      <c r="E53" s="5" t="s">
        <v>101</v>
      </c>
      <c r="F53" s="5" t="s">
        <v>102</v>
      </c>
      <c r="G53" s="5">
        <v>1.0</v>
      </c>
      <c r="H53" s="6">
        <v>0.0</v>
      </c>
      <c r="I53" s="15">
        <f t="shared" ref="I53:I54" si="8">G53*H53</f>
        <v>0</v>
      </c>
      <c r="J53" s="16" t="s">
        <v>16</v>
      </c>
      <c r="K53" s="8">
        <f>SUM(I53:I54)</f>
        <v>5.717708333</v>
      </c>
    </row>
    <row r="54">
      <c r="A54" s="4">
        <v>53.0</v>
      </c>
      <c r="B54" s="4" t="s">
        <v>83</v>
      </c>
      <c r="C54" s="4" t="s">
        <v>84</v>
      </c>
      <c r="D54" s="4">
        <v>1.0</v>
      </c>
      <c r="E54" s="5" t="s">
        <v>103</v>
      </c>
      <c r="F54" s="5" t="s">
        <v>104</v>
      </c>
      <c r="G54" s="21">
        <f>13.75/24</f>
        <v>0.5729166667</v>
      </c>
      <c r="H54" s="6">
        <v>9.98</v>
      </c>
      <c r="I54" s="15">
        <f t="shared" si="8"/>
        <v>5.717708333</v>
      </c>
      <c r="J54" s="18" t="s">
        <v>26</v>
      </c>
      <c r="K54" s="11"/>
    </row>
    <row r="55">
      <c r="A55" s="4">
        <v>54.0</v>
      </c>
      <c r="B55" s="5"/>
      <c r="C55" s="5"/>
      <c r="D55" s="5"/>
      <c r="H55" s="7"/>
      <c r="I55" s="7"/>
      <c r="K55" s="11"/>
    </row>
    <row r="56">
      <c r="A56" s="4">
        <v>55.0</v>
      </c>
      <c r="B56" s="1" t="s">
        <v>31</v>
      </c>
      <c r="C56" s="1" t="s">
        <v>32</v>
      </c>
      <c r="D56" s="5">
        <v>0.0</v>
      </c>
      <c r="E56" s="4" t="s">
        <v>105</v>
      </c>
      <c r="F56" s="4" t="s">
        <v>106</v>
      </c>
      <c r="G56" s="5">
        <v>1.0</v>
      </c>
      <c r="H56" s="6">
        <v>0.0</v>
      </c>
      <c r="I56" s="7">
        <f t="shared" ref="I56:I75" si="9">G56*H56</f>
        <v>0</v>
      </c>
      <c r="J56" s="5" t="s">
        <v>16</v>
      </c>
      <c r="K56" s="8">
        <f>SUM(H56:H75)</f>
        <v>772.7044</v>
      </c>
    </row>
    <row r="57">
      <c r="A57" s="4">
        <v>56.0</v>
      </c>
      <c r="B57" s="5" t="s">
        <v>31</v>
      </c>
      <c r="C57" s="5" t="s">
        <v>32</v>
      </c>
      <c r="D57" s="5">
        <v>1.0</v>
      </c>
      <c r="E57" s="5" t="s">
        <v>107</v>
      </c>
      <c r="F57" s="5" t="s">
        <v>108</v>
      </c>
      <c r="G57" s="5">
        <v>1.0</v>
      </c>
      <c r="H57" s="6">
        <v>14.54</v>
      </c>
      <c r="I57" s="7">
        <f t="shared" si="9"/>
        <v>14.54</v>
      </c>
      <c r="J57" s="5" t="s">
        <v>26</v>
      </c>
      <c r="K57" s="11"/>
    </row>
    <row r="58">
      <c r="A58" s="4">
        <v>57.0</v>
      </c>
      <c r="B58" s="5" t="s">
        <v>31</v>
      </c>
      <c r="C58" s="5" t="s">
        <v>32</v>
      </c>
      <c r="D58" s="5">
        <v>2.0</v>
      </c>
      <c r="E58" s="5" t="s">
        <v>109</v>
      </c>
      <c r="F58" s="5" t="s">
        <v>110</v>
      </c>
      <c r="G58" s="5">
        <v>1.0</v>
      </c>
      <c r="H58" s="6">
        <v>581.51</v>
      </c>
      <c r="I58" s="7">
        <f t="shared" si="9"/>
        <v>581.51</v>
      </c>
      <c r="J58" s="5" t="s">
        <v>26</v>
      </c>
      <c r="K58" s="11"/>
    </row>
    <row r="59">
      <c r="A59" s="4">
        <v>58.0</v>
      </c>
      <c r="B59" s="5" t="s">
        <v>31</v>
      </c>
      <c r="C59" s="5" t="s">
        <v>32</v>
      </c>
      <c r="D59" s="5">
        <v>3.0</v>
      </c>
      <c r="E59" s="5" t="s">
        <v>111</v>
      </c>
      <c r="F59" s="5" t="s">
        <v>112</v>
      </c>
      <c r="G59" s="5">
        <v>1.0</v>
      </c>
      <c r="H59" s="6">
        <v>8.5</v>
      </c>
      <c r="I59" s="7">
        <f t="shared" si="9"/>
        <v>8.5</v>
      </c>
      <c r="J59" s="5" t="s">
        <v>26</v>
      </c>
      <c r="K59" s="11"/>
    </row>
    <row r="60">
      <c r="A60" s="4">
        <v>59.0</v>
      </c>
      <c r="B60" s="5" t="s">
        <v>31</v>
      </c>
      <c r="C60" s="5" t="s">
        <v>32</v>
      </c>
      <c r="D60" s="5">
        <v>4.0</v>
      </c>
      <c r="E60" s="5" t="s">
        <v>113</v>
      </c>
      <c r="F60" s="5" t="s">
        <v>114</v>
      </c>
      <c r="G60" s="5">
        <v>2.0</v>
      </c>
      <c r="H60" s="28">
        <f>6.13/10</f>
        <v>0.613</v>
      </c>
      <c r="I60" s="7">
        <f t="shared" si="9"/>
        <v>1.226</v>
      </c>
      <c r="J60" s="5" t="s">
        <v>26</v>
      </c>
      <c r="K60" s="11"/>
    </row>
    <row r="61">
      <c r="A61" s="4">
        <v>60.0</v>
      </c>
      <c r="B61" s="5" t="s">
        <v>31</v>
      </c>
      <c r="C61" s="5" t="s">
        <v>32</v>
      </c>
      <c r="D61" s="5">
        <v>5.0</v>
      </c>
      <c r="E61" s="4" t="s">
        <v>115</v>
      </c>
      <c r="F61" s="4" t="s">
        <v>116</v>
      </c>
      <c r="G61" s="4">
        <v>12.0</v>
      </c>
      <c r="H61" s="28">
        <f>4.97/50</f>
        <v>0.0994</v>
      </c>
      <c r="I61" s="7">
        <f t="shared" si="9"/>
        <v>1.1928</v>
      </c>
      <c r="J61" s="5" t="s">
        <v>26</v>
      </c>
      <c r="K61" s="11"/>
    </row>
    <row r="62">
      <c r="A62" s="4">
        <v>61.0</v>
      </c>
      <c r="B62" s="4" t="s">
        <v>31</v>
      </c>
      <c r="C62" s="4" t="s">
        <v>32</v>
      </c>
      <c r="D62" s="4">
        <v>6.0</v>
      </c>
      <c r="E62" s="4" t="s">
        <v>117</v>
      </c>
      <c r="F62" s="4" t="s">
        <v>118</v>
      </c>
      <c r="G62" s="5">
        <f>4/10</f>
        <v>0.4</v>
      </c>
      <c r="H62" s="6">
        <v>5.59</v>
      </c>
      <c r="I62" s="7">
        <f t="shared" si="9"/>
        <v>2.236</v>
      </c>
      <c r="J62" s="4" t="s">
        <v>26</v>
      </c>
      <c r="K62" s="11"/>
    </row>
    <row r="63">
      <c r="A63" s="4">
        <v>62.0</v>
      </c>
      <c r="B63" s="4" t="s">
        <v>31</v>
      </c>
      <c r="C63" s="4" t="s">
        <v>32</v>
      </c>
      <c r="D63" s="4">
        <v>7.0</v>
      </c>
      <c r="E63" s="4" t="s">
        <v>119</v>
      </c>
      <c r="F63" s="4" t="s">
        <v>120</v>
      </c>
      <c r="G63" s="5">
        <f>6/12</f>
        <v>0.5</v>
      </c>
      <c r="H63" s="6">
        <v>3.39</v>
      </c>
      <c r="I63" s="7">
        <f t="shared" si="9"/>
        <v>1.695</v>
      </c>
      <c r="J63" s="4" t="s">
        <v>26</v>
      </c>
      <c r="K63" s="11"/>
    </row>
    <row r="64">
      <c r="A64" s="4">
        <v>63.0</v>
      </c>
      <c r="B64" s="5" t="s">
        <v>31</v>
      </c>
      <c r="C64" s="4" t="s">
        <v>32</v>
      </c>
      <c r="D64" s="5">
        <v>8.0</v>
      </c>
      <c r="E64" s="4" t="s">
        <v>121</v>
      </c>
      <c r="F64" s="4" t="s">
        <v>122</v>
      </c>
      <c r="G64" s="5">
        <v>1.0</v>
      </c>
      <c r="H64" s="6">
        <v>2.0</v>
      </c>
      <c r="I64" s="7">
        <f t="shared" si="9"/>
        <v>2</v>
      </c>
      <c r="J64" s="5" t="s">
        <v>26</v>
      </c>
      <c r="K64" s="11"/>
    </row>
    <row r="65">
      <c r="A65" s="4">
        <v>64.0</v>
      </c>
      <c r="B65" s="5" t="s">
        <v>31</v>
      </c>
      <c r="C65" s="5" t="s">
        <v>32</v>
      </c>
      <c r="D65" s="5">
        <v>9.0</v>
      </c>
      <c r="E65" s="27">
        <v>2902992.0</v>
      </c>
      <c r="F65" s="24" t="s">
        <v>123</v>
      </c>
      <c r="G65" s="5">
        <v>1.0</v>
      </c>
      <c r="H65" s="6">
        <v>60.18</v>
      </c>
      <c r="I65" s="7">
        <f t="shared" si="9"/>
        <v>60.18</v>
      </c>
      <c r="J65" s="5" t="s">
        <v>26</v>
      </c>
      <c r="K65" s="11"/>
    </row>
    <row r="66">
      <c r="A66" s="4">
        <v>65.0</v>
      </c>
      <c r="B66" s="5" t="s">
        <v>31</v>
      </c>
      <c r="C66" s="5" t="s">
        <v>32</v>
      </c>
      <c r="D66" s="5">
        <v>10.0</v>
      </c>
      <c r="E66" s="4">
        <v>2903361.0</v>
      </c>
      <c r="F66" s="4" t="s">
        <v>124</v>
      </c>
      <c r="G66" s="5">
        <v>1.0</v>
      </c>
      <c r="H66" s="6">
        <v>8.99</v>
      </c>
      <c r="I66" s="7">
        <f t="shared" si="9"/>
        <v>8.99</v>
      </c>
      <c r="J66" s="5" t="s">
        <v>26</v>
      </c>
      <c r="K66" s="11"/>
    </row>
    <row r="67">
      <c r="A67" s="4">
        <v>66.0</v>
      </c>
      <c r="B67" s="5" t="s">
        <v>31</v>
      </c>
      <c r="C67" s="5" t="s">
        <v>32</v>
      </c>
      <c r="D67" s="5">
        <v>11.0</v>
      </c>
      <c r="E67" s="4" t="s">
        <v>125</v>
      </c>
      <c r="F67" s="4" t="s">
        <v>126</v>
      </c>
      <c r="G67" s="5">
        <v>1.0</v>
      </c>
      <c r="H67" s="6">
        <v>21.0</v>
      </c>
      <c r="I67" s="7">
        <f t="shared" si="9"/>
        <v>21</v>
      </c>
      <c r="J67" s="5" t="s">
        <v>26</v>
      </c>
      <c r="K67" s="11"/>
    </row>
    <row r="68">
      <c r="A68" s="4">
        <v>67.0</v>
      </c>
      <c r="B68" s="5" t="s">
        <v>31</v>
      </c>
      <c r="C68" s="5" t="s">
        <v>32</v>
      </c>
      <c r="D68" s="5">
        <v>12.0</v>
      </c>
      <c r="E68" s="4">
        <v>3209578.0</v>
      </c>
      <c r="F68" s="4" t="s">
        <v>127</v>
      </c>
      <c r="G68" s="5">
        <v>6.0</v>
      </c>
      <c r="H68" s="6">
        <v>2.84</v>
      </c>
      <c r="I68" s="7">
        <f t="shared" si="9"/>
        <v>17.04</v>
      </c>
      <c r="J68" s="4" t="s">
        <v>26</v>
      </c>
      <c r="K68" s="11"/>
    </row>
    <row r="69">
      <c r="A69" s="4">
        <v>68.0</v>
      </c>
      <c r="B69" s="5" t="s">
        <v>31</v>
      </c>
      <c r="C69" s="5" t="s">
        <v>32</v>
      </c>
      <c r="D69" s="5">
        <v>13.0</v>
      </c>
      <c r="E69" s="32" t="s">
        <v>128</v>
      </c>
      <c r="F69" s="4" t="s">
        <v>129</v>
      </c>
      <c r="G69" s="5">
        <v>1.0</v>
      </c>
      <c r="H69" s="6">
        <v>9.14</v>
      </c>
      <c r="I69" s="7">
        <f t="shared" si="9"/>
        <v>9.14</v>
      </c>
      <c r="J69" s="4" t="s">
        <v>26</v>
      </c>
      <c r="K69" s="11"/>
    </row>
    <row r="70">
      <c r="A70" s="4">
        <v>69.0</v>
      </c>
      <c r="B70" s="5" t="s">
        <v>31</v>
      </c>
      <c r="C70" s="5" t="s">
        <v>32</v>
      </c>
      <c r="D70" s="5">
        <v>14.0</v>
      </c>
      <c r="E70" s="4" t="s">
        <v>130</v>
      </c>
      <c r="F70" s="4" t="s">
        <v>131</v>
      </c>
      <c r="G70" s="21">
        <f>1/20</f>
        <v>0.05</v>
      </c>
      <c r="H70" s="6">
        <v>21.0</v>
      </c>
      <c r="I70" s="7">
        <f t="shared" si="9"/>
        <v>1.05</v>
      </c>
      <c r="J70" s="5" t="s">
        <v>26</v>
      </c>
      <c r="K70" s="11"/>
    </row>
    <row r="71">
      <c r="A71" s="4">
        <v>70.0</v>
      </c>
      <c r="B71" s="4" t="s">
        <v>31</v>
      </c>
      <c r="C71" s="4" t="s">
        <v>32</v>
      </c>
      <c r="D71" s="4">
        <v>15.0</v>
      </c>
      <c r="E71" s="4">
        <v>5392907.0</v>
      </c>
      <c r="F71" s="4" t="s">
        <v>132</v>
      </c>
      <c r="G71" s="4">
        <v>0.5</v>
      </c>
      <c r="H71" s="6">
        <v>7.99</v>
      </c>
      <c r="I71" s="7">
        <f t="shared" si="9"/>
        <v>3.995</v>
      </c>
      <c r="J71" s="4" t="s">
        <v>26</v>
      </c>
      <c r="K71" s="11"/>
    </row>
    <row r="72">
      <c r="A72" s="4">
        <v>71.0</v>
      </c>
      <c r="B72" s="4" t="s">
        <v>31</v>
      </c>
      <c r="C72" s="4" t="s">
        <v>32</v>
      </c>
      <c r="D72" s="4">
        <v>16.0</v>
      </c>
      <c r="E72" s="4" t="s">
        <v>133</v>
      </c>
      <c r="F72" s="4" t="s">
        <v>134</v>
      </c>
      <c r="G72" s="4">
        <v>1.0</v>
      </c>
      <c r="H72" s="6">
        <v>19.99</v>
      </c>
      <c r="I72" s="7">
        <f t="shared" si="9"/>
        <v>19.99</v>
      </c>
      <c r="J72" s="4" t="s">
        <v>26</v>
      </c>
      <c r="K72" s="11"/>
    </row>
    <row r="73">
      <c r="A73" s="4">
        <v>72.0</v>
      </c>
      <c r="B73" s="4" t="s">
        <v>31</v>
      </c>
      <c r="C73" s="4" t="s">
        <v>32</v>
      </c>
      <c r="D73" s="4">
        <v>17.0</v>
      </c>
      <c r="E73" s="4" t="s">
        <v>135</v>
      </c>
      <c r="F73" s="4" t="s">
        <v>136</v>
      </c>
      <c r="G73" s="4">
        <v>1.0</v>
      </c>
      <c r="H73" s="6">
        <v>5.15</v>
      </c>
      <c r="I73" s="7">
        <f t="shared" si="9"/>
        <v>5.15</v>
      </c>
      <c r="J73" s="4" t="s">
        <v>26</v>
      </c>
      <c r="K73" s="11"/>
    </row>
    <row r="74">
      <c r="A74" s="4">
        <v>73.0</v>
      </c>
      <c r="B74" s="4" t="s">
        <v>31</v>
      </c>
      <c r="C74" s="4" t="s">
        <v>32</v>
      </c>
      <c r="D74" s="4">
        <v>18.0</v>
      </c>
      <c r="E74" s="4" t="s">
        <v>137</v>
      </c>
      <c r="F74" s="4" t="s">
        <v>138</v>
      </c>
      <c r="G74" s="4">
        <v>1.0</v>
      </c>
      <c r="H74" s="29">
        <f>8.5/100</f>
        <v>0.085</v>
      </c>
      <c r="I74" s="7">
        <f t="shared" si="9"/>
        <v>0.085</v>
      </c>
      <c r="J74" s="4" t="s">
        <v>26</v>
      </c>
      <c r="K74" s="11"/>
    </row>
    <row r="75">
      <c r="A75" s="4">
        <v>74.0</v>
      </c>
      <c r="B75" s="4" t="s">
        <v>31</v>
      </c>
      <c r="C75" s="4" t="s">
        <v>32</v>
      </c>
      <c r="D75" s="4">
        <v>19.0</v>
      </c>
      <c r="E75" s="4">
        <v>5.8710050084E11</v>
      </c>
      <c r="F75" s="4" t="s">
        <v>139</v>
      </c>
      <c r="G75" s="4">
        <v>4.0</v>
      </c>
      <c r="H75" s="29">
        <f>48.5/500</f>
        <v>0.097</v>
      </c>
      <c r="I75" s="7">
        <f t="shared" si="9"/>
        <v>0.388</v>
      </c>
      <c r="J75" s="4" t="s">
        <v>26</v>
      </c>
      <c r="K75" s="11"/>
    </row>
    <row r="76">
      <c r="A76" s="4">
        <v>75.0</v>
      </c>
      <c r="B76" s="30"/>
      <c r="C76" s="30"/>
      <c r="D76" s="5"/>
      <c r="E76" s="5"/>
      <c r="F76" s="5"/>
      <c r="G76" s="5"/>
      <c r="H76" s="7"/>
      <c r="I76" s="13"/>
      <c r="J76" s="5"/>
      <c r="K76" s="11"/>
    </row>
    <row r="77">
      <c r="A77" s="4">
        <v>76.0</v>
      </c>
      <c r="B77" s="1" t="s">
        <v>121</v>
      </c>
      <c r="C77" s="1" t="s">
        <v>122</v>
      </c>
      <c r="D77" s="5">
        <v>0.0</v>
      </c>
      <c r="E77" s="4" t="s">
        <v>140</v>
      </c>
      <c r="F77" s="4" t="s">
        <v>141</v>
      </c>
      <c r="G77" s="5">
        <v>1.0</v>
      </c>
      <c r="H77" s="6">
        <v>0.0</v>
      </c>
      <c r="I77" s="7">
        <f t="shared" ref="I77:I78" si="10">G77*H77</f>
        <v>0</v>
      </c>
      <c r="J77" s="5" t="s">
        <v>16</v>
      </c>
      <c r="K77" s="8">
        <f>SUM(I77:I78)</f>
        <v>2</v>
      </c>
    </row>
    <row r="78">
      <c r="A78" s="4">
        <v>77.0</v>
      </c>
      <c r="B78" s="5" t="s">
        <v>121</v>
      </c>
      <c r="C78" s="5" t="s">
        <v>122</v>
      </c>
      <c r="D78" s="5">
        <v>1.0</v>
      </c>
      <c r="E78" s="4" t="s">
        <v>142</v>
      </c>
      <c r="F78" s="4" t="s">
        <v>143</v>
      </c>
      <c r="G78" s="4">
        <v>0.2</v>
      </c>
      <c r="H78" s="6">
        <v>10.0</v>
      </c>
      <c r="I78" s="7">
        <f t="shared" si="10"/>
        <v>2</v>
      </c>
      <c r="J78" s="5" t="s">
        <v>26</v>
      </c>
      <c r="K78" s="11"/>
    </row>
    <row r="79">
      <c r="A79" s="5">
        <v>78.0</v>
      </c>
      <c r="E79" s="5"/>
      <c r="F79" s="5"/>
      <c r="H79" s="7"/>
      <c r="I79" s="7"/>
      <c r="K79" s="11"/>
    </row>
    <row r="80">
      <c r="A80" s="4">
        <v>79.0</v>
      </c>
      <c r="B80" s="1" t="s">
        <v>107</v>
      </c>
      <c r="C80" s="1" t="s">
        <v>108</v>
      </c>
      <c r="D80" s="5">
        <v>0.0</v>
      </c>
      <c r="E80" s="4" t="s">
        <v>144</v>
      </c>
      <c r="F80" s="4" t="s">
        <v>145</v>
      </c>
      <c r="G80" s="5">
        <v>1.0</v>
      </c>
      <c r="H80" s="6">
        <v>0.0</v>
      </c>
      <c r="I80" s="7">
        <f t="shared" ref="I80:I81" si="11">G80*H80</f>
        <v>0</v>
      </c>
      <c r="J80" s="4" t="s">
        <v>16</v>
      </c>
      <c r="K80" s="8">
        <f>SUM(I80:I81)</f>
        <v>14.536</v>
      </c>
    </row>
    <row r="81">
      <c r="A81" s="4">
        <v>80.0</v>
      </c>
      <c r="B81" s="5" t="s">
        <v>107</v>
      </c>
      <c r="C81" s="5" t="s">
        <v>108</v>
      </c>
      <c r="D81" s="5">
        <v>1.0</v>
      </c>
      <c r="E81" s="4" t="s">
        <v>146</v>
      </c>
      <c r="F81" s="4" t="s">
        <v>147</v>
      </c>
      <c r="G81" s="4">
        <v>0.8</v>
      </c>
      <c r="H81" s="6">
        <v>18.17</v>
      </c>
      <c r="I81" s="7">
        <f t="shared" si="11"/>
        <v>14.536</v>
      </c>
      <c r="J81" s="5" t="s">
        <v>26</v>
      </c>
      <c r="K81" s="11"/>
    </row>
    <row r="82">
      <c r="A82" s="5">
        <v>81.0</v>
      </c>
      <c r="H82" s="7"/>
      <c r="I82" s="7"/>
      <c r="K82" s="11"/>
    </row>
    <row r="83">
      <c r="A83" s="4">
        <v>82.0</v>
      </c>
      <c r="B83" s="1" t="s">
        <v>33</v>
      </c>
      <c r="C83" s="1" t="s">
        <v>34</v>
      </c>
      <c r="D83" s="5">
        <v>0.0</v>
      </c>
      <c r="E83" s="4" t="s">
        <v>148</v>
      </c>
      <c r="F83" s="4" t="s">
        <v>149</v>
      </c>
      <c r="G83" s="5">
        <v>1.0</v>
      </c>
      <c r="H83" s="6">
        <v>0.0</v>
      </c>
      <c r="I83" s="7">
        <f t="shared" ref="I83:I98" si="12">G83*H83</f>
        <v>0</v>
      </c>
      <c r="J83" s="4" t="s">
        <v>16</v>
      </c>
      <c r="K83" s="8">
        <f>SUM(I83:I98)</f>
        <v>97.34870667</v>
      </c>
    </row>
    <row r="84">
      <c r="A84" s="4">
        <v>83.0</v>
      </c>
      <c r="B84" s="5" t="s">
        <v>33</v>
      </c>
      <c r="C84" s="5" t="s">
        <v>34</v>
      </c>
      <c r="D84" s="5">
        <v>1.0</v>
      </c>
      <c r="E84" s="5" t="s">
        <v>150</v>
      </c>
      <c r="F84" s="5" t="s">
        <v>151</v>
      </c>
      <c r="G84" s="5">
        <v>1.0</v>
      </c>
      <c r="H84" s="6">
        <v>10.39</v>
      </c>
      <c r="I84" s="7">
        <f t="shared" si="12"/>
        <v>10.39</v>
      </c>
      <c r="J84" s="5" t="s">
        <v>26</v>
      </c>
      <c r="K84" s="11"/>
    </row>
    <row r="85">
      <c r="A85" s="4">
        <v>84.0</v>
      </c>
      <c r="B85" s="5" t="s">
        <v>33</v>
      </c>
      <c r="C85" s="5" t="s">
        <v>34</v>
      </c>
      <c r="D85" s="5">
        <v>2.0</v>
      </c>
      <c r="E85" s="5" t="s">
        <v>152</v>
      </c>
      <c r="F85" s="5" t="s">
        <v>153</v>
      </c>
      <c r="G85" s="5">
        <v>1.0</v>
      </c>
      <c r="H85" s="6">
        <v>2.73</v>
      </c>
      <c r="I85" s="7">
        <f t="shared" si="12"/>
        <v>2.73</v>
      </c>
      <c r="J85" s="5" t="s">
        <v>26</v>
      </c>
      <c r="K85" s="11"/>
    </row>
    <row r="86">
      <c r="A86" s="4">
        <v>85.0</v>
      </c>
      <c r="B86" s="5" t="s">
        <v>33</v>
      </c>
      <c r="C86" s="5" t="s">
        <v>34</v>
      </c>
      <c r="D86" s="5">
        <v>3.0</v>
      </c>
      <c r="E86" s="4">
        <v>5289475.0</v>
      </c>
      <c r="F86" s="4" t="s">
        <v>154</v>
      </c>
      <c r="G86" s="4">
        <v>0.5</v>
      </c>
      <c r="H86" s="6">
        <v>3.79</v>
      </c>
      <c r="I86" s="7">
        <f t="shared" si="12"/>
        <v>1.895</v>
      </c>
      <c r="J86" s="4" t="s">
        <v>26</v>
      </c>
      <c r="K86" s="11"/>
    </row>
    <row r="87">
      <c r="A87" s="4">
        <v>86.0</v>
      </c>
      <c r="B87" s="5" t="s">
        <v>33</v>
      </c>
      <c r="C87" s="5" t="s">
        <v>34</v>
      </c>
      <c r="D87" s="5">
        <v>4.0</v>
      </c>
      <c r="E87" s="4" t="s">
        <v>155</v>
      </c>
      <c r="F87" s="4" t="s">
        <v>156</v>
      </c>
      <c r="G87" s="4">
        <v>1.0</v>
      </c>
      <c r="H87" s="6">
        <v>5.24</v>
      </c>
      <c r="I87" s="7">
        <f t="shared" si="12"/>
        <v>5.24</v>
      </c>
      <c r="J87" s="4" t="s">
        <v>26</v>
      </c>
      <c r="K87" s="11"/>
    </row>
    <row r="88">
      <c r="A88" s="4">
        <v>87.0</v>
      </c>
      <c r="B88" s="5" t="s">
        <v>33</v>
      </c>
      <c r="C88" s="5" t="s">
        <v>34</v>
      </c>
      <c r="D88" s="5">
        <v>5.0</v>
      </c>
      <c r="E88" s="4" t="s">
        <v>115</v>
      </c>
      <c r="F88" s="4" t="s">
        <v>116</v>
      </c>
      <c r="G88" s="4">
        <v>10.0</v>
      </c>
      <c r="H88" s="28">
        <f>4.97/50</f>
        <v>0.0994</v>
      </c>
      <c r="I88" s="7">
        <f t="shared" si="12"/>
        <v>0.994</v>
      </c>
      <c r="J88" s="4" t="s">
        <v>26</v>
      </c>
      <c r="K88" s="11"/>
    </row>
    <row r="89">
      <c r="A89" s="4">
        <v>88.0</v>
      </c>
      <c r="B89" s="4" t="s">
        <v>33</v>
      </c>
      <c r="C89" s="4" t="s">
        <v>34</v>
      </c>
      <c r="D89" s="4">
        <v>6.0</v>
      </c>
      <c r="E89" s="4" t="s">
        <v>137</v>
      </c>
      <c r="F89" s="4" t="s">
        <v>138</v>
      </c>
      <c r="G89" s="4">
        <v>1.0</v>
      </c>
      <c r="H89" s="29">
        <f>8.5/100</f>
        <v>0.085</v>
      </c>
      <c r="I89" s="7">
        <f t="shared" si="12"/>
        <v>0.085</v>
      </c>
      <c r="J89" s="4" t="s">
        <v>26</v>
      </c>
      <c r="K89" s="11"/>
    </row>
    <row r="90">
      <c r="A90" s="4">
        <v>89.0</v>
      </c>
      <c r="B90" s="4" t="s">
        <v>33</v>
      </c>
      <c r="C90" s="4" t="s">
        <v>34</v>
      </c>
      <c r="D90" s="4">
        <v>7.0</v>
      </c>
      <c r="E90" s="4" t="s">
        <v>157</v>
      </c>
      <c r="F90" s="4" t="s">
        <v>158</v>
      </c>
      <c r="G90" s="4">
        <v>2.0</v>
      </c>
      <c r="H90" s="33">
        <v>0.25</v>
      </c>
      <c r="I90" s="7">
        <f t="shared" si="12"/>
        <v>0.5</v>
      </c>
      <c r="J90" s="5" t="s">
        <v>26</v>
      </c>
      <c r="K90" s="11"/>
    </row>
    <row r="91">
      <c r="A91" s="4">
        <v>90.0</v>
      </c>
      <c r="B91" s="4" t="s">
        <v>33</v>
      </c>
      <c r="C91" s="4" t="s">
        <v>34</v>
      </c>
      <c r="D91" s="4">
        <v>8.0</v>
      </c>
      <c r="E91" s="4" t="s">
        <v>159</v>
      </c>
      <c r="F91" s="4" t="s">
        <v>160</v>
      </c>
      <c r="G91" s="4">
        <v>1.0</v>
      </c>
      <c r="H91" s="33">
        <v>0.35</v>
      </c>
      <c r="I91" s="7">
        <f t="shared" si="12"/>
        <v>0.35</v>
      </c>
      <c r="J91" s="4" t="s">
        <v>26</v>
      </c>
      <c r="K91" s="11"/>
    </row>
    <row r="92">
      <c r="A92" s="4">
        <v>91.0</v>
      </c>
      <c r="B92" s="4" t="s">
        <v>33</v>
      </c>
      <c r="C92" s="4" t="s">
        <v>34</v>
      </c>
      <c r="D92" s="4">
        <v>9.0</v>
      </c>
      <c r="E92" s="34" t="s">
        <v>161</v>
      </c>
      <c r="F92" s="4" t="s">
        <v>162</v>
      </c>
      <c r="G92" s="4">
        <v>2.0</v>
      </c>
      <c r="H92" s="29">
        <f>65.01/2</f>
        <v>32.505</v>
      </c>
      <c r="I92" s="7">
        <f t="shared" si="12"/>
        <v>65.01</v>
      </c>
      <c r="J92" s="4" t="s">
        <v>26</v>
      </c>
      <c r="K92" s="11"/>
    </row>
    <row r="93">
      <c r="A93" s="4">
        <v>92.0</v>
      </c>
      <c r="B93" s="4" t="s">
        <v>33</v>
      </c>
      <c r="C93" s="4" t="s">
        <v>34</v>
      </c>
      <c r="D93" s="4">
        <v>10.0</v>
      </c>
      <c r="E93" s="4" t="s">
        <v>163</v>
      </c>
      <c r="F93" s="4" t="s">
        <v>164</v>
      </c>
      <c r="G93" s="21">
        <f>4/12</f>
        <v>0.3333333333</v>
      </c>
      <c r="H93" s="6">
        <v>11.99</v>
      </c>
      <c r="I93" s="7">
        <f t="shared" si="12"/>
        <v>3.996666667</v>
      </c>
      <c r="J93" s="4" t="s">
        <v>26</v>
      </c>
      <c r="K93" s="11"/>
    </row>
    <row r="94">
      <c r="A94" s="4">
        <v>93.0</v>
      </c>
      <c r="B94" s="4" t="s">
        <v>33</v>
      </c>
      <c r="C94" s="4" t="s">
        <v>34</v>
      </c>
      <c r="D94" s="4">
        <v>11.0</v>
      </c>
      <c r="E94" s="4">
        <v>5.8710050084E11</v>
      </c>
      <c r="F94" s="4" t="s">
        <v>139</v>
      </c>
      <c r="G94" s="4">
        <v>3.0</v>
      </c>
      <c r="H94" s="29">
        <f>48.5/500</f>
        <v>0.097</v>
      </c>
      <c r="I94" s="7">
        <f t="shared" si="12"/>
        <v>0.291</v>
      </c>
      <c r="J94" s="4" t="s">
        <v>26</v>
      </c>
      <c r="K94" s="11"/>
    </row>
    <row r="95">
      <c r="A95" s="4">
        <v>94.0</v>
      </c>
      <c r="B95" s="4" t="s">
        <v>33</v>
      </c>
      <c r="C95" s="4" t="s">
        <v>34</v>
      </c>
      <c r="D95" s="4">
        <v>12.0</v>
      </c>
      <c r="E95" s="4">
        <v>2.2965801E7</v>
      </c>
      <c r="F95" s="4" t="s">
        <v>165</v>
      </c>
      <c r="G95" s="4">
        <v>3.0</v>
      </c>
      <c r="H95" s="29">
        <f t="shared" ref="H95:H96" si="13">68.17/500</f>
        <v>0.13634</v>
      </c>
      <c r="I95" s="7">
        <f t="shared" si="12"/>
        <v>0.40902</v>
      </c>
      <c r="J95" s="4" t="s">
        <v>26</v>
      </c>
      <c r="K95" s="11"/>
    </row>
    <row r="96">
      <c r="A96" s="4">
        <v>95.0</v>
      </c>
      <c r="B96" s="4" t="s">
        <v>33</v>
      </c>
      <c r="C96" s="4" t="s">
        <v>34</v>
      </c>
      <c r="D96" s="4">
        <v>13.0</v>
      </c>
      <c r="E96" s="4">
        <v>2.2964101E7</v>
      </c>
      <c r="F96" s="4" t="s">
        <v>166</v>
      </c>
      <c r="G96" s="4">
        <v>3.0</v>
      </c>
      <c r="H96" s="29">
        <f t="shared" si="13"/>
        <v>0.13634</v>
      </c>
      <c r="I96" s="7">
        <f t="shared" si="12"/>
        <v>0.40902</v>
      </c>
      <c r="J96" s="4" t="s">
        <v>26</v>
      </c>
      <c r="K96" s="11"/>
    </row>
    <row r="97">
      <c r="A97" s="4">
        <v>96.0</v>
      </c>
      <c r="B97" s="4" t="s">
        <v>33</v>
      </c>
      <c r="C97" s="4" t="s">
        <v>34</v>
      </c>
      <c r="D97" s="4">
        <v>14.0</v>
      </c>
      <c r="E97" s="4" t="s">
        <v>117</v>
      </c>
      <c r="F97" s="4" t="s">
        <v>118</v>
      </c>
      <c r="G97" s="5">
        <f>6/10</f>
        <v>0.6</v>
      </c>
      <c r="H97" s="6">
        <v>5.59</v>
      </c>
      <c r="I97" s="7">
        <f t="shared" si="12"/>
        <v>3.354</v>
      </c>
      <c r="J97" s="4" t="s">
        <v>26</v>
      </c>
      <c r="K97" s="11"/>
    </row>
    <row r="98">
      <c r="A98" s="4">
        <v>97.0</v>
      </c>
      <c r="B98" s="4" t="s">
        <v>33</v>
      </c>
      <c r="C98" s="4" t="s">
        <v>34</v>
      </c>
      <c r="D98" s="4">
        <v>15.0</v>
      </c>
      <c r="E98" s="4" t="s">
        <v>119</v>
      </c>
      <c r="F98" s="4" t="s">
        <v>120</v>
      </c>
      <c r="G98" s="5">
        <f>6/12</f>
        <v>0.5</v>
      </c>
      <c r="H98" s="6">
        <v>3.39</v>
      </c>
      <c r="I98" s="7">
        <f t="shared" si="12"/>
        <v>1.695</v>
      </c>
      <c r="J98" s="4" t="s">
        <v>26</v>
      </c>
      <c r="K98" s="11"/>
    </row>
    <row r="99">
      <c r="A99" s="5">
        <v>98.0</v>
      </c>
      <c r="H99" s="7"/>
      <c r="I99" s="7"/>
      <c r="K99" s="11"/>
    </row>
    <row r="100">
      <c r="A100" s="4">
        <v>99.0</v>
      </c>
      <c r="B100" s="1" t="s">
        <v>150</v>
      </c>
      <c r="C100" s="1" t="s">
        <v>151</v>
      </c>
      <c r="D100" s="4">
        <v>0.0</v>
      </c>
      <c r="E100" s="4" t="s">
        <v>167</v>
      </c>
      <c r="F100" s="4" t="s">
        <v>168</v>
      </c>
      <c r="G100" s="4">
        <v>1.0</v>
      </c>
      <c r="H100" s="6">
        <v>0.0</v>
      </c>
      <c r="I100" s="7">
        <f t="shared" ref="I100:I101" si="14">G100*H100</f>
        <v>0</v>
      </c>
      <c r="J100" s="4" t="s">
        <v>16</v>
      </c>
      <c r="K100" s="8">
        <f>SUM(I100:I101)</f>
        <v>10.38666667</v>
      </c>
    </row>
    <row r="101">
      <c r="A101" s="4">
        <v>100.0</v>
      </c>
      <c r="B101" s="4" t="s">
        <v>150</v>
      </c>
      <c r="C101" s="4" t="s">
        <v>151</v>
      </c>
      <c r="D101" s="4">
        <v>1.0</v>
      </c>
      <c r="E101" s="4" t="s">
        <v>169</v>
      </c>
      <c r="F101" s="4" t="s">
        <v>170</v>
      </c>
      <c r="G101" s="21">
        <f>19/24</f>
        <v>0.7916666667</v>
      </c>
      <c r="H101" s="6">
        <v>13.12</v>
      </c>
      <c r="I101" s="7">
        <f t="shared" si="14"/>
        <v>10.38666667</v>
      </c>
      <c r="J101" s="4" t="s">
        <v>26</v>
      </c>
      <c r="K101" s="11"/>
    </row>
    <row r="102">
      <c r="A102" s="4">
        <v>101.0</v>
      </c>
      <c r="B102" s="5"/>
      <c r="C102" s="5"/>
      <c r="D102" s="5"/>
      <c r="E102" s="5"/>
      <c r="F102" s="5"/>
      <c r="G102" s="5"/>
      <c r="H102" s="31"/>
      <c r="I102" s="13"/>
      <c r="J102" s="5"/>
      <c r="K102" s="11"/>
    </row>
    <row r="103">
      <c r="A103" s="4">
        <v>102.0</v>
      </c>
      <c r="B103" s="1" t="s">
        <v>152</v>
      </c>
      <c r="C103" s="1" t="s">
        <v>153</v>
      </c>
      <c r="D103" s="4">
        <v>0.0</v>
      </c>
      <c r="E103" s="4" t="s">
        <v>171</v>
      </c>
      <c r="F103" s="4" t="s">
        <v>172</v>
      </c>
      <c r="G103" s="4">
        <v>1.0</v>
      </c>
      <c r="H103" s="6">
        <v>0.0</v>
      </c>
      <c r="I103" s="7">
        <f t="shared" ref="I103:I104" si="15">G103*H103</f>
        <v>0</v>
      </c>
      <c r="J103" s="4" t="s">
        <v>16</v>
      </c>
      <c r="K103" s="8">
        <f>SUM(I103:I104)</f>
        <v>2.733333333</v>
      </c>
    </row>
    <row r="104">
      <c r="A104" s="4">
        <v>103.0</v>
      </c>
      <c r="B104" s="4" t="s">
        <v>152</v>
      </c>
      <c r="C104" s="4" t="s">
        <v>153</v>
      </c>
      <c r="D104" s="4">
        <v>1.0</v>
      </c>
      <c r="E104" s="4" t="s">
        <v>169</v>
      </c>
      <c r="F104" s="4" t="s">
        <v>170</v>
      </c>
      <c r="G104" s="21">
        <f>5/24</f>
        <v>0.2083333333</v>
      </c>
      <c r="H104" s="6">
        <v>13.12</v>
      </c>
      <c r="I104" s="7">
        <f t="shared" si="15"/>
        <v>2.733333333</v>
      </c>
      <c r="J104" s="4" t="s">
        <v>26</v>
      </c>
      <c r="K104" s="11"/>
    </row>
    <row r="105">
      <c r="A105" s="4">
        <v>104.0</v>
      </c>
      <c r="B105" s="5"/>
      <c r="C105" s="5"/>
      <c r="D105" s="5"/>
      <c r="E105" s="5"/>
      <c r="F105" s="5"/>
      <c r="G105" s="5"/>
      <c r="H105" s="31"/>
      <c r="I105" s="13"/>
      <c r="J105" s="5"/>
      <c r="K105" s="11"/>
    </row>
    <row r="106">
      <c r="A106" s="4">
        <v>105.0</v>
      </c>
      <c r="B106" s="1" t="s">
        <v>35</v>
      </c>
      <c r="C106" s="1" t="s">
        <v>36</v>
      </c>
      <c r="D106" s="5">
        <v>0.0</v>
      </c>
      <c r="E106" s="4" t="s">
        <v>173</v>
      </c>
      <c r="F106" s="4" t="s">
        <v>174</v>
      </c>
      <c r="G106" s="5">
        <v>1.0</v>
      </c>
      <c r="H106" s="6">
        <v>0.0</v>
      </c>
      <c r="I106" s="7">
        <f t="shared" ref="I106:I119" si="16">G106*H106</f>
        <v>0</v>
      </c>
      <c r="J106" s="5" t="s">
        <v>16</v>
      </c>
      <c r="K106" s="8">
        <f>SUM(I106:I119)</f>
        <v>101.16096</v>
      </c>
    </row>
    <row r="107">
      <c r="A107" s="4">
        <v>106.0</v>
      </c>
      <c r="B107" s="5" t="s">
        <v>35</v>
      </c>
      <c r="C107" s="5" t="s">
        <v>36</v>
      </c>
      <c r="D107" s="5">
        <v>1.0</v>
      </c>
      <c r="E107" s="5" t="s">
        <v>175</v>
      </c>
      <c r="F107" s="5" t="s">
        <v>176</v>
      </c>
      <c r="G107" s="5">
        <v>1.0</v>
      </c>
      <c r="H107" s="6">
        <v>3.63</v>
      </c>
      <c r="I107" s="7">
        <f t="shared" si="16"/>
        <v>3.63</v>
      </c>
      <c r="J107" s="5" t="s">
        <v>26</v>
      </c>
      <c r="K107" s="11"/>
    </row>
    <row r="108">
      <c r="A108" s="4">
        <v>107.0</v>
      </c>
      <c r="B108" s="5" t="s">
        <v>35</v>
      </c>
      <c r="C108" s="5" t="s">
        <v>36</v>
      </c>
      <c r="D108" s="5">
        <v>2.0</v>
      </c>
      <c r="E108" s="4" t="s">
        <v>177</v>
      </c>
      <c r="F108" s="4" t="s">
        <v>178</v>
      </c>
      <c r="G108" s="5">
        <v>1.0</v>
      </c>
      <c r="H108" s="6">
        <v>24.47</v>
      </c>
      <c r="I108" s="7">
        <f t="shared" si="16"/>
        <v>24.47</v>
      </c>
      <c r="J108" s="5" t="s">
        <v>26</v>
      </c>
      <c r="K108" s="11"/>
    </row>
    <row r="109">
      <c r="A109" s="4">
        <v>108.0</v>
      </c>
      <c r="B109" s="4" t="s">
        <v>35</v>
      </c>
      <c r="C109" s="4" t="s">
        <v>36</v>
      </c>
      <c r="D109" s="4">
        <v>3.0</v>
      </c>
      <c r="E109" s="4" t="s">
        <v>179</v>
      </c>
      <c r="F109" s="4" t="s">
        <v>180</v>
      </c>
      <c r="G109" s="4">
        <v>1.0</v>
      </c>
      <c r="H109" s="33">
        <v>20.0</v>
      </c>
      <c r="I109" s="7">
        <f t="shared" si="16"/>
        <v>20</v>
      </c>
      <c r="J109" s="5" t="s">
        <v>26</v>
      </c>
      <c r="K109" s="11"/>
    </row>
    <row r="110">
      <c r="A110" s="4">
        <v>109.0</v>
      </c>
      <c r="B110" s="4" t="s">
        <v>35</v>
      </c>
      <c r="C110" s="4" t="s">
        <v>36</v>
      </c>
      <c r="D110" s="4">
        <v>4.0</v>
      </c>
      <c r="E110" s="4" t="s">
        <v>181</v>
      </c>
      <c r="F110" s="4" t="s">
        <v>182</v>
      </c>
      <c r="G110" s="4">
        <v>1.0</v>
      </c>
      <c r="H110" s="33">
        <v>20.0</v>
      </c>
      <c r="I110" s="7">
        <f t="shared" si="16"/>
        <v>20</v>
      </c>
      <c r="J110" s="5" t="s">
        <v>26</v>
      </c>
      <c r="K110" s="11"/>
    </row>
    <row r="111">
      <c r="A111" s="4">
        <v>110.0</v>
      </c>
      <c r="B111" s="4" t="s">
        <v>35</v>
      </c>
      <c r="C111" s="4" t="s">
        <v>36</v>
      </c>
      <c r="D111" s="4">
        <v>5.0</v>
      </c>
      <c r="E111" s="4" t="s">
        <v>183</v>
      </c>
      <c r="F111" s="4" t="s">
        <v>184</v>
      </c>
      <c r="G111" s="4">
        <v>1.0</v>
      </c>
      <c r="H111" s="33">
        <v>17.67</v>
      </c>
      <c r="I111" s="7">
        <f t="shared" si="16"/>
        <v>17.67</v>
      </c>
      <c r="J111" s="5" t="s">
        <v>26</v>
      </c>
      <c r="K111" s="11"/>
    </row>
    <row r="112">
      <c r="A112" s="4">
        <v>111.0</v>
      </c>
      <c r="B112" s="4" t="s">
        <v>35</v>
      </c>
      <c r="C112" s="4" t="s">
        <v>36</v>
      </c>
      <c r="D112" s="5">
        <v>6.0</v>
      </c>
      <c r="E112" s="4" t="s">
        <v>185</v>
      </c>
      <c r="F112" s="4" t="s">
        <v>186</v>
      </c>
      <c r="G112" s="4">
        <v>1.0</v>
      </c>
      <c r="H112" s="12">
        <v>3.60944</v>
      </c>
      <c r="I112" s="7">
        <f t="shared" si="16"/>
        <v>3.60944</v>
      </c>
      <c r="J112" s="5" t="s">
        <v>26</v>
      </c>
      <c r="K112" s="11"/>
    </row>
    <row r="113">
      <c r="A113" s="4">
        <v>112.0</v>
      </c>
      <c r="B113" s="4" t="s">
        <v>35</v>
      </c>
      <c r="C113" s="4" t="s">
        <v>36</v>
      </c>
      <c r="D113" s="5">
        <v>7.0</v>
      </c>
      <c r="E113" s="4" t="s">
        <v>187</v>
      </c>
      <c r="F113" s="4" t="s">
        <v>188</v>
      </c>
      <c r="G113" s="5">
        <v>1.0</v>
      </c>
      <c r="H113" s="12">
        <v>2.38472</v>
      </c>
      <c r="I113" s="7">
        <f t="shared" si="16"/>
        <v>2.38472</v>
      </c>
      <c r="J113" s="5" t="s">
        <v>26</v>
      </c>
      <c r="K113" s="11"/>
    </row>
    <row r="114">
      <c r="A114" s="4">
        <v>113.0</v>
      </c>
      <c r="B114" s="4" t="s">
        <v>35</v>
      </c>
      <c r="C114" s="4" t="s">
        <v>36</v>
      </c>
      <c r="D114" s="5">
        <v>8.0</v>
      </c>
      <c r="E114" s="4" t="s">
        <v>189</v>
      </c>
      <c r="F114" s="4" t="s">
        <v>190</v>
      </c>
      <c r="G114" s="5">
        <v>1.0</v>
      </c>
      <c r="H114" s="12">
        <v>2.80708</v>
      </c>
      <c r="I114" s="7">
        <f t="shared" si="16"/>
        <v>2.80708</v>
      </c>
      <c r="J114" s="5" t="s">
        <v>26</v>
      </c>
      <c r="K114" s="11"/>
    </row>
    <row r="115">
      <c r="A115" s="4">
        <v>114.0</v>
      </c>
      <c r="B115" s="4" t="s">
        <v>35</v>
      </c>
      <c r="C115" s="4" t="s">
        <v>36</v>
      </c>
      <c r="D115" s="5">
        <v>9.0</v>
      </c>
      <c r="E115" s="4" t="s">
        <v>191</v>
      </c>
      <c r="F115" s="4" t="s">
        <v>192</v>
      </c>
      <c r="G115" s="5">
        <v>1.0</v>
      </c>
      <c r="H115" s="12">
        <v>2.00472</v>
      </c>
      <c r="I115" s="7">
        <f t="shared" si="16"/>
        <v>2.00472</v>
      </c>
      <c r="J115" s="5" t="s">
        <v>26</v>
      </c>
      <c r="K115" s="11"/>
    </row>
    <row r="116">
      <c r="A116" s="4">
        <v>115.0</v>
      </c>
      <c r="B116" s="4" t="s">
        <v>35</v>
      </c>
      <c r="C116" s="4" t="s">
        <v>36</v>
      </c>
      <c r="D116" s="5">
        <v>10.0</v>
      </c>
      <c r="E116" s="5" t="s">
        <v>193</v>
      </c>
      <c r="F116" s="4" t="s">
        <v>194</v>
      </c>
      <c r="G116" s="5">
        <v>4.0</v>
      </c>
      <c r="H116" s="33">
        <v>0.25</v>
      </c>
      <c r="I116" s="7">
        <f t="shared" si="16"/>
        <v>1</v>
      </c>
      <c r="J116" s="5" t="s">
        <v>26</v>
      </c>
      <c r="K116" s="11"/>
    </row>
    <row r="117">
      <c r="A117" s="4">
        <v>116.0</v>
      </c>
      <c r="B117" s="4" t="s">
        <v>35</v>
      </c>
      <c r="C117" s="4" t="s">
        <v>36</v>
      </c>
      <c r="D117" s="5">
        <v>11.0</v>
      </c>
      <c r="E117" s="5" t="s">
        <v>193</v>
      </c>
      <c r="F117" s="4" t="s">
        <v>195</v>
      </c>
      <c r="G117" s="5">
        <v>6.0</v>
      </c>
      <c r="H117" s="33">
        <v>0.25</v>
      </c>
      <c r="I117" s="7">
        <f t="shared" si="16"/>
        <v>1.5</v>
      </c>
      <c r="J117" s="5" t="s">
        <v>26</v>
      </c>
      <c r="K117" s="11"/>
    </row>
    <row r="118">
      <c r="A118" s="4">
        <v>117.0</v>
      </c>
      <c r="B118" s="4" t="s">
        <v>35</v>
      </c>
      <c r="C118" s="4" t="s">
        <v>36</v>
      </c>
      <c r="D118" s="5">
        <v>12.0</v>
      </c>
      <c r="E118" s="5" t="s">
        <v>193</v>
      </c>
      <c r="F118" s="4" t="s">
        <v>196</v>
      </c>
      <c r="G118" s="5">
        <v>8.0</v>
      </c>
      <c r="H118" s="33">
        <v>0.25</v>
      </c>
      <c r="I118" s="7">
        <f t="shared" si="16"/>
        <v>2</v>
      </c>
      <c r="J118" s="5" t="s">
        <v>26</v>
      </c>
      <c r="K118" s="11"/>
    </row>
    <row r="119">
      <c r="A119" s="4">
        <v>118.0</v>
      </c>
      <c r="B119" s="5" t="s">
        <v>35</v>
      </c>
      <c r="C119" s="5" t="s">
        <v>36</v>
      </c>
      <c r="D119" s="5">
        <v>13.0</v>
      </c>
      <c r="E119" s="5" t="s">
        <v>137</v>
      </c>
      <c r="F119" s="5" t="s">
        <v>138</v>
      </c>
      <c r="G119" s="5">
        <v>1.0</v>
      </c>
      <c r="H119" s="29">
        <f>8.5/100</f>
        <v>0.085</v>
      </c>
      <c r="I119" s="7">
        <f t="shared" si="16"/>
        <v>0.085</v>
      </c>
      <c r="J119" s="5" t="s">
        <v>26</v>
      </c>
      <c r="K119" s="11"/>
    </row>
    <row r="120">
      <c r="A120" s="5">
        <v>119.0</v>
      </c>
      <c r="H120" s="7"/>
      <c r="I120" s="7"/>
      <c r="K120" s="11"/>
    </row>
    <row r="121">
      <c r="A121" s="4">
        <v>120.0</v>
      </c>
      <c r="B121" s="30" t="s">
        <v>175</v>
      </c>
      <c r="C121" s="30" t="s">
        <v>176</v>
      </c>
      <c r="D121" s="5">
        <v>0.0</v>
      </c>
      <c r="E121" s="5" t="s">
        <v>197</v>
      </c>
      <c r="F121" s="5" t="s">
        <v>198</v>
      </c>
      <c r="G121" s="5">
        <v>1.0</v>
      </c>
      <c r="H121" s="6">
        <v>0.0</v>
      </c>
      <c r="I121" s="7">
        <f t="shared" ref="I121:I122" si="17">G121*H121</f>
        <v>0</v>
      </c>
      <c r="J121" s="5" t="s">
        <v>16</v>
      </c>
      <c r="K121" s="8">
        <f>SUM(H121:H122)</f>
        <v>18.17</v>
      </c>
    </row>
    <row r="122">
      <c r="A122" s="4">
        <v>121.0</v>
      </c>
      <c r="B122" s="5" t="s">
        <v>175</v>
      </c>
      <c r="C122" s="5" t="s">
        <v>176</v>
      </c>
      <c r="D122" s="5">
        <v>1.0</v>
      </c>
      <c r="E122" s="5" t="s">
        <v>146</v>
      </c>
      <c r="F122" s="5" t="s">
        <v>147</v>
      </c>
      <c r="G122" s="5">
        <v>0.2</v>
      </c>
      <c r="H122" s="6">
        <v>18.17</v>
      </c>
      <c r="I122" s="7">
        <f t="shared" si="17"/>
        <v>3.634</v>
      </c>
      <c r="J122" s="5" t="s">
        <v>26</v>
      </c>
      <c r="K122" s="11"/>
    </row>
    <row r="123">
      <c r="A123" s="5">
        <v>122.0</v>
      </c>
      <c r="H123" s="7"/>
      <c r="I123" s="7"/>
      <c r="K123" s="11"/>
    </row>
    <row r="124">
      <c r="A124" s="4">
        <v>123.0</v>
      </c>
      <c r="B124" s="1" t="s">
        <v>66</v>
      </c>
      <c r="C124" s="1" t="s">
        <v>67</v>
      </c>
      <c r="D124" s="5">
        <v>0.0</v>
      </c>
      <c r="E124" s="4" t="s">
        <v>199</v>
      </c>
      <c r="F124" s="4" t="s">
        <v>200</v>
      </c>
      <c r="G124" s="5">
        <v>1.0</v>
      </c>
      <c r="H124" s="6">
        <v>0.0</v>
      </c>
      <c r="I124" s="7">
        <f t="shared" ref="I124:I127" si="18">G124*H124</f>
        <v>0</v>
      </c>
      <c r="J124" s="5" t="s">
        <v>16</v>
      </c>
      <c r="K124" s="8">
        <f>SUM(I124:I127)</f>
        <v>3.63944</v>
      </c>
    </row>
    <row r="125">
      <c r="A125" s="4">
        <v>124.0</v>
      </c>
      <c r="B125" s="5" t="s">
        <v>66</v>
      </c>
      <c r="C125" s="5" t="s">
        <v>67</v>
      </c>
      <c r="D125" s="5">
        <v>1.0</v>
      </c>
      <c r="E125" s="35" t="s">
        <v>201</v>
      </c>
      <c r="F125" s="4" t="s">
        <v>202</v>
      </c>
      <c r="G125" s="4">
        <v>1.0</v>
      </c>
      <c r="H125" s="6">
        <v>0.43</v>
      </c>
      <c r="I125" s="7">
        <f t="shared" si="18"/>
        <v>0.43</v>
      </c>
      <c r="J125" s="4" t="s">
        <v>26</v>
      </c>
      <c r="K125" s="11"/>
    </row>
    <row r="126">
      <c r="A126" s="4">
        <v>125.0</v>
      </c>
      <c r="B126" s="5" t="s">
        <v>66</v>
      </c>
      <c r="C126" s="5" t="s">
        <v>67</v>
      </c>
      <c r="D126" s="5">
        <v>2.0</v>
      </c>
      <c r="E126" s="35" t="s">
        <v>203</v>
      </c>
      <c r="F126" s="4" t="s">
        <v>204</v>
      </c>
      <c r="G126" s="5">
        <v>4.0</v>
      </c>
      <c r="H126" s="6">
        <v>0.19</v>
      </c>
      <c r="I126" s="7">
        <f t="shared" si="18"/>
        <v>0.76</v>
      </c>
      <c r="J126" s="5" t="s">
        <v>26</v>
      </c>
      <c r="K126" s="11"/>
    </row>
    <row r="127">
      <c r="A127" s="4">
        <v>126.0</v>
      </c>
      <c r="B127" s="5" t="s">
        <v>66</v>
      </c>
      <c r="C127" s="5" t="s">
        <v>67</v>
      </c>
      <c r="D127" s="5">
        <v>3.0</v>
      </c>
      <c r="E127" s="4" t="s">
        <v>205</v>
      </c>
      <c r="F127" s="4" t="s">
        <v>206</v>
      </c>
      <c r="G127" s="21">
        <f>4*3</f>
        <v>12</v>
      </c>
      <c r="H127" s="29">
        <f>102.06/500</f>
        <v>0.20412</v>
      </c>
      <c r="I127" s="7">
        <f t="shared" si="18"/>
        <v>2.44944</v>
      </c>
      <c r="J127" s="5" t="s">
        <v>26</v>
      </c>
      <c r="K127" s="11"/>
    </row>
    <row r="128">
      <c r="A128" s="5">
        <v>127.0</v>
      </c>
      <c r="H128" s="7"/>
      <c r="I128" s="7"/>
      <c r="K128" s="11"/>
    </row>
    <row r="129">
      <c r="A129" s="4">
        <v>128.0</v>
      </c>
      <c r="B129" s="1" t="s">
        <v>68</v>
      </c>
      <c r="C129" s="1" t="s">
        <v>69</v>
      </c>
      <c r="D129" s="5">
        <v>0.0</v>
      </c>
      <c r="E129" s="5" t="s">
        <v>199</v>
      </c>
      <c r="F129" s="5" t="s">
        <v>200</v>
      </c>
      <c r="G129" s="5">
        <v>1.0</v>
      </c>
      <c r="H129" s="6">
        <v>0.0</v>
      </c>
      <c r="I129" s="7">
        <f t="shared" ref="I129:I132" si="19">G129*H129</f>
        <v>0</v>
      </c>
      <c r="J129" s="5" t="s">
        <v>16</v>
      </c>
      <c r="K129" s="8">
        <f>SUM(I129:I132)</f>
        <v>3.63944</v>
      </c>
    </row>
    <row r="130">
      <c r="A130" s="4">
        <v>129.0</v>
      </c>
      <c r="B130" s="5" t="s">
        <v>68</v>
      </c>
      <c r="C130" s="5" t="s">
        <v>69</v>
      </c>
      <c r="D130" s="5">
        <v>1.0</v>
      </c>
      <c r="E130" s="35" t="s">
        <v>201</v>
      </c>
      <c r="F130" s="5" t="s">
        <v>202</v>
      </c>
      <c r="G130" s="4">
        <v>1.0</v>
      </c>
      <c r="H130" s="6">
        <v>0.43</v>
      </c>
      <c r="I130" s="7">
        <f t="shared" si="19"/>
        <v>0.43</v>
      </c>
      <c r="J130" s="5" t="s">
        <v>26</v>
      </c>
      <c r="K130" s="11"/>
    </row>
    <row r="131">
      <c r="A131" s="4">
        <v>130.0</v>
      </c>
      <c r="B131" s="5" t="s">
        <v>68</v>
      </c>
      <c r="C131" s="5" t="s">
        <v>69</v>
      </c>
      <c r="D131" s="5">
        <v>2.0</v>
      </c>
      <c r="E131" s="35" t="s">
        <v>203</v>
      </c>
      <c r="F131" s="5" t="s">
        <v>204</v>
      </c>
      <c r="G131" s="5">
        <v>4.0</v>
      </c>
      <c r="H131" s="6">
        <v>0.19</v>
      </c>
      <c r="I131" s="7">
        <f t="shared" si="19"/>
        <v>0.76</v>
      </c>
      <c r="J131" s="5" t="s">
        <v>26</v>
      </c>
      <c r="K131" s="11"/>
    </row>
    <row r="132">
      <c r="A132" s="4">
        <v>131.0</v>
      </c>
      <c r="B132" s="5" t="s">
        <v>68</v>
      </c>
      <c r="C132" s="5" t="s">
        <v>69</v>
      </c>
      <c r="D132" s="5">
        <v>3.0</v>
      </c>
      <c r="E132" s="4" t="s">
        <v>205</v>
      </c>
      <c r="F132" s="4" t="s">
        <v>206</v>
      </c>
      <c r="G132" s="21">
        <f>4*3</f>
        <v>12</v>
      </c>
      <c r="H132" s="29">
        <f>102.06/500</f>
        <v>0.20412</v>
      </c>
      <c r="I132" s="7">
        <f t="shared" si="19"/>
        <v>2.44944</v>
      </c>
      <c r="J132" s="5" t="s">
        <v>26</v>
      </c>
      <c r="K132" s="11"/>
    </row>
    <row r="133">
      <c r="A133" s="5">
        <v>132.0</v>
      </c>
      <c r="H133" s="7"/>
      <c r="I133" s="7"/>
      <c r="K133" s="11"/>
    </row>
    <row r="134">
      <c r="A134" s="4">
        <v>133.0</v>
      </c>
      <c r="B134" s="1" t="s">
        <v>70</v>
      </c>
      <c r="C134" s="1" t="s">
        <v>71</v>
      </c>
      <c r="D134" s="5">
        <v>0.0</v>
      </c>
      <c r="E134" s="5" t="s">
        <v>199</v>
      </c>
      <c r="F134" s="5" t="s">
        <v>200</v>
      </c>
      <c r="G134" s="5">
        <v>1.0</v>
      </c>
      <c r="H134" s="6">
        <v>0.0</v>
      </c>
      <c r="I134" s="7">
        <f t="shared" ref="I134:I137" si="20">G134*H134</f>
        <v>0</v>
      </c>
      <c r="J134" s="5" t="s">
        <v>16</v>
      </c>
      <c r="K134" s="8">
        <f>SUM(I134:I137)</f>
        <v>2.83708</v>
      </c>
    </row>
    <row r="135">
      <c r="A135" s="4">
        <v>134.0</v>
      </c>
      <c r="B135" s="4" t="s">
        <v>70</v>
      </c>
      <c r="C135" s="4" t="s">
        <v>71</v>
      </c>
      <c r="D135" s="5">
        <v>1.0</v>
      </c>
      <c r="E135" s="35" t="s">
        <v>201</v>
      </c>
      <c r="F135" s="5" t="s">
        <v>202</v>
      </c>
      <c r="G135" s="4">
        <v>1.0</v>
      </c>
      <c r="H135" s="6">
        <v>0.43</v>
      </c>
      <c r="I135" s="7">
        <f t="shared" si="20"/>
        <v>0.43</v>
      </c>
      <c r="J135" s="5" t="s">
        <v>26</v>
      </c>
      <c r="K135" s="11"/>
    </row>
    <row r="136">
      <c r="A136" s="4">
        <v>135.0</v>
      </c>
      <c r="B136" s="4" t="s">
        <v>70</v>
      </c>
      <c r="C136" s="4" t="s">
        <v>71</v>
      </c>
      <c r="D136" s="5">
        <v>2.0</v>
      </c>
      <c r="E136" s="35" t="s">
        <v>203</v>
      </c>
      <c r="F136" s="5" t="s">
        <v>204</v>
      </c>
      <c r="G136" s="4">
        <v>3.0</v>
      </c>
      <c r="H136" s="6">
        <v>0.19</v>
      </c>
      <c r="I136" s="7">
        <f t="shared" si="20"/>
        <v>0.57</v>
      </c>
      <c r="J136" s="5" t="s">
        <v>26</v>
      </c>
      <c r="K136" s="11"/>
    </row>
    <row r="137">
      <c r="A137" s="4">
        <v>136.0</v>
      </c>
      <c r="B137" s="5" t="s">
        <v>70</v>
      </c>
      <c r="C137" s="5" t="s">
        <v>71</v>
      </c>
      <c r="D137" s="5">
        <v>3.0</v>
      </c>
      <c r="E137" s="4" t="s">
        <v>205</v>
      </c>
      <c r="F137" s="4" t="s">
        <v>206</v>
      </c>
      <c r="G137" s="4">
        <v>9.0</v>
      </c>
      <c r="H137" s="29">
        <f>102.06/500</f>
        <v>0.20412</v>
      </c>
      <c r="I137" s="7">
        <f t="shared" si="20"/>
        <v>1.83708</v>
      </c>
      <c r="J137" s="5" t="s">
        <v>26</v>
      </c>
      <c r="K137" s="11"/>
    </row>
    <row r="138">
      <c r="A138" s="5">
        <v>137.0</v>
      </c>
      <c r="H138" s="7"/>
      <c r="I138" s="7"/>
      <c r="K138" s="11"/>
    </row>
    <row r="139">
      <c r="A139" s="4">
        <v>138.0</v>
      </c>
      <c r="B139" s="1" t="s">
        <v>72</v>
      </c>
      <c r="C139" s="1" t="s">
        <v>73</v>
      </c>
      <c r="D139" s="5">
        <v>0.0</v>
      </c>
      <c r="E139" s="5" t="s">
        <v>199</v>
      </c>
      <c r="F139" s="5" t="s">
        <v>200</v>
      </c>
      <c r="G139" s="5">
        <v>1.0</v>
      </c>
      <c r="H139" s="6">
        <v>0.0</v>
      </c>
      <c r="I139" s="7">
        <f t="shared" ref="I139:I142" si="21">G139*H139</f>
        <v>0</v>
      </c>
      <c r="J139" s="5" t="s">
        <v>16</v>
      </c>
      <c r="K139" s="8">
        <f>SUM(I139:I142)</f>
        <v>2.03472</v>
      </c>
    </row>
    <row r="140">
      <c r="A140" s="4">
        <v>139.0</v>
      </c>
      <c r="B140" s="5" t="s">
        <v>72</v>
      </c>
      <c r="C140" s="5" t="s">
        <v>73</v>
      </c>
      <c r="D140" s="5">
        <v>1.0</v>
      </c>
      <c r="E140" s="35" t="s">
        <v>201</v>
      </c>
      <c r="F140" s="5" t="s">
        <v>202</v>
      </c>
      <c r="G140" s="4">
        <v>1.0</v>
      </c>
      <c r="H140" s="6">
        <v>0.43</v>
      </c>
      <c r="I140" s="7">
        <f t="shared" si="21"/>
        <v>0.43</v>
      </c>
      <c r="J140" s="5" t="s">
        <v>26</v>
      </c>
      <c r="K140" s="11"/>
    </row>
    <row r="141">
      <c r="A141" s="4">
        <v>140.0</v>
      </c>
      <c r="B141" s="5" t="s">
        <v>72</v>
      </c>
      <c r="C141" s="5" t="s">
        <v>73</v>
      </c>
      <c r="D141" s="5">
        <v>2.0</v>
      </c>
      <c r="E141" s="35" t="s">
        <v>203</v>
      </c>
      <c r="F141" s="5" t="s">
        <v>204</v>
      </c>
      <c r="G141" s="4">
        <v>2.0</v>
      </c>
      <c r="H141" s="6">
        <v>0.19</v>
      </c>
      <c r="I141" s="7">
        <f t="shared" si="21"/>
        <v>0.38</v>
      </c>
      <c r="J141" s="5" t="s">
        <v>26</v>
      </c>
      <c r="K141" s="11"/>
    </row>
    <row r="142">
      <c r="A142" s="4">
        <v>141.0</v>
      </c>
      <c r="B142" s="5" t="s">
        <v>72</v>
      </c>
      <c r="C142" s="5" t="s">
        <v>73</v>
      </c>
      <c r="D142" s="5">
        <v>3.0</v>
      </c>
      <c r="E142" s="4" t="s">
        <v>205</v>
      </c>
      <c r="F142" s="4" t="s">
        <v>206</v>
      </c>
      <c r="G142" s="4">
        <v>6.0</v>
      </c>
      <c r="H142" s="29">
        <f>102.06/500</f>
        <v>0.20412</v>
      </c>
      <c r="I142" s="7">
        <f t="shared" si="21"/>
        <v>1.22472</v>
      </c>
      <c r="J142" s="5" t="s">
        <v>26</v>
      </c>
      <c r="K142" s="11"/>
    </row>
    <row r="143">
      <c r="A143" s="5">
        <v>142.0</v>
      </c>
      <c r="H143" s="7"/>
      <c r="I143" s="7"/>
      <c r="K143" s="11"/>
    </row>
    <row r="144">
      <c r="A144" s="4">
        <v>143.0</v>
      </c>
      <c r="B144" s="1" t="s">
        <v>185</v>
      </c>
      <c r="C144" s="1" t="s">
        <v>186</v>
      </c>
      <c r="D144" s="5">
        <v>0.0</v>
      </c>
      <c r="E144" s="5" t="s">
        <v>185</v>
      </c>
      <c r="F144" s="4" t="s">
        <v>207</v>
      </c>
      <c r="G144" s="5">
        <v>1.0</v>
      </c>
      <c r="H144" s="6">
        <v>0.0</v>
      </c>
      <c r="I144" s="31">
        <v>0.0</v>
      </c>
      <c r="J144" s="5" t="s">
        <v>16</v>
      </c>
      <c r="K144" s="8">
        <f>SUM(I144:I147)</f>
        <v>3.60944</v>
      </c>
    </row>
    <row r="145">
      <c r="A145" s="4">
        <v>144.0</v>
      </c>
      <c r="B145" s="5" t="s">
        <v>185</v>
      </c>
      <c r="C145" s="5" t="s">
        <v>186</v>
      </c>
      <c r="D145" s="5">
        <v>1.0</v>
      </c>
      <c r="E145" s="32" t="s">
        <v>208</v>
      </c>
      <c r="F145" s="4" t="s">
        <v>209</v>
      </c>
      <c r="G145" s="4">
        <v>1.0</v>
      </c>
      <c r="H145" s="6">
        <v>0.4</v>
      </c>
      <c r="I145" s="10">
        <f t="shared" ref="I145:I147" si="22">G145*H145</f>
        <v>0.4</v>
      </c>
      <c r="J145" s="5" t="s">
        <v>26</v>
      </c>
      <c r="K145" s="11"/>
    </row>
    <row r="146">
      <c r="A146" s="4">
        <v>145.0</v>
      </c>
      <c r="B146" s="5" t="s">
        <v>185</v>
      </c>
      <c r="C146" s="5" t="s">
        <v>186</v>
      </c>
      <c r="D146" s="5">
        <v>2.0</v>
      </c>
      <c r="E146" s="32" t="s">
        <v>210</v>
      </c>
      <c r="F146" s="4" t="s">
        <v>211</v>
      </c>
      <c r="G146" s="5">
        <v>4.0</v>
      </c>
      <c r="H146" s="6">
        <v>0.19</v>
      </c>
      <c r="I146" s="10">
        <f t="shared" si="22"/>
        <v>0.76</v>
      </c>
      <c r="J146" s="5" t="s">
        <v>26</v>
      </c>
      <c r="K146" s="11"/>
    </row>
    <row r="147">
      <c r="A147" s="4">
        <v>146.0</v>
      </c>
      <c r="B147" s="5" t="s">
        <v>185</v>
      </c>
      <c r="C147" s="5" t="s">
        <v>186</v>
      </c>
      <c r="D147" s="5">
        <v>3.0</v>
      </c>
      <c r="E147" s="4" t="s">
        <v>205</v>
      </c>
      <c r="F147" s="4" t="s">
        <v>206</v>
      </c>
      <c r="G147" s="21">
        <f>4*3</f>
        <v>12</v>
      </c>
      <c r="H147" s="29">
        <f>102.06/500</f>
        <v>0.20412</v>
      </c>
      <c r="I147" s="10">
        <f t="shared" si="22"/>
        <v>2.44944</v>
      </c>
      <c r="J147" s="5" t="s">
        <v>26</v>
      </c>
      <c r="K147" s="11"/>
    </row>
    <row r="148">
      <c r="A148" s="5">
        <v>147.0</v>
      </c>
      <c r="H148" s="7"/>
      <c r="I148" s="7"/>
      <c r="K148" s="11"/>
    </row>
    <row r="149">
      <c r="A149" s="4">
        <v>148.0</v>
      </c>
      <c r="B149" s="1" t="s">
        <v>187</v>
      </c>
      <c r="C149" s="1" t="s">
        <v>188</v>
      </c>
      <c r="D149" s="5">
        <v>0.0</v>
      </c>
      <c r="E149" s="5" t="s">
        <v>185</v>
      </c>
      <c r="F149" s="5" t="s">
        <v>207</v>
      </c>
      <c r="G149" s="5">
        <v>1.0</v>
      </c>
      <c r="H149" s="6">
        <v>0.0</v>
      </c>
      <c r="I149" s="31">
        <v>0.0</v>
      </c>
      <c r="J149" s="5" t="s">
        <v>16</v>
      </c>
      <c r="K149" s="8">
        <f>SUM(I149:I152)</f>
        <v>2.38472</v>
      </c>
    </row>
    <row r="150">
      <c r="A150" s="4">
        <v>149.0</v>
      </c>
      <c r="B150" s="5" t="s">
        <v>187</v>
      </c>
      <c r="C150" s="5" t="s">
        <v>188</v>
      </c>
      <c r="D150" s="5">
        <v>1.0</v>
      </c>
      <c r="E150" s="35" t="s">
        <v>208</v>
      </c>
      <c r="F150" s="5" t="s">
        <v>209</v>
      </c>
      <c r="G150" s="5">
        <v>1.0</v>
      </c>
      <c r="H150" s="6">
        <v>0.4</v>
      </c>
      <c r="I150" s="10">
        <f t="shared" ref="I150:I152" si="23">G150*H150</f>
        <v>0.4</v>
      </c>
      <c r="J150" s="5" t="s">
        <v>26</v>
      </c>
      <c r="K150" s="11"/>
    </row>
    <row r="151">
      <c r="A151" s="4">
        <v>150.0</v>
      </c>
      <c r="B151" s="5" t="s">
        <v>187</v>
      </c>
      <c r="C151" s="5" t="s">
        <v>188</v>
      </c>
      <c r="D151" s="5">
        <v>2.0</v>
      </c>
      <c r="E151" s="35" t="s">
        <v>210</v>
      </c>
      <c r="F151" s="5" t="s">
        <v>211</v>
      </c>
      <c r="G151" s="5">
        <v>4.0</v>
      </c>
      <c r="H151" s="6">
        <v>0.19</v>
      </c>
      <c r="I151" s="10">
        <f t="shared" si="23"/>
        <v>0.76</v>
      </c>
      <c r="J151" s="5" t="s">
        <v>26</v>
      </c>
      <c r="K151" s="11"/>
    </row>
    <row r="152">
      <c r="A152" s="4">
        <v>151.0</v>
      </c>
      <c r="B152" s="5" t="s">
        <v>187</v>
      </c>
      <c r="C152" s="5" t="s">
        <v>188</v>
      </c>
      <c r="D152" s="5">
        <v>3.0</v>
      </c>
      <c r="E152" s="4" t="s">
        <v>205</v>
      </c>
      <c r="F152" s="4" t="s">
        <v>206</v>
      </c>
      <c r="G152" s="4">
        <v>6.0</v>
      </c>
      <c r="H152" s="29">
        <f>102.06/500</f>
        <v>0.20412</v>
      </c>
      <c r="I152" s="10">
        <f t="shared" si="23"/>
        <v>1.22472</v>
      </c>
      <c r="J152" s="4" t="s">
        <v>26</v>
      </c>
      <c r="K152" s="11"/>
    </row>
    <row r="153">
      <c r="A153" s="5">
        <v>152.0</v>
      </c>
      <c r="H153" s="7"/>
      <c r="I153" s="7"/>
      <c r="K153" s="11"/>
    </row>
    <row r="154">
      <c r="A154" s="4">
        <v>153.0</v>
      </c>
      <c r="B154" s="1" t="s">
        <v>189</v>
      </c>
      <c r="C154" s="1" t="s">
        <v>190</v>
      </c>
      <c r="D154" s="5">
        <v>0.0</v>
      </c>
      <c r="E154" s="5" t="s">
        <v>185</v>
      </c>
      <c r="F154" s="5" t="s">
        <v>207</v>
      </c>
      <c r="G154" s="5">
        <v>1.0</v>
      </c>
      <c r="H154" s="6">
        <v>0.0</v>
      </c>
      <c r="I154" s="31">
        <v>0.0</v>
      </c>
      <c r="J154" s="5" t="s">
        <v>16</v>
      </c>
      <c r="K154" s="8">
        <f>SUM(I154:I157)</f>
        <v>2.80708</v>
      </c>
    </row>
    <row r="155">
      <c r="A155" s="4">
        <v>154.0</v>
      </c>
      <c r="B155" s="5" t="s">
        <v>189</v>
      </c>
      <c r="C155" s="5" t="s">
        <v>190</v>
      </c>
      <c r="D155" s="5">
        <v>1.0</v>
      </c>
      <c r="E155" s="35" t="s">
        <v>208</v>
      </c>
      <c r="F155" s="5" t="s">
        <v>209</v>
      </c>
      <c r="G155" s="5">
        <v>1.0</v>
      </c>
      <c r="H155" s="6">
        <v>0.4</v>
      </c>
      <c r="I155" s="10">
        <f t="shared" ref="I155:I157" si="24">G155*H155</f>
        <v>0.4</v>
      </c>
      <c r="J155" s="5" t="s">
        <v>26</v>
      </c>
      <c r="K155" s="11"/>
    </row>
    <row r="156">
      <c r="A156" s="4">
        <v>155.0</v>
      </c>
      <c r="B156" s="5" t="s">
        <v>189</v>
      </c>
      <c r="C156" s="5" t="s">
        <v>190</v>
      </c>
      <c r="D156" s="5">
        <v>2.0</v>
      </c>
      <c r="E156" s="35" t="s">
        <v>210</v>
      </c>
      <c r="F156" s="5" t="s">
        <v>211</v>
      </c>
      <c r="G156" s="4">
        <v>3.0</v>
      </c>
      <c r="H156" s="6">
        <v>0.19</v>
      </c>
      <c r="I156" s="10">
        <f t="shared" si="24"/>
        <v>0.57</v>
      </c>
      <c r="J156" s="5" t="s">
        <v>26</v>
      </c>
      <c r="K156" s="11"/>
    </row>
    <row r="157">
      <c r="A157" s="4">
        <v>156.0</v>
      </c>
      <c r="B157" s="5" t="s">
        <v>189</v>
      </c>
      <c r="C157" s="5" t="s">
        <v>190</v>
      </c>
      <c r="D157" s="5">
        <v>3.0</v>
      </c>
      <c r="E157" s="4" t="s">
        <v>205</v>
      </c>
      <c r="F157" s="4" t="s">
        <v>206</v>
      </c>
      <c r="G157" s="4">
        <v>9.0</v>
      </c>
      <c r="H157" s="29">
        <f>102.06/500</f>
        <v>0.20412</v>
      </c>
      <c r="I157" s="10">
        <f t="shared" si="24"/>
        <v>1.83708</v>
      </c>
      <c r="J157" s="4" t="s">
        <v>26</v>
      </c>
      <c r="K157" s="11"/>
    </row>
    <row r="158">
      <c r="A158" s="5">
        <v>157.0</v>
      </c>
      <c r="H158" s="7"/>
      <c r="I158" s="7"/>
      <c r="K158" s="11"/>
    </row>
    <row r="159">
      <c r="A159" s="4">
        <v>158.0</v>
      </c>
      <c r="B159" s="1" t="s">
        <v>191</v>
      </c>
      <c r="C159" s="1" t="s">
        <v>192</v>
      </c>
      <c r="D159" s="5">
        <v>0.0</v>
      </c>
      <c r="E159" s="5" t="s">
        <v>185</v>
      </c>
      <c r="F159" s="5" t="s">
        <v>207</v>
      </c>
      <c r="G159" s="5">
        <v>1.0</v>
      </c>
      <c r="H159" s="6">
        <v>0.0</v>
      </c>
      <c r="I159" s="31">
        <v>0.0</v>
      </c>
      <c r="J159" s="5" t="s">
        <v>16</v>
      </c>
      <c r="K159" s="8">
        <f>SUM(I159:I162)</f>
        <v>2.00472</v>
      </c>
    </row>
    <row r="160">
      <c r="A160" s="4">
        <v>159.0</v>
      </c>
      <c r="B160" s="5" t="s">
        <v>191</v>
      </c>
      <c r="C160" s="5" t="s">
        <v>192</v>
      </c>
      <c r="D160" s="5">
        <v>1.0</v>
      </c>
      <c r="E160" s="35" t="s">
        <v>208</v>
      </c>
      <c r="F160" s="5" t="s">
        <v>209</v>
      </c>
      <c r="G160" s="5">
        <v>1.0</v>
      </c>
      <c r="H160" s="6">
        <v>0.4</v>
      </c>
      <c r="I160" s="10">
        <f t="shared" ref="I160:I162" si="25">G160*H160</f>
        <v>0.4</v>
      </c>
      <c r="J160" s="5" t="s">
        <v>26</v>
      </c>
      <c r="K160" s="11"/>
    </row>
    <row r="161">
      <c r="A161" s="4">
        <v>160.0</v>
      </c>
      <c r="B161" s="5" t="s">
        <v>191</v>
      </c>
      <c r="C161" s="5" t="s">
        <v>192</v>
      </c>
      <c r="D161" s="5">
        <v>2.0</v>
      </c>
      <c r="E161" s="35" t="s">
        <v>210</v>
      </c>
      <c r="F161" s="5" t="s">
        <v>211</v>
      </c>
      <c r="G161" s="4">
        <v>2.0</v>
      </c>
      <c r="H161" s="6">
        <v>0.19</v>
      </c>
      <c r="I161" s="10">
        <f t="shared" si="25"/>
        <v>0.38</v>
      </c>
      <c r="J161" s="5" t="s">
        <v>26</v>
      </c>
      <c r="K161" s="11"/>
    </row>
    <row r="162">
      <c r="A162" s="4">
        <v>161.0</v>
      </c>
      <c r="B162" s="5" t="s">
        <v>191</v>
      </c>
      <c r="C162" s="5" t="s">
        <v>192</v>
      </c>
      <c r="D162" s="5">
        <v>3.0</v>
      </c>
      <c r="E162" s="4" t="s">
        <v>205</v>
      </c>
      <c r="F162" s="4" t="s">
        <v>206</v>
      </c>
      <c r="G162" s="4">
        <v>6.0</v>
      </c>
      <c r="H162" s="29">
        <f>102.06/500</f>
        <v>0.20412</v>
      </c>
      <c r="I162" s="10">
        <f t="shared" si="25"/>
        <v>1.22472</v>
      </c>
      <c r="J162" s="4" t="s">
        <v>26</v>
      </c>
      <c r="K162" s="11"/>
    </row>
    <row r="163">
      <c r="A163" s="5">
        <v>162.0</v>
      </c>
      <c r="H163" s="7"/>
      <c r="I163" s="7"/>
      <c r="K163" s="11"/>
    </row>
    <row r="164">
      <c r="A164" s="4">
        <v>163.0</v>
      </c>
      <c r="B164" s="1" t="s">
        <v>37</v>
      </c>
      <c r="C164" s="1" t="s">
        <v>38</v>
      </c>
      <c r="D164" s="5">
        <v>0.0</v>
      </c>
      <c r="E164" s="5" t="s">
        <v>212</v>
      </c>
      <c r="F164" s="5" t="s">
        <v>213</v>
      </c>
      <c r="G164" s="5">
        <v>1.0</v>
      </c>
      <c r="H164" s="31">
        <v>0.0</v>
      </c>
      <c r="I164" s="7">
        <f t="shared" ref="I164:I178" si="26">G164*H164</f>
        <v>0</v>
      </c>
      <c r="J164" s="5" t="s">
        <v>26</v>
      </c>
      <c r="K164" s="11"/>
    </row>
    <row r="165">
      <c r="A165" s="4">
        <v>164.0</v>
      </c>
      <c r="B165" s="5" t="s">
        <v>37</v>
      </c>
      <c r="C165" s="5" t="s">
        <v>38</v>
      </c>
      <c r="D165" s="5">
        <v>1.0</v>
      </c>
      <c r="E165" s="5" t="s">
        <v>109</v>
      </c>
      <c r="F165" s="5" t="s">
        <v>110</v>
      </c>
      <c r="G165" s="5">
        <v>1.0</v>
      </c>
      <c r="H165" s="31">
        <v>0.0</v>
      </c>
      <c r="I165" s="7">
        <f t="shared" si="26"/>
        <v>0</v>
      </c>
      <c r="J165" s="5" t="s">
        <v>26</v>
      </c>
      <c r="K165" s="11"/>
    </row>
    <row r="166">
      <c r="A166" s="4">
        <v>165.0</v>
      </c>
      <c r="B166" s="5" t="s">
        <v>37</v>
      </c>
      <c r="C166" s="5" t="s">
        <v>38</v>
      </c>
      <c r="D166" s="5">
        <v>2.0</v>
      </c>
      <c r="E166" s="5" t="s">
        <v>111</v>
      </c>
      <c r="F166" s="5" t="s">
        <v>112</v>
      </c>
      <c r="G166" s="5">
        <v>1.0</v>
      </c>
      <c r="H166" s="31">
        <v>0.0</v>
      </c>
      <c r="I166" s="7">
        <f t="shared" si="26"/>
        <v>0</v>
      </c>
      <c r="J166" s="5" t="s">
        <v>26</v>
      </c>
      <c r="K166" s="11"/>
    </row>
    <row r="167">
      <c r="A167" s="4">
        <v>166.0</v>
      </c>
      <c r="B167" s="5" t="s">
        <v>37</v>
      </c>
      <c r="C167" s="5" t="s">
        <v>38</v>
      </c>
      <c r="D167" s="5">
        <v>3.0</v>
      </c>
      <c r="E167" s="36" t="s">
        <v>161</v>
      </c>
      <c r="F167" s="5" t="s">
        <v>162</v>
      </c>
      <c r="G167" s="5">
        <v>2.0</v>
      </c>
      <c r="H167" s="31">
        <v>0.0</v>
      </c>
      <c r="I167" s="7">
        <f t="shared" si="26"/>
        <v>0</v>
      </c>
      <c r="J167" s="5" t="s">
        <v>26</v>
      </c>
      <c r="K167" s="11"/>
    </row>
    <row r="168">
      <c r="A168" s="4">
        <v>167.0</v>
      </c>
      <c r="B168" s="5" t="s">
        <v>37</v>
      </c>
      <c r="C168" s="5" t="s">
        <v>38</v>
      </c>
      <c r="D168" s="5">
        <v>4.0</v>
      </c>
      <c r="E168" s="5">
        <v>11082.0</v>
      </c>
      <c r="F168" s="5" t="s">
        <v>214</v>
      </c>
      <c r="G168" s="5">
        <v>0.0</v>
      </c>
      <c r="H168" s="31">
        <v>0.0</v>
      </c>
      <c r="I168" s="7">
        <f t="shared" si="26"/>
        <v>0</v>
      </c>
      <c r="J168" s="5" t="s">
        <v>26</v>
      </c>
      <c r="K168" s="11"/>
    </row>
    <row r="169">
      <c r="A169" s="4">
        <v>168.0</v>
      </c>
      <c r="B169" s="5" t="s">
        <v>37</v>
      </c>
      <c r="C169" s="5" t="s">
        <v>38</v>
      </c>
      <c r="D169" s="5">
        <v>5.0</v>
      </c>
      <c r="E169" s="5" t="s">
        <v>215</v>
      </c>
      <c r="F169" s="5" t="s">
        <v>216</v>
      </c>
      <c r="G169" s="5">
        <v>1.0</v>
      </c>
      <c r="H169" s="31">
        <v>0.0</v>
      </c>
      <c r="I169" s="7">
        <f t="shared" si="26"/>
        <v>0</v>
      </c>
      <c r="J169" s="5" t="s">
        <v>26</v>
      </c>
      <c r="K169" s="11"/>
    </row>
    <row r="170">
      <c r="A170" s="4">
        <v>169.0</v>
      </c>
      <c r="B170" s="5" t="s">
        <v>37</v>
      </c>
      <c r="C170" s="5" t="s">
        <v>38</v>
      </c>
      <c r="D170" s="5">
        <v>6.0</v>
      </c>
      <c r="E170" s="5">
        <v>2903361.0</v>
      </c>
      <c r="F170" s="5" t="s">
        <v>124</v>
      </c>
      <c r="G170" s="5">
        <v>1.0</v>
      </c>
      <c r="H170" s="31">
        <v>0.0</v>
      </c>
      <c r="I170" s="7">
        <f t="shared" si="26"/>
        <v>0</v>
      </c>
      <c r="J170" s="5" t="s">
        <v>26</v>
      </c>
      <c r="K170" s="11"/>
    </row>
    <row r="171">
      <c r="A171" s="4">
        <v>170.0</v>
      </c>
      <c r="B171" s="5" t="s">
        <v>37</v>
      </c>
      <c r="C171" s="5" t="s">
        <v>38</v>
      </c>
      <c r="D171" s="5">
        <v>7.0</v>
      </c>
      <c r="E171" s="5" t="s">
        <v>125</v>
      </c>
      <c r="F171" s="5" t="s">
        <v>126</v>
      </c>
      <c r="G171" s="5">
        <v>1.0</v>
      </c>
      <c r="H171" s="31">
        <v>0.0</v>
      </c>
      <c r="I171" s="7">
        <f t="shared" si="26"/>
        <v>0</v>
      </c>
      <c r="J171" s="5" t="s">
        <v>26</v>
      </c>
      <c r="K171" s="11"/>
    </row>
    <row r="172">
      <c r="A172" s="4">
        <v>171.0</v>
      </c>
      <c r="B172" s="5" t="s">
        <v>37</v>
      </c>
      <c r="C172" s="5" t="s">
        <v>38</v>
      </c>
      <c r="D172" s="5">
        <v>8.0</v>
      </c>
      <c r="E172" s="27" t="s">
        <v>217</v>
      </c>
      <c r="F172" s="27" t="s">
        <v>218</v>
      </c>
      <c r="G172" s="27">
        <v>1.0</v>
      </c>
      <c r="H172" s="31">
        <v>0.0</v>
      </c>
      <c r="I172" s="7">
        <f t="shared" si="26"/>
        <v>0</v>
      </c>
      <c r="J172" s="27" t="s">
        <v>26</v>
      </c>
      <c r="K172" s="11"/>
    </row>
    <row r="173">
      <c r="A173" s="4">
        <v>172.0</v>
      </c>
      <c r="B173" s="5" t="s">
        <v>37</v>
      </c>
      <c r="C173" s="5" t="s">
        <v>38</v>
      </c>
      <c r="D173" s="5">
        <v>9.0</v>
      </c>
      <c r="E173" s="27" t="s">
        <v>58</v>
      </c>
      <c r="F173" s="27" t="s">
        <v>59</v>
      </c>
      <c r="G173" s="27">
        <v>0.0</v>
      </c>
      <c r="H173" s="31">
        <v>0.0</v>
      </c>
      <c r="I173" s="7">
        <f t="shared" si="26"/>
        <v>0</v>
      </c>
      <c r="J173" s="27" t="s">
        <v>26</v>
      </c>
      <c r="K173" s="11"/>
    </row>
    <row r="174">
      <c r="A174" s="4">
        <v>173.0</v>
      </c>
      <c r="B174" s="5" t="s">
        <v>37</v>
      </c>
      <c r="C174" s="5" t="s">
        <v>38</v>
      </c>
      <c r="D174" s="5">
        <v>10.0</v>
      </c>
      <c r="E174" s="27" t="s">
        <v>219</v>
      </c>
      <c r="F174" s="27" t="s">
        <v>220</v>
      </c>
      <c r="G174" s="27">
        <v>1.0</v>
      </c>
      <c r="H174" s="31">
        <v>0.0</v>
      </c>
      <c r="I174" s="7">
        <f t="shared" si="26"/>
        <v>0</v>
      </c>
      <c r="J174" s="27" t="s">
        <v>26</v>
      </c>
      <c r="K174" s="11"/>
    </row>
    <row r="175">
      <c r="A175" s="4">
        <v>174.0</v>
      </c>
      <c r="B175" s="5" t="s">
        <v>37</v>
      </c>
      <c r="C175" s="5" t="s">
        <v>38</v>
      </c>
      <c r="D175" s="5">
        <v>11.0</v>
      </c>
      <c r="E175" s="27" t="s">
        <v>60</v>
      </c>
      <c r="F175" s="27" t="s">
        <v>61</v>
      </c>
      <c r="G175" s="27">
        <v>0.0</v>
      </c>
      <c r="H175" s="31">
        <v>0.0</v>
      </c>
      <c r="I175" s="7">
        <f t="shared" si="26"/>
        <v>0</v>
      </c>
      <c r="J175" s="27" t="s">
        <v>26</v>
      </c>
      <c r="K175" s="11"/>
    </row>
    <row r="176">
      <c r="A176" s="4">
        <v>175.0</v>
      </c>
      <c r="B176" s="5" t="s">
        <v>37</v>
      </c>
      <c r="C176" s="5" t="s">
        <v>38</v>
      </c>
      <c r="D176" s="5">
        <v>12.0</v>
      </c>
      <c r="E176" s="27" t="s">
        <v>62</v>
      </c>
      <c r="F176" s="27" t="s">
        <v>63</v>
      </c>
      <c r="G176" s="27">
        <v>1.0</v>
      </c>
      <c r="H176" s="31">
        <v>0.0</v>
      </c>
      <c r="I176" s="7">
        <f t="shared" si="26"/>
        <v>0</v>
      </c>
      <c r="J176" s="27" t="s">
        <v>26</v>
      </c>
      <c r="K176" s="11"/>
    </row>
    <row r="177">
      <c r="A177" s="4">
        <v>176.0</v>
      </c>
      <c r="B177" s="5" t="s">
        <v>37</v>
      </c>
      <c r="C177" s="5" t="s">
        <v>38</v>
      </c>
      <c r="D177" s="5">
        <v>13.0</v>
      </c>
      <c r="E177" s="27" t="s">
        <v>64</v>
      </c>
      <c r="F177" s="27" t="s">
        <v>65</v>
      </c>
      <c r="G177" s="27">
        <v>1.0</v>
      </c>
      <c r="H177" s="31">
        <v>0.0</v>
      </c>
      <c r="I177" s="7">
        <f t="shared" si="26"/>
        <v>0</v>
      </c>
      <c r="J177" s="27" t="s">
        <v>26</v>
      </c>
      <c r="K177" s="11"/>
    </row>
    <row r="178">
      <c r="A178" s="4">
        <v>177.0</v>
      </c>
      <c r="B178" s="5" t="s">
        <v>37</v>
      </c>
      <c r="C178" s="5" t="s">
        <v>38</v>
      </c>
      <c r="D178" s="5">
        <v>14.0</v>
      </c>
      <c r="E178" s="27">
        <v>2902992.0</v>
      </c>
      <c r="F178" s="27" t="s">
        <v>123</v>
      </c>
      <c r="G178" s="27">
        <v>1.0</v>
      </c>
      <c r="H178" s="31">
        <v>0.0</v>
      </c>
      <c r="I178" s="7">
        <f t="shared" si="26"/>
        <v>0</v>
      </c>
      <c r="J178" s="27" t="s">
        <v>26</v>
      </c>
      <c r="K178" s="11"/>
    </row>
    <row r="179">
      <c r="H179" s="7"/>
      <c r="I179" s="7"/>
      <c r="K179" s="11"/>
    </row>
    <row r="180">
      <c r="H180" s="7"/>
      <c r="I180" s="7"/>
      <c r="K180" s="11"/>
    </row>
    <row r="181">
      <c r="H181" s="7"/>
      <c r="I181" s="7"/>
      <c r="K181" s="11"/>
    </row>
    <row r="182">
      <c r="H182" s="7"/>
      <c r="I182" s="7"/>
      <c r="K182" s="11"/>
    </row>
    <row r="183">
      <c r="H183" s="7"/>
      <c r="I183" s="7"/>
      <c r="K183" s="11"/>
    </row>
    <row r="184">
      <c r="H184" s="7"/>
      <c r="I184" s="7"/>
      <c r="K184" s="11"/>
    </row>
    <row r="185">
      <c r="H185" s="7"/>
      <c r="I185" s="7"/>
      <c r="K185" s="11"/>
    </row>
    <row r="186">
      <c r="H186" s="7"/>
      <c r="I186" s="7"/>
      <c r="K186" s="11"/>
    </row>
    <row r="187">
      <c r="H187" s="7"/>
      <c r="I187" s="7"/>
      <c r="K187" s="11"/>
    </row>
    <row r="188">
      <c r="H188" s="7"/>
      <c r="I188" s="7"/>
      <c r="K188" s="11"/>
    </row>
    <row r="189">
      <c r="H189" s="7"/>
      <c r="I189" s="7"/>
      <c r="K189" s="11"/>
    </row>
    <row r="190">
      <c r="H190" s="7"/>
      <c r="I190" s="7"/>
      <c r="K190" s="11"/>
    </row>
    <row r="191">
      <c r="H191" s="7"/>
      <c r="I191" s="7"/>
      <c r="K191" s="11"/>
    </row>
    <row r="192">
      <c r="H192" s="7"/>
      <c r="I192" s="7"/>
      <c r="K192" s="11"/>
    </row>
    <row r="193">
      <c r="H193" s="7"/>
      <c r="I193" s="7"/>
      <c r="K193" s="11"/>
    </row>
    <row r="194">
      <c r="H194" s="7"/>
      <c r="I194" s="7"/>
      <c r="K194" s="11"/>
    </row>
    <row r="195">
      <c r="H195" s="7"/>
      <c r="I195" s="7"/>
      <c r="K195" s="11"/>
    </row>
    <row r="196">
      <c r="H196" s="7"/>
      <c r="I196" s="7"/>
      <c r="K196" s="11"/>
    </row>
    <row r="197">
      <c r="H197" s="7"/>
      <c r="I197" s="7"/>
      <c r="K197" s="11"/>
    </row>
    <row r="198">
      <c r="H198" s="7"/>
      <c r="I198" s="7"/>
      <c r="K198" s="11"/>
    </row>
    <row r="199">
      <c r="H199" s="7"/>
      <c r="I199" s="7"/>
      <c r="K199" s="11"/>
    </row>
    <row r="200">
      <c r="H200" s="7"/>
      <c r="I200" s="7"/>
      <c r="K200" s="11"/>
    </row>
    <row r="201">
      <c r="H201" s="7"/>
      <c r="I201" s="7"/>
      <c r="K201" s="11"/>
    </row>
    <row r="202">
      <c r="H202" s="7"/>
      <c r="I202" s="7"/>
      <c r="K202" s="11"/>
    </row>
    <row r="203">
      <c r="H203" s="7"/>
      <c r="I203" s="7"/>
      <c r="K203" s="11"/>
    </row>
    <row r="204">
      <c r="H204" s="7"/>
      <c r="I204" s="7"/>
      <c r="K204" s="11"/>
    </row>
    <row r="205">
      <c r="H205" s="7"/>
      <c r="I205" s="7"/>
      <c r="K205" s="11"/>
    </row>
    <row r="206">
      <c r="H206" s="7"/>
      <c r="I206" s="7"/>
      <c r="K206" s="11"/>
    </row>
    <row r="207">
      <c r="H207" s="7"/>
      <c r="I207" s="7"/>
      <c r="K207" s="11"/>
    </row>
    <row r="208">
      <c r="H208" s="7"/>
      <c r="I208" s="7"/>
      <c r="K208" s="11"/>
    </row>
    <row r="209">
      <c r="H209" s="7"/>
      <c r="I209" s="7"/>
      <c r="K209" s="11"/>
    </row>
    <row r="210">
      <c r="H210" s="7"/>
      <c r="I210" s="7"/>
      <c r="K210" s="11"/>
    </row>
    <row r="211">
      <c r="H211" s="7"/>
      <c r="I211" s="7"/>
      <c r="K211" s="11"/>
    </row>
    <row r="212">
      <c r="H212" s="7"/>
      <c r="I212" s="7"/>
      <c r="K212" s="11"/>
    </row>
    <row r="213">
      <c r="H213" s="7"/>
      <c r="I213" s="7"/>
      <c r="K213" s="11"/>
    </row>
    <row r="214">
      <c r="H214" s="7"/>
      <c r="I214" s="7"/>
      <c r="K214" s="11"/>
    </row>
    <row r="215">
      <c r="H215" s="7"/>
      <c r="I215" s="7"/>
      <c r="K215" s="11"/>
    </row>
    <row r="216">
      <c r="H216" s="7"/>
      <c r="I216" s="7"/>
      <c r="K216" s="11"/>
    </row>
    <row r="217">
      <c r="H217" s="7"/>
      <c r="I217" s="7"/>
      <c r="K217" s="11"/>
    </row>
    <row r="218">
      <c r="H218" s="7"/>
      <c r="I218" s="7"/>
      <c r="K218" s="11"/>
    </row>
    <row r="219">
      <c r="H219" s="7"/>
      <c r="I219" s="7"/>
      <c r="K219" s="11"/>
    </row>
    <row r="220">
      <c r="H220" s="7"/>
      <c r="I220" s="7"/>
      <c r="K220" s="11"/>
    </row>
    <row r="221">
      <c r="H221" s="7"/>
      <c r="I221" s="7"/>
      <c r="K221" s="11"/>
    </row>
    <row r="222">
      <c r="H222" s="7"/>
      <c r="I222" s="7"/>
      <c r="K222" s="11"/>
    </row>
    <row r="223">
      <c r="H223" s="7"/>
      <c r="I223" s="7"/>
      <c r="K223" s="11"/>
    </row>
    <row r="224">
      <c r="H224" s="7"/>
      <c r="I224" s="7"/>
      <c r="K224" s="11"/>
    </row>
    <row r="225">
      <c r="H225" s="7"/>
      <c r="I225" s="7"/>
      <c r="K225" s="11"/>
    </row>
    <row r="226">
      <c r="H226" s="7"/>
      <c r="I226" s="7"/>
      <c r="K226" s="11"/>
    </row>
    <row r="227">
      <c r="H227" s="7"/>
      <c r="I227" s="7"/>
      <c r="K227" s="11"/>
    </row>
    <row r="228">
      <c r="H228" s="7"/>
      <c r="I228" s="7"/>
      <c r="K228" s="11"/>
    </row>
    <row r="229">
      <c r="H229" s="7"/>
      <c r="I229" s="7"/>
      <c r="K229" s="11"/>
    </row>
    <row r="230">
      <c r="H230" s="7"/>
      <c r="I230" s="7"/>
      <c r="K230" s="11"/>
    </row>
    <row r="231">
      <c r="H231" s="7"/>
      <c r="I231" s="7"/>
      <c r="K231" s="11"/>
    </row>
    <row r="232">
      <c r="H232" s="7"/>
      <c r="I232" s="7"/>
      <c r="K232" s="11"/>
    </row>
    <row r="233">
      <c r="H233" s="7"/>
      <c r="I233" s="7"/>
      <c r="K233" s="11"/>
    </row>
    <row r="234">
      <c r="H234" s="7"/>
      <c r="I234" s="7"/>
      <c r="K234" s="11"/>
    </row>
    <row r="235">
      <c r="H235" s="7"/>
      <c r="I235" s="7"/>
      <c r="K235" s="11"/>
    </row>
    <row r="236">
      <c r="H236" s="7"/>
      <c r="I236" s="7"/>
      <c r="K236" s="11"/>
    </row>
    <row r="237">
      <c r="H237" s="7"/>
      <c r="I237" s="7"/>
      <c r="K237" s="11"/>
    </row>
    <row r="238">
      <c r="H238" s="7"/>
      <c r="I238" s="7"/>
      <c r="K238" s="11"/>
    </row>
    <row r="239">
      <c r="H239" s="7"/>
      <c r="I239" s="7"/>
      <c r="K239" s="11"/>
    </row>
    <row r="240">
      <c r="H240" s="7"/>
      <c r="I240" s="7"/>
      <c r="K240" s="11"/>
    </row>
    <row r="241">
      <c r="H241" s="7"/>
      <c r="I241" s="7"/>
      <c r="K241" s="11"/>
    </row>
    <row r="242">
      <c r="H242" s="7"/>
      <c r="I242" s="7"/>
      <c r="K242" s="11"/>
    </row>
    <row r="243">
      <c r="H243" s="7"/>
      <c r="I243" s="7"/>
      <c r="K243" s="11"/>
    </row>
    <row r="244">
      <c r="H244" s="7"/>
      <c r="I244" s="7"/>
      <c r="K244" s="11"/>
    </row>
    <row r="245">
      <c r="H245" s="7"/>
      <c r="I245" s="7"/>
      <c r="K245" s="11"/>
    </row>
    <row r="246">
      <c r="H246" s="7"/>
      <c r="I246" s="7"/>
      <c r="K246" s="11"/>
    </row>
    <row r="247">
      <c r="H247" s="7"/>
      <c r="I247" s="7"/>
      <c r="K247" s="11"/>
    </row>
    <row r="248">
      <c r="H248" s="7"/>
      <c r="I248" s="7"/>
      <c r="K248" s="11"/>
    </row>
    <row r="249">
      <c r="H249" s="7"/>
      <c r="I249" s="7"/>
      <c r="K249" s="11"/>
    </row>
    <row r="250">
      <c r="H250" s="7"/>
      <c r="I250" s="7"/>
      <c r="K250" s="11"/>
    </row>
    <row r="251">
      <c r="H251" s="7"/>
      <c r="I251" s="7"/>
      <c r="K251" s="11"/>
    </row>
    <row r="252">
      <c r="H252" s="7"/>
      <c r="I252" s="7"/>
      <c r="K252" s="11"/>
    </row>
    <row r="253">
      <c r="H253" s="7"/>
      <c r="I253" s="7"/>
      <c r="K253" s="11"/>
    </row>
    <row r="254">
      <c r="H254" s="7"/>
      <c r="I254" s="7"/>
      <c r="K254" s="11"/>
    </row>
    <row r="255">
      <c r="H255" s="7"/>
      <c r="I255" s="7"/>
      <c r="K255" s="11"/>
    </row>
    <row r="256">
      <c r="H256" s="7"/>
      <c r="I256" s="7"/>
      <c r="K256" s="11"/>
    </row>
    <row r="257">
      <c r="H257" s="7"/>
      <c r="I257" s="7"/>
      <c r="K257" s="11"/>
    </row>
    <row r="258">
      <c r="H258" s="7"/>
      <c r="I258" s="7"/>
      <c r="K258" s="11"/>
    </row>
    <row r="259">
      <c r="H259" s="7"/>
      <c r="I259" s="7"/>
      <c r="K259" s="11"/>
    </row>
    <row r="260">
      <c r="H260" s="7"/>
      <c r="I260" s="7"/>
      <c r="K260" s="11"/>
    </row>
    <row r="261">
      <c r="H261" s="7"/>
      <c r="I261" s="7"/>
      <c r="K261" s="11"/>
    </row>
    <row r="262">
      <c r="H262" s="7"/>
      <c r="I262" s="7"/>
      <c r="K262" s="11"/>
    </row>
    <row r="263">
      <c r="H263" s="7"/>
      <c r="I263" s="7"/>
      <c r="K263" s="11"/>
    </row>
    <row r="264">
      <c r="H264" s="7"/>
      <c r="I264" s="7"/>
      <c r="K264" s="11"/>
    </row>
    <row r="265">
      <c r="H265" s="7"/>
      <c r="I265" s="7"/>
      <c r="K265" s="11"/>
    </row>
    <row r="266">
      <c r="H266" s="7"/>
      <c r="I266" s="7"/>
      <c r="K266" s="11"/>
    </row>
    <row r="267">
      <c r="H267" s="7"/>
      <c r="I267" s="7"/>
      <c r="K267" s="11"/>
    </row>
    <row r="268">
      <c r="H268" s="7"/>
      <c r="I268" s="7"/>
      <c r="K268" s="11"/>
    </row>
    <row r="269">
      <c r="H269" s="7"/>
      <c r="I269" s="7"/>
      <c r="K269" s="11"/>
    </row>
    <row r="270">
      <c r="H270" s="7"/>
      <c r="I270" s="7"/>
      <c r="K270" s="11"/>
    </row>
    <row r="271">
      <c r="H271" s="7"/>
      <c r="I271" s="7"/>
      <c r="K271" s="11"/>
    </row>
    <row r="272">
      <c r="H272" s="7"/>
      <c r="I272" s="7"/>
      <c r="K272" s="11"/>
    </row>
    <row r="273">
      <c r="H273" s="7"/>
      <c r="I273" s="7"/>
      <c r="K273" s="11"/>
    </row>
    <row r="274">
      <c r="H274" s="7"/>
      <c r="I274" s="7"/>
      <c r="K274" s="11"/>
    </row>
    <row r="275">
      <c r="H275" s="7"/>
      <c r="I275" s="7"/>
      <c r="K275" s="11"/>
    </row>
    <row r="276">
      <c r="H276" s="7"/>
      <c r="I276" s="7"/>
      <c r="K276" s="11"/>
    </row>
    <row r="277">
      <c r="H277" s="7"/>
      <c r="I277" s="7"/>
      <c r="K277" s="11"/>
    </row>
    <row r="278">
      <c r="H278" s="7"/>
      <c r="I278" s="7"/>
      <c r="K278" s="11"/>
    </row>
    <row r="279">
      <c r="H279" s="7"/>
      <c r="I279" s="7"/>
      <c r="K279" s="11"/>
    </row>
    <row r="280">
      <c r="H280" s="7"/>
      <c r="I280" s="7"/>
      <c r="K280" s="11"/>
    </row>
    <row r="281">
      <c r="H281" s="7"/>
      <c r="I281" s="7"/>
      <c r="K281" s="11"/>
    </row>
    <row r="282">
      <c r="H282" s="7"/>
      <c r="I282" s="7"/>
      <c r="K282" s="11"/>
    </row>
    <row r="283">
      <c r="H283" s="7"/>
      <c r="I283" s="7"/>
      <c r="K283" s="11"/>
    </row>
    <row r="284">
      <c r="H284" s="7"/>
      <c r="I284" s="7"/>
      <c r="K284" s="11"/>
    </row>
    <row r="285">
      <c r="H285" s="7"/>
      <c r="I285" s="7"/>
      <c r="K285" s="11"/>
    </row>
    <row r="286">
      <c r="H286" s="7"/>
      <c r="I286" s="7"/>
      <c r="K286" s="11"/>
    </row>
    <row r="287">
      <c r="H287" s="7"/>
      <c r="I287" s="7"/>
      <c r="K287" s="11"/>
    </row>
    <row r="288">
      <c r="H288" s="7"/>
      <c r="I288" s="7"/>
      <c r="K288" s="11"/>
    </row>
    <row r="289">
      <c r="H289" s="7"/>
      <c r="I289" s="7"/>
      <c r="K289" s="11"/>
    </row>
    <row r="290">
      <c r="H290" s="7"/>
      <c r="I290" s="7"/>
      <c r="K290" s="11"/>
    </row>
    <row r="291">
      <c r="H291" s="7"/>
      <c r="I291" s="7"/>
      <c r="K291" s="11"/>
    </row>
    <row r="292">
      <c r="H292" s="7"/>
      <c r="I292" s="7"/>
      <c r="K292" s="11"/>
    </row>
    <row r="293">
      <c r="H293" s="7"/>
      <c r="I293" s="7"/>
      <c r="K293" s="11"/>
    </row>
    <row r="294">
      <c r="H294" s="7"/>
      <c r="I294" s="7"/>
      <c r="K294" s="11"/>
    </row>
    <row r="295">
      <c r="H295" s="7"/>
      <c r="I295" s="7"/>
      <c r="K295" s="11"/>
    </row>
    <row r="296">
      <c r="H296" s="7"/>
      <c r="I296" s="7"/>
      <c r="K296" s="11"/>
    </row>
    <row r="297">
      <c r="H297" s="7"/>
      <c r="I297" s="7"/>
      <c r="K297" s="11"/>
    </row>
    <row r="298">
      <c r="H298" s="7"/>
      <c r="I298" s="7"/>
      <c r="K298" s="11"/>
    </row>
    <row r="299">
      <c r="H299" s="7"/>
      <c r="I299" s="7"/>
      <c r="K299" s="11"/>
    </row>
    <row r="300">
      <c r="H300" s="7"/>
      <c r="I300" s="7"/>
      <c r="K300" s="11"/>
    </row>
    <row r="301">
      <c r="H301" s="7"/>
      <c r="I301" s="7"/>
      <c r="K301" s="11"/>
    </row>
    <row r="302">
      <c r="H302" s="7"/>
      <c r="I302" s="7"/>
      <c r="K302" s="11"/>
    </row>
    <row r="303">
      <c r="H303" s="7"/>
      <c r="I303" s="7"/>
      <c r="K303" s="11"/>
    </row>
    <row r="304">
      <c r="H304" s="7"/>
      <c r="I304" s="7"/>
      <c r="K304" s="11"/>
    </row>
    <row r="305">
      <c r="H305" s="7"/>
      <c r="I305" s="7"/>
      <c r="K305" s="11"/>
    </row>
    <row r="306">
      <c r="H306" s="7"/>
      <c r="I306" s="7"/>
      <c r="K306" s="11"/>
    </row>
    <row r="307">
      <c r="H307" s="7"/>
      <c r="I307" s="7"/>
      <c r="K307" s="11"/>
    </row>
    <row r="308">
      <c r="H308" s="7"/>
      <c r="I308" s="7"/>
      <c r="K308" s="11"/>
    </row>
    <row r="309">
      <c r="H309" s="7"/>
      <c r="I309" s="7"/>
      <c r="K309" s="11"/>
    </row>
    <row r="310">
      <c r="H310" s="7"/>
      <c r="I310" s="7"/>
      <c r="K310" s="11"/>
    </row>
    <row r="311">
      <c r="H311" s="7"/>
      <c r="I311" s="7"/>
      <c r="K311" s="11"/>
    </row>
    <row r="312">
      <c r="H312" s="7"/>
      <c r="I312" s="7"/>
      <c r="K312" s="11"/>
    </row>
    <row r="313">
      <c r="H313" s="7"/>
      <c r="I313" s="7"/>
      <c r="K313" s="11"/>
    </row>
    <row r="314">
      <c r="H314" s="7"/>
      <c r="I314" s="7"/>
      <c r="K314" s="11"/>
    </row>
    <row r="315">
      <c r="H315" s="7"/>
      <c r="I315" s="7"/>
      <c r="K315" s="11"/>
    </row>
    <row r="316">
      <c r="H316" s="7"/>
      <c r="I316" s="7"/>
      <c r="K316" s="11"/>
    </row>
    <row r="317">
      <c r="H317" s="7"/>
      <c r="I317" s="7"/>
      <c r="K317" s="11"/>
    </row>
    <row r="318">
      <c r="H318" s="7"/>
      <c r="I318" s="7"/>
      <c r="K318" s="11"/>
    </row>
    <row r="319">
      <c r="H319" s="7"/>
      <c r="I319" s="7"/>
      <c r="K319" s="11"/>
    </row>
    <row r="320">
      <c r="H320" s="7"/>
      <c r="I320" s="7"/>
      <c r="K320" s="11"/>
    </row>
    <row r="321">
      <c r="H321" s="7"/>
      <c r="I321" s="7"/>
      <c r="K321" s="11"/>
    </row>
    <row r="322">
      <c r="H322" s="7"/>
      <c r="I322" s="7"/>
      <c r="K322" s="11"/>
    </row>
    <row r="323">
      <c r="H323" s="7"/>
      <c r="I323" s="7"/>
      <c r="K323" s="11"/>
    </row>
    <row r="324">
      <c r="H324" s="7"/>
      <c r="I324" s="7"/>
      <c r="K324" s="11"/>
    </row>
    <row r="325">
      <c r="H325" s="7"/>
      <c r="I325" s="7"/>
      <c r="K325" s="11"/>
    </row>
    <row r="326">
      <c r="H326" s="7"/>
      <c r="I326" s="7"/>
      <c r="K326" s="11"/>
    </row>
    <row r="327">
      <c r="H327" s="7"/>
      <c r="I327" s="7"/>
      <c r="K327" s="11"/>
    </row>
    <row r="328">
      <c r="H328" s="7"/>
      <c r="I328" s="7"/>
      <c r="K328" s="11"/>
    </row>
    <row r="329">
      <c r="H329" s="7"/>
      <c r="I329" s="7"/>
      <c r="K329" s="11"/>
    </row>
    <row r="330">
      <c r="H330" s="7"/>
      <c r="I330" s="7"/>
      <c r="K330" s="11"/>
    </row>
    <row r="331">
      <c r="H331" s="7"/>
      <c r="I331" s="7"/>
      <c r="K331" s="11"/>
    </row>
    <row r="332">
      <c r="H332" s="7"/>
      <c r="I332" s="7"/>
      <c r="K332" s="11"/>
    </row>
    <row r="333">
      <c r="H333" s="7"/>
      <c r="I333" s="7"/>
      <c r="K333" s="11"/>
    </row>
    <row r="334">
      <c r="H334" s="7"/>
      <c r="I334" s="7"/>
      <c r="K334" s="11"/>
    </row>
    <row r="335">
      <c r="H335" s="7"/>
      <c r="I335" s="7"/>
      <c r="K335" s="11"/>
    </row>
    <row r="336">
      <c r="H336" s="7"/>
      <c r="I336" s="7"/>
      <c r="K336" s="11"/>
    </row>
    <row r="337">
      <c r="H337" s="7"/>
      <c r="I337" s="7"/>
      <c r="K337" s="11"/>
    </row>
    <row r="338">
      <c r="H338" s="7"/>
      <c r="I338" s="7"/>
      <c r="K338" s="11"/>
    </row>
    <row r="339">
      <c r="H339" s="7"/>
      <c r="I339" s="7"/>
      <c r="K339" s="11"/>
    </row>
    <row r="340">
      <c r="H340" s="7"/>
      <c r="I340" s="7"/>
      <c r="K340" s="11"/>
    </row>
    <row r="341">
      <c r="H341" s="7"/>
      <c r="I341" s="7"/>
      <c r="K341" s="11"/>
    </row>
    <row r="342">
      <c r="H342" s="7"/>
      <c r="I342" s="7"/>
      <c r="K342" s="11"/>
    </row>
    <row r="343">
      <c r="H343" s="7"/>
      <c r="I343" s="7"/>
      <c r="K343" s="11"/>
    </row>
    <row r="344">
      <c r="H344" s="7"/>
      <c r="I344" s="7"/>
      <c r="K344" s="11"/>
    </row>
    <row r="345">
      <c r="H345" s="7"/>
      <c r="I345" s="7"/>
      <c r="K345" s="11"/>
    </row>
    <row r="346">
      <c r="H346" s="7"/>
      <c r="I346" s="7"/>
      <c r="K346" s="11"/>
    </row>
    <row r="347">
      <c r="H347" s="7"/>
      <c r="I347" s="7"/>
      <c r="K347" s="11"/>
    </row>
    <row r="348">
      <c r="H348" s="7"/>
      <c r="I348" s="7"/>
      <c r="K348" s="11"/>
    </row>
    <row r="349">
      <c r="H349" s="7"/>
      <c r="I349" s="7"/>
      <c r="K349" s="11"/>
    </row>
    <row r="350">
      <c r="H350" s="7"/>
      <c r="I350" s="7"/>
      <c r="K350" s="11"/>
    </row>
    <row r="351">
      <c r="H351" s="7"/>
      <c r="I351" s="7"/>
      <c r="K351" s="11"/>
    </row>
    <row r="352">
      <c r="H352" s="7"/>
      <c r="I352" s="7"/>
      <c r="K352" s="11"/>
    </row>
    <row r="353">
      <c r="H353" s="7"/>
      <c r="I353" s="7"/>
      <c r="K353" s="11"/>
    </row>
    <row r="354">
      <c r="H354" s="7"/>
      <c r="I354" s="7"/>
      <c r="K354" s="11"/>
    </row>
    <row r="355">
      <c r="H355" s="7"/>
      <c r="I355" s="7"/>
      <c r="K355" s="11"/>
    </row>
    <row r="356">
      <c r="H356" s="7"/>
      <c r="I356" s="7"/>
      <c r="K356" s="11"/>
    </row>
    <row r="357">
      <c r="H357" s="7"/>
      <c r="I357" s="7"/>
      <c r="K357" s="11"/>
    </row>
    <row r="358">
      <c r="H358" s="7"/>
      <c r="I358" s="7"/>
      <c r="K358" s="11"/>
    </row>
    <row r="359">
      <c r="H359" s="7"/>
      <c r="I359" s="7"/>
      <c r="K359" s="11"/>
    </row>
    <row r="360">
      <c r="H360" s="7"/>
      <c r="I360" s="7"/>
      <c r="K360" s="11"/>
    </row>
    <row r="361">
      <c r="H361" s="7"/>
      <c r="I361" s="7"/>
      <c r="K361" s="11"/>
    </row>
    <row r="362">
      <c r="H362" s="7"/>
      <c r="I362" s="7"/>
      <c r="K362" s="11"/>
    </row>
    <row r="363">
      <c r="H363" s="7"/>
      <c r="I363" s="7"/>
      <c r="K363" s="11"/>
    </row>
    <row r="364">
      <c r="H364" s="7"/>
      <c r="I364" s="7"/>
      <c r="K364" s="11"/>
    </row>
    <row r="365">
      <c r="H365" s="7"/>
      <c r="I365" s="7"/>
      <c r="K365" s="11"/>
    </row>
    <row r="366">
      <c r="H366" s="7"/>
      <c r="I366" s="7"/>
      <c r="K366" s="11"/>
    </row>
    <row r="367">
      <c r="H367" s="7"/>
      <c r="I367" s="7"/>
      <c r="K367" s="11"/>
    </row>
    <row r="368">
      <c r="H368" s="7"/>
      <c r="I368" s="7"/>
      <c r="K368" s="11"/>
    </row>
    <row r="369">
      <c r="H369" s="7"/>
      <c r="I369" s="7"/>
      <c r="K369" s="11"/>
    </row>
    <row r="370">
      <c r="H370" s="7"/>
      <c r="I370" s="7"/>
      <c r="K370" s="11"/>
    </row>
    <row r="371">
      <c r="H371" s="7"/>
      <c r="I371" s="7"/>
      <c r="K371" s="11"/>
    </row>
    <row r="372">
      <c r="H372" s="7"/>
      <c r="I372" s="7"/>
      <c r="K372" s="11"/>
    </row>
    <row r="373">
      <c r="H373" s="7"/>
      <c r="I373" s="7"/>
      <c r="K373" s="11"/>
    </row>
    <row r="374">
      <c r="H374" s="7"/>
      <c r="I374" s="7"/>
      <c r="K374" s="11"/>
    </row>
    <row r="375">
      <c r="H375" s="7"/>
      <c r="I375" s="7"/>
      <c r="K375" s="11"/>
    </row>
    <row r="376">
      <c r="H376" s="7"/>
      <c r="I376" s="7"/>
      <c r="K376" s="11"/>
    </row>
    <row r="377">
      <c r="H377" s="7"/>
      <c r="I377" s="7"/>
      <c r="K377" s="11"/>
    </row>
    <row r="378">
      <c r="H378" s="7"/>
      <c r="I378" s="7"/>
      <c r="K378" s="11"/>
    </row>
    <row r="379">
      <c r="H379" s="7"/>
      <c r="I379" s="7"/>
      <c r="K379" s="11"/>
    </row>
    <row r="380">
      <c r="H380" s="7"/>
      <c r="I380" s="7"/>
      <c r="K380" s="11"/>
    </row>
    <row r="381">
      <c r="H381" s="7"/>
      <c r="I381" s="7"/>
      <c r="K381" s="11"/>
    </row>
    <row r="382">
      <c r="H382" s="7"/>
      <c r="I382" s="7"/>
      <c r="K382" s="11"/>
    </row>
    <row r="383">
      <c r="H383" s="7"/>
      <c r="I383" s="7"/>
      <c r="K383" s="11"/>
    </row>
    <row r="384">
      <c r="H384" s="7"/>
      <c r="I384" s="7"/>
      <c r="K384" s="11"/>
    </row>
    <row r="385">
      <c r="H385" s="7"/>
      <c r="I385" s="7"/>
      <c r="K385" s="11"/>
    </row>
    <row r="386">
      <c r="H386" s="7"/>
      <c r="I386" s="7"/>
      <c r="K386" s="11"/>
    </row>
    <row r="387">
      <c r="H387" s="7"/>
      <c r="I387" s="7"/>
      <c r="K387" s="11"/>
    </row>
    <row r="388">
      <c r="H388" s="7"/>
      <c r="I388" s="7"/>
      <c r="K388" s="11"/>
    </row>
    <row r="389">
      <c r="H389" s="7"/>
      <c r="I389" s="7"/>
      <c r="K389" s="11"/>
    </row>
    <row r="390">
      <c r="H390" s="7"/>
      <c r="I390" s="7"/>
      <c r="K390" s="11"/>
    </row>
    <row r="391">
      <c r="H391" s="7"/>
      <c r="I391" s="7"/>
      <c r="K391" s="11"/>
    </row>
    <row r="392">
      <c r="H392" s="7"/>
      <c r="I392" s="7"/>
      <c r="K392" s="11"/>
    </row>
    <row r="393">
      <c r="H393" s="7"/>
      <c r="I393" s="7"/>
      <c r="K393" s="11"/>
    </row>
    <row r="394">
      <c r="H394" s="7"/>
      <c r="I394" s="7"/>
      <c r="K394" s="11"/>
    </row>
    <row r="395">
      <c r="H395" s="7"/>
      <c r="I395" s="7"/>
      <c r="K395" s="11"/>
    </row>
    <row r="396">
      <c r="H396" s="7"/>
      <c r="I396" s="7"/>
      <c r="K396" s="11"/>
    </row>
    <row r="397">
      <c r="H397" s="7"/>
      <c r="I397" s="7"/>
      <c r="K397" s="11"/>
    </row>
    <row r="398">
      <c r="H398" s="7"/>
      <c r="I398" s="7"/>
      <c r="K398" s="11"/>
    </row>
    <row r="399">
      <c r="H399" s="7"/>
      <c r="I399" s="7"/>
      <c r="K399" s="11"/>
    </row>
    <row r="400">
      <c r="H400" s="7"/>
      <c r="I400" s="7"/>
      <c r="K400" s="11"/>
    </row>
    <row r="401">
      <c r="H401" s="7"/>
      <c r="I401" s="7"/>
      <c r="K401" s="11"/>
    </row>
    <row r="402">
      <c r="H402" s="7"/>
      <c r="I402" s="7"/>
      <c r="K402" s="11"/>
    </row>
    <row r="403">
      <c r="H403" s="7"/>
      <c r="I403" s="7"/>
      <c r="K403" s="11"/>
    </row>
    <row r="404">
      <c r="H404" s="7"/>
      <c r="I404" s="7"/>
      <c r="K404" s="11"/>
    </row>
    <row r="405">
      <c r="H405" s="7"/>
      <c r="I405" s="7"/>
      <c r="K405" s="11"/>
    </row>
    <row r="406">
      <c r="H406" s="7"/>
      <c r="I406" s="7"/>
      <c r="K406" s="11"/>
    </row>
    <row r="407">
      <c r="H407" s="7"/>
      <c r="I407" s="7"/>
      <c r="K407" s="11"/>
    </row>
    <row r="408">
      <c r="H408" s="7"/>
      <c r="I408" s="7"/>
      <c r="K408" s="11"/>
    </row>
    <row r="409">
      <c r="H409" s="7"/>
      <c r="I409" s="7"/>
      <c r="K409" s="11"/>
    </row>
    <row r="410">
      <c r="H410" s="7"/>
      <c r="I410" s="7"/>
      <c r="K410" s="11"/>
    </row>
    <row r="411">
      <c r="H411" s="7"/>
      <c r="I411" s="7"/>
      <c r="K411" s="11"/>
    </row>
    <row r="412">
      <c r="H412" s="7"/>
      <c r="I412" s="7"/>
      <c r="K412" s="11"/>
    </row>
    <row r="413">
      <c r="H413" s="7"/>
      <c r="I413" s="7"/>
      <c r="K413" s="11"/>
    </row>
    <row r="414">
      <c r="H414" s="7"/>
      <c r="I414" s="7"/>
      <c r="K414" s="11"/>
    </row>
    <row r="415">
      <c r="H415" s="7"/>
      <c r="I415" s="7"/>
      <c r="K415" s="11"/>
    </row>
    <row r="416">
      <c r="H416" s="7"/>
      <c r="I416" s="7"/>
      <c r="K416" s="11"/>
    </row>
    <row r="417">
      <c r="H417" s="7"/>
      <c r="I417" s="7"/>
      <c r="K417" s="11"/>
    </row>
    <row r="418">
      <c r="H418" s="7"/>
      <c r="I418" s="7"/>
      <c r="K418" s="11"/>
    </row>
    <row r="419">
      <c r="H419" s="7"/>
      <c r="I419" s="7"/>
      <c r="K419" s="11"/>
    </row>
    <row r="420">
      <c r="H420" s="7"/>
      <c r="I420" s="7"/>
      <c r="K420" s="11"/>
    </row>
    <row r="421">
      <c r="H421" s="7"/>
      <c r="I421" s="7"/>
      <c r="K421" s="11"/>
    </row>
    <row r="422">
      <c r="H422" s="7"/>
      <c r="I422" s="7"/>
      <c r="K422" s="11"/>
    </row>
    <row r="423">
      <c r="H423" s="7"/>
      <c r="I423" s="7"/>
      <c r="K423" s="11"/>
    </row>
    <row r="424">
      <c r="H424" s="7"/>
      <c r="I424" s="7"/>
      <c r="K424" s="11"/>
    </row>
    <row r="425">
      <c r="H425" s="7"/>
      <c r="I425" s="7"/>
      <c r="K425" s="11"/>
    </row>
    <row r="426">
      <c r="H426" s="7"/>
      <c r="I426" s="7"/>
      <c r="K426" s="11"/>
    </row>
    <row r="427">
      <c r="H427" s="7"/>
      <c r="I427" s="7"/>
      <c r="K427" s="11"/>
    </row>
    <row r="428">
      <c r="H428" s="7"/>
      <c r="I428" s="7"/>
      <c r="K428" s="11"/>
    </row>
    <row r="429">
      <c r="H429" s="7"/>
      <c r="I429" s="7"/>
      <c r="K429" s="11"/>
    </row>
    <row r="430">
      <c r="H430" s="7"/>
      <c r="I430" s="7"/>
      <c r="K430" s="11"/>
    </row>
    <row r="431">
      <c r="H431" s="7"/>
      <c r="I431" s="7"/>
      <c r="K431" s="11"/>
    </row>
    <row r="432">
      <c r="H432" s="7"/>
      <c r="I432" s="7"/>
      <c r="K432" s="11"/>
    </row>
    <row r="433">
      <c r="H433" s="7"/>
      <c r="I433" s="7"/>
      <c r="K433" s="11"/>
    </row>
    <row r="434">
      <c r="H434" s="7"/>
      <c r="I434" s="7"/>
      <c r="K434" s="11"/>
    </row>
    <row r="435">
      <c r="H435" s="7"/>
      <c r="I435" s="7"/>
      <c r="K435" s="11"/>
    </row>
    <row r="436">
      <c r="H436" s="7"/>
      <c r="I436" s="7"/>
      <c r="K436" s="11"/>
    </row>
    <row r="437">
      <c r="H437" s="7"/>
      <c r="I437" s="7"/>
      <c r="K437" s="11"/>
    </row>
    <row r="438">
      <c r="H438" s="7"/>
      <c r="I438" s="7"/>
      <c r="K438" s="11"/>
    </row>
    <row r="439">
      <c r="H439" s="7"/>
      <c r="I439" s="7"/>
      <c r="K439" s="11"/>
    </row>
    <row r="440">
      <c r="H440" s="7"/>
      <c r="I440" s="7"/>
      <c r="K440" s="11"/>
    </row>
    <row r="441">
      <c r="H441" s="7"/>
      <c r="I441" s="7"/>
      <c r="K441" s="11"/>
    </row>
    <row r="442">
      <c r="H442" s="7"/>
      <c r="I442" s="7"/>
      <c r="K442" s="11"/>
    </row>
    <row r="443">
      <c r="H443" s="7"/>
      <c r="I443" s="7"/>
      <c r="K443" s="11"/>
    </row>
    <row r="444">
      <c r="H444" s="7"/>
      <c r="I444" s="7"/>
      <c r="K444" s="11"/>
    </row>
    <row r="445">
      <c r="H445" s="7"/>
      <c r="I445" s="7"/>
      <c r="K445" s="11"/>
    </row>
    <row r="446">
      <c r="H446" s="7"/>
      <c r="I446" s="7"/>
      <c r="K446" s="11"/>
    </row>
    <row r="447">
      <c r="H447" s="7"/>
      <c r="I447" s="7"/>
      <c r="K447" s="11"/>
    </row>
    <row r="448">
      <c r="H448" s="7"/>
      <c r="I448" s="7"/>
      <c r="K448" s="11"/>
    </row>
    <row r="449">
      <c r="H449" s="7"/>
      <c r="I449" s="7"/>
      <c r="K449" s="11"/>
    </row>
    <row r="450">
      <c r="H450" s="7"/>
      <c r="I450" s="7"/>
      <c r="K450" s="11"/>
    </row>
    <row r="451">
      <c r="H451" s="7"/>
      <c r="I451" s="7"/>
      <c r="K451" s="11"/>
    </row>
    <row r="452">
      <c r="H452" s="7"/>
      <c r="I452" s="7"/>
      <c r="K452" s="11"/>
    </row>
    <row r="453">
      <c r="H453" s="7"/>
      <c r="I453" s="7"/>
      <c r="K453" s="11"/>
    </row>
    <row r="454">
      <c r="H454" s="7"/>
      <c r="I454" s="7"/>
      <c r="K454" s="11"/>
    </row>
    <row r="455">
      <c r="H455" s="7"/>
      <c r="I455" s="7"/>
      <c r="K455" s="11"/>
    </row>
    <row r="456">
      <c r="H456" s="7"/>
      <c r="I456" s="7"/>
      <c r="K456" s="11"/>
    </row>
    <row r="457">
      <c r="H457" s="7"/>
      <c r="I457" s="7"/>
      <c r="K457" s="11"/>
    </row>
    <row r="458">
      <c r="H458" s="7"/>
      <c r="I458" s="7"/>
      <c r="K458" s="11"/>
    </row>
    <row r="459">
      <c r="H459" s="7"/>
      <c r="I459" s="7"/>
      <c r="K459" s="11"/>
    </row>
    <row r="460">
      <c r="H460" s="7"/>
      <c r="I460" s="7"/>
      <c r="K460" s="11"/>
    </row>
    <row r="461">
      <c r="H461" s="7"/>
      <c r="I461" s="7"/>
      <c r="K461" s="11"/>
    </row>
    <row r="462">
      <c r="H462" s="7"/>
      <c r="I462" s="7"/>
      <c r="K462" s="11"/>
    </row>
    <row r="463">
      <c r="H463" s="7"/>
      <c r="I463" s="7"/>
      <c r="K463" s="11"/>
    </row>
    <row r="464">
      <c r="H464" s="7"/>
      <c r="I464" s="7"/>
      <c r="K464" s="11"/>
    </row>
    <row r="465">
      <c r="H465" s="7"/>
      <c r="I465" s="7"/>
      <c r="K465" s="11"/>
    </row>
    <row r="466">
      <c r="H466" s="7"/>
      <c r="I466" s="7"/>
      <c r="K466" s="11"/>
    </row>
    <row r="467">
      <c r="H467" s="7"/>
      <c r="I467" s="7"/>
      <c r="K467" s="11"/>
    </row>
    <row r="468">
      <c r="H468" s="7"/>
      <c r="I468" s="7"/>
      <c r="K468" s="11"/>
    </row>
    <row r="469">
      <c r="H469" s="7"/>
      <c r="I469" s="7"/>
      <c r="K469" s="11"/>
    </row>
    <row r="470">
      <c r="H470" s="7"/>
      <c r="I470" s="7"/>
      <c r="K470" s="11"/>
    </row>
    <row r="471">
      <c r="H471" s="7"/>
      <c r="I471" s="7"/>
      <c r="K471" s="11"/>
    </row>
    <row r="472">
      <c r="H472" s="7"/>
      <c r="I472" s="7"/>
      <c r="K472" s="11"/>
    </row>
    <row r="473">
      <c r="H473" s="7"/>
      <c r="I473" s="7"/>
      <c r="K473" s="11"/>
    </row>
    <row r="474">
      <c r="H474" s="7"/>
      <c r="I474" s="7"/>
      <c r="K474" s="11"/>
    </row>
    <row r="475">
      <c r="H475" s="7"/>
      <c r="I475" s="7"/>
      <c r="K475" s="11"/>
    </row>
    <row r="476">
      <c r="H476" s="7"/>
      <c r="I476" s="7"/>
      <c r="K476" s="11"/>
    </row>
    <row r="477">
      <c r="H477" s="7"/>
      <c r="I477" s="7"/>
      <c r="K477" s="11"/>
    </row>
    <row r="478">
      <c r="H478" s="7"/>
      <c r="I478" s="7"/>
      <c r="K478" s="11"/>
    </row>
    <row r="479">
      <c r="H479" s="7"/>
      <c r="I479" s="7"/>
      <c r="K479" s="11"/>
    </row>
    <row r="480">
      <c r="H480" s="7"/>
      <c r="I480" s="7"/>
      <c r="K480" s="11"/>
    </row>
    <row r="481">
      <c r="H481" s="7"/>
      <c r="I481" s="7"/>
      <c r="K481" s="11"/>
    </row>
    <row r="482">
      <c r="H482" s="7"/>
      <c r="I482" s="7"/>
      <c r="K482" s="11"/>
    </row>
    <row r="483">
      <c r="H483" s="7"/>
      <c r="I483" s="7"/>
      <c r="K483" s="11"/>
    </row>
    <row r="484">
      <c r="H484" s="7"/>
      <c r="I484" s="7"/>
      <c r="K484" s="11"/>
    </row>
    <row r="485">
      <c r="H485" s="7"/>
      <c r="I485" s="7"/>
      <c r="K485" s="11"/>
    </row>
    <row r="486">
      <c r="H486" s="7"/>
      <c r="I486" s="7"/>
      <c r="K486" s="11"/>
    </row>
    <row r="487">
      <c r="H487" s="7"/>
      <c r="I487" s="7"/>
      <c r="K487" s="11"/>
    </row>
    <row r="488">
      <c r="H488" s="7"/>
      <c r="I488" s="7"/>
      <c r="K488" s="11"/>
    </row>
    <row r="489">
      <c r="H489" s="7"/>
      <c r="I489" s="7"/>
      <c r="K489" s="11"/>
    </row>
    <row r="490">
      <c r="H490" s="7"/>
      <c r="I490" s="7"/>
      <c r="K490" s="11"/>
    </row>
    <row r="491">
      <c r="H491" s="7"/>
      <c r="I491" s="7"/>
      <c r="K491" s="11"/>
    </row>
    <row r="492">
      <c r="H492" s="7"/>
      <c r="I492" s="7"/>
      <c r="K492" s="11"/>
    </row>
    <row r="493">
      <c r="H493" s="7"/>
      <c r="I493" s="7"/>
      <c r="K493" s="11"/>
    </row>
    <row r="494">
      <c r="H494" s="7"/>
      <c r="I494" s="7"/>
      <c r="K494" s="11"/>
    </row>
    <row r="495">
      <c r="H495" s="7"/>
      <c r="I495" s="7"/>
      <c r="K495" s="11"/>
    </row>
    <row r="496">
      <c r="H496" s="7"/>
      <c r="I496" s="7"/>
      <c r="K496" s="11"/>
    </row>
    <row r="497">
      <c r="H497" s="7"/>
      <c r="I497" s="7"/>
      <c r="K497" s="11"/>
    </row>
    <row r="498">
      <c r="H498" s="7"/>
      <c r="I498" s="7"/>
      <c r="K498" s="11"/>
    </row>
    <row r="499">
      <c r="H499" s="7"/>
      <c r="I499" s="7"/>
      <c r="K499" s="11"/>
    </row>
    <row r="500">
      <c r="H500" s="7"/>
      <c r="I500" s="7"/>
      <c r="K500" s="11"/>
    </row>
    <row r="501">
      <c r="H501" s="7"/>
      <c r="I501" s="7"/>
      <c r="K501" s="11"/>
    </row>
    <row r="502">
      <c r="H502" s="7"/>
      <c r="I502" s="7"/>
      <c r="K502" s="11"/>
    </row>
    <row r="503">
      <c r="H503" s="7"/>
      <c r="I503" s="7"/>
      <c r="K503" s="11"/>
    </row>
    <row r="504">
      <c r="H504" s="7"/>
      <c r="I504" s="7"/>
      <c r="K504" s="11"/>
    </row>
    <row r="505">
      <c r="H505" s="7"/>
      <c r="I505" s="7"/>
      <c r="K505" s="11"/>
    </row>
    <row r="506">
      <c r="H506" s="7"/>
      <c r="I506" s="7"/>
      <c r="K506" s="11"/>
    </row>
    <row r="507">
      <c r="H507" s="7"/>
      <c r="I507" s="7"/>
      <c r="K507" s="11"/>
    </row>
    <row r="508">
      <c r="H508" s="7"/>
      <c r="I508" s="7"/>
      <c r="K508" s="11"/>
    </row>
    <row r="509">
      <c r="H509" s="7"/>
      <c r="I509" s="7"/>
      <c r="K509" s="11"/>
    </row>
    <row r="510">
      <c r="H510" s="7"/>
      <c r="I510" s="7"/>
      <c r="K510" s="11"/>
    </row>
    <row r="511">
      <c r="H511" s="7"/>
      <c r="I511" s="7"/>
      <c r="K511" s="11"/>
    </row>
    <row r="512">
      <c r="H512" s="7"/>
      <c r="I512" s="7"/>
      <c r="K512" s="11"/>
    </row>
    <row r="513">
      <c r="H513" s="7"/>
      <c r="I513" s="7"/>
      <c r="K513" s="11"/>
    </row>
    <row r="514">
      <c r="H514" s="7"/>
      <c r="I514" s="7"/>
      <c r="K514" s="11"/>
    </row>
    <row r="515">
      <c r="H515" s="7"/>
      <c r="I515" s="7"/>
      <c r="K515" s="11"/>
    </row>
    <row r="516">
      <c r="H516" s="7"/>
      <c r="I516" s="7"/>
      <c r="K516" s="11"/>
    </row>
    <row r="517">
      <c r="H517" s="7"/>
      <c r="I517" s="7"/>
      <c r="K517" s="11"/>
    </row>
    <row r="518">
      <c r="H518" s="7"/>
      <c r="I518" s="7"/>
      <c r="K518" s="11"/>
    </row>
    <row r="519">
      <c r="H519" s="7"/>
      <c r="I519" s="7"/>
      <c r="K519" s="11"/>
    </row>
    <row r="520">
      <c r="H520" s="7"/>
      <c r="I520" s="7"/>
      <c r="K520" s="11"/>
    </row>
    <row r="521">
      <c r="H521" s="7"/>
      <c r="I521" s="7"/>
      <c r="K521" s="11"/>
    </row>
    <row r="522">
      <c r="H522" s="7"/>
      <c r="I522" s="7"/>
      <c r="K522" s="11"/>
    </row>
    <row r="523">
      <c r="H523" s="7"/>
      <c r="I523" s="7"/>
      <c r="K523" s="11"/>
    </row>
    <row r="524">
      <c r="H524" s="7"/>
      <c r="I524" s="7"/>
      <c r="K524" s="11"/>
    </row>
    <row r="525">
      <c r="H525" s="7"/>
      <c r="I525" s="7"/>
      <c r="K525" s="11"/>
    </row>
    <row r="526">
      <c r="H526" s="7"/>
      <c r="I526" s="7"/>
      <c r="K526" s="11"/>
    </row>
    <row r="527">
      <c r="H527" s="7"/>
      <c r="I527" s="7"/>
      <c r="K527" s="11"/>
    </row>
    <row r="528">
      <c r="H528" s="7"/>
      <c r="I528" s="7"/>
      <c r="K528" s="11"/>
    </row>
    <row r="529">
      <c r="H529" s="7"/>
      <c r="I529" s="7"/>
      <c r="K529" s="11"/>
    </row>
    <row r="530">
      <c r="H530" s="7"/>
      <c r="I530" s="7"/>
      <c r="K530" s="11"/>
    </row>
    <row r="531">
      <c r="H531" s="7"/>
      <c r="I531" s="7"/>
      <c r="K531" s="11"/>
    </row>
    <row r="532">
      <c r="H532" s="7"/>
      <c r="I532" s="7"/>
      <c r="K532" s="11"/>
    </row>
    <row r="533">
      <c r="H533" s="7"/>
      <c r="I533" s="7"/>
      <c r="K533" s="11"/>
    </row>
    <row r="534">
      <c r="H534" s="7"/>
      <c r="I534" s="7"/>
      <c r="K534" s="11"/>
    </row>
    <row r="535">
      <c r="H535" s="7"/>
      <c r="I535" s="7"/>
      <c r="K535" s="11"/>
    </row>
    <row r="536">
      <c r="H536" s="7"/>
      <c r="I536" s="7"/>
      <c r="K536" s="11"/>
    </row>
    <row r="537">
      <c r="H537" s="7"/>
      <c r="I537" s="7"/>
      <c r="K537" s="11"/>
    </row>
    <row r="538">
      <c r="H538" s="7"/>
      <c r="I538" s="7"/>
      <c r="K538" s="11"/>
    </row>
    <row r="539">
      <c r="H539" s="7"/>
      <c r="I539" s="7"/>
      <c r="K539" s="11"/>
    </row>
    <row r="540">
      <c r="H540" s="7"/>
      <c r="I540" s="7"/>
      <c r="K540" s="11"/>
    </row>
    <row r="541">
      <c r="H541" s="7"/>
      <c r="I541" s="7"/>
      <c r="K541" s="11"/>
    </row>
    <row r="542">
      <c r="H542" s="7"/>
      <c r="I542" s="7"/>
      <c r="K542" s="11"/>
    </row>
    <row r="543">
      <c r="H543" s="7"/>
      <c r="I543" s="7"/>
      <c r="K543" s="11"/>
    </row>
    <row r="544">
      <c r="H544" s="7"/>
      <c r="I544" s="7"/>
      <c r="K544" s="11"/>
    </row>
    <row r="545">
      <c r="H545" s="7"/>
      <c r="I545" s="7"/>
      <c r="K545" s="11"/>
    </row>
    <row r="546">
      <c r="H546" s="7"/>
      <c r="I546" s="7"/>
      <c r="K546" s="11"/>
    </row>
    <row r="547">
      <c r="H547" s="7"/>
      <c r="I547" s="7"/>
      <c r="K547" s="11"/>
    </row>
    <row r="548">
      <c r="H548" s="7"/>
      <c r="I548" s="7"/>
      <c r="K548" s="11"/>
    </row>
    <row r="549">
      <c r="H549" s="7"/>
      <c r="I549" s="7"/>
      <c r="K549" s="11"/>
    </row>
    <row r="550">
      <c r="H550" s="7"/>
      <c r="I550" s="7"/>
      <c r="K550" s="11"/>
    </row>
    <row r="551">
      <c r="H551" s="7"/>
      <c r="I551" s="7"/>
      <c r="K551" s="11"/>
    </row>
    <row r="552">
      <c r="H552" s="7"/>
      <c r="I552" s="7"/>
      <c r="K552" s="11"/>
    </row>
    <row r="553">
      <c r="H553" s="7"/>
      <c r="I553" s="7"/>
      <c r="K553" s="11"/>
    </row>
    <row r="554">
      <c r="H554" s="7"/>
      <c r="I554" s="7"/>
      <c r="K554" s="11"/>
    </row>
    <row r="555">
      <c r="H555" s="7"/>
      <c r="I555" s="7"/>
      <c r="K555" s="11"/>
    </row>
    <row r="556">
      <c r="H556" s="7"/>
      <c r="I556" s="7"/>
      <c r="K556" s="11"/>
    </row>
    <row r="557">
      <c r="H557" s="7"/>
      <c r="I557" s="7"/>
      <c r="K557" s="11"/>
    </row>
    <row r="558">
      <c r="H558" s="7"/>
      <c r="I558" s="7"/>
      <c r="K558" s="11"/>
    </row>
    <row r="559">
      <c r="H559" s="7"/>
      <c r="I559" s="7"/>
      <c r="K559" s="11"/>
    </row>
    <row r="560">
      <c r="H560" s="7"/>
      <c r="I560" s="7"/>
      <c r="K560" s="11"/>
    </row>
    <row r="561">
      <c r="H561" s="7"/>
      <c r="I561" s="7"/>
      <c r="K561" s="11"/>
    </row>
    <row r="562">
      <c r="H562" s="7"/>
      <c r="I562" s="7"/>
      <c r="K562" s="11"/>
    </row>
    <row r="563">
      <c r="H563" s="7"/>
      <c r="I563" s="7"/>
      <c r="K563" s="11"/>
    </row>
    <row r="564">
      <c r="H564" s="7"/>
      <c r="I564" s="7"/>
      <c r="K564" s="11"/>
    </row>
    <row r="565">
      <c r="H565" s="7"/>
      <c r="I565" s="7"/>
      <c r="K565" s="11"/>
    </row>
    <row r="566">
      <c r="H566" s="7"/>
      <c r="I566" s="7"/>
      <c r="K566" s="11"/>
    </row>
    <row r="567">
      <c r="H567" s="7"/>
      <c r="I567" s="7"/>
      <c r="K567" s="11"/>
    </row>
    <row r="568">
      <c r="H568" s="7"/>
      <c r="I568" s="7"/>
      <c r="K568" s="11"/>
    </row>
    <row r="569">
      <c r="H569" s="7"/>
      <c r="I569" s="7"/>
      <c r="K569" s="11"/>
    </row>
    <row r="570">
      <c r="H570" s="7"/>
      <c r="I570" s="7"/>
      <c r="K570" s="11"/>
    </row>
    <row r="571">
      <c r="H571" s="7"/>
      <c r="I571" s="7"/>
      <c r="K571" s="11"/>
    </row>
    <row r="572">
      <c r="H572" s="7"/>
      <c r="I572" s="7"/>
      <c r="K572" s="11"/>
    </row>
    <row r="573">
      <c r="H573" s="7"/>
      <c r="I573" s="7"/>
      <c r="K573" s="11"/>
    </row>
    <row r="574">
      <c r="H574" s="7"/>
      <c r="I574" s="7"/>
      <c r="K574" s="11"/>
    </row>
    <row r="575">
      <c r="H575" s="7"/>
      <c r="I575" s="7"/>
      <c r="K575" s="11"/>
    </row>
    <row r="576">
      <c r="H576" s="7"/>
      <c r="I576" s="7"/>
      <c r="K576" s="11"/>
    </row>
    <row r="577">
      <c r="H577" s="7"/>
      <c r="I577" s="7"/>
      <c r="K577" s="11"/>
    </row>
    <row r="578">
      <c r="H578" s="7"/>
      <c r="I578" s="7"/>
      <c r="K578" s="11"/>
    </row>
    <row r="579">
      <c r="H579" s="7"/>
      <c r="I579" s="7"/>
      <c r="K579" s="11"/>
    </row>
    <row r="580">
      <c r="H580" s="7"/>
      <c r="I580" s="7"/>
      <c r="K580" s="11"/>
    </row>
    <row r="581">
      <c r="H581" s="7"/>
      <c r="I581" s="7"/>
      <c r="K581" s="11"/>
    </row>
    <row r="582">
      <c r="H582" s="7"/>
      <c r="I582" s="7"/>
      <c r="K582" s="11"/>
    </row>
    <row r="583">
      <c r="H583" s="7"/>
      <c r="I583" s="7"/>
      <c r="K583" s="11"/>
    </row>
    <row r="584">
      <c r="H584" s="7"/>
      <c r="I584" s="7"/>
      <c r="K584" s="11"/>
    </row>
    <row r="585">
      <c r="H585" s="7"/>
      <c r="I585" s="7"/>
      <c r="K585" s="11"/>
    </row>
    <row r="586">
      <c r="H586" s="7"/>
      <c r="I586" s="7"/>
      <c r="K586" s="11"/>
    </row>
    <row r="587">
      <c r="H587" s="7"/>
      <c r="I587" s="7"/>
      <c r="K587" s="11"/>
    </row>
    <row r="588">
      <c r="H588" s="7"/>
      <c r="I588" s="7"/>
      <c r="K588" s="11"/>
    </row>
    <row r="589">
      <c r="H589" s="7"/>
      <c r="I589" s="7"/>
      <c r="K589" s="11"/>
    </row>
    <row r="590">
      <c r="H590" s="7"/>
      <c r="I590" s="7"/>
      <c r="K590" s="11"/>
    </row>
    <row r="591">
      <c r="H591" s="7"/>
      <c r="I591" s="7"/>
      <c r="K591" s="11"/>
    </row>
    <row r="592">
      <c r="H592" s="7"/>
      <c r="I592" s="7"/>
      <c r="K592" s="11"/>
    </row>
    <row r="593">
      <c r="H593" s="7"/>
      <c r="I593" s="7"/>
      <c r="K593" s="11"/>
    </row>
    <row r="594">
      <c r="H594" s="7"/>
      <c r="I594" s="7"/>
      <c r="K594" s="11"/>
    </row>
    <row r="595">
      <c r="H595" s="7"/>
      <c r="I595" s="7"/>
      <c r="K595" s="11"/>
    </row>
    <row r="596">
      <c r="H596" s="7"/>
      <c r="I596" s="7"/>
      <c r="K596" s="11"/>
    </row>
    <row r="597">
      <c r="H597" s="7"/>
      <c r="I597" s="7"/>
      <c r="K597" s="11"/>
    </row>
    <row r="598">
      <c r="H598" s="7"/>
      <c r="I598" s="7"/>
      <c r="K598" s="11"/>
    </row>
    <row r="599">
      <c r="H599" s="7"/>
      <c r="I599" s="7"/>
      <c r="K599" s="11"/>
    </row>
    <row r="600">
      <c r="H600" s="7"/>
      <c r="I600" s="7"/>
      <c r="K600" s="11"/>
    </row>
    <row r="601">
      <c r="H601" s="7"/>
      <c r="I601" s="7"/>
      <c r="K601" s="11"/>
    </row>
    <row r="602">
      <c r="H602" s="7"/>
      <c r="I602" s="7"/>
      <c r="K602" s="11"/>
    </row>
    <row r="603">
      <c r="H603" s="7"/>
      <c r="I603" s="7"/>
      <c r="K603" s="11"/>
    </row>
    <row r="604">
      <c r="H604" s="7"/>
      <c r="I604" s="7"/>
      <c r="K604" s="11"/>
    </row>
    <row r="605">
      <c r="H605" s="7"/>
      <c r="I605" s="7"/>
      <c r="K605" s="11"/>
    </row>
    <row r="606">
      <c r="H606" s="7"/>
      <c r="I606" s="7"/>
      <c r="K606" s="11"/>
    </row>
    <row r="607">
      <c r="H607" s="7"/>
      <c r="I607" s="7"/>
      <c r="K607" s="11"/>
    </row>
    <row r="608">
      <c r="H608" s="7"/>
      <c r="I608" s="7"/>
      <c r="K608" s="11"/>
    </row>
    <row r="609">
      <c r="H609" s="7"/>
      <c r="I609" s="7"/>
      <c r="K609" s="11"/>
    </row>
    <row r="610">
      <c r="H610" s="7"/>
      <c r="I610" s="7"/>
      <c r="K610" s="11"/>
    </row>
    <row r="611">
      <c r="H611" s="7"/>
      <c r="I611" s="7"/>
      <c r="K611" s="11"/>
    </row>
    <row r="612">
      <c r="H612" s="7"/>
      <c r="I612" s="7"/>
      <c r="K612" s="11"/>
    </row>
    <row r="613">
      <c r="H613" s="7"/>
      <c r="I613" s="7"/>
      <c r="K613" s="11"/>
    </row>
    <row r="614">
      <c r="H614" s="7"/>
      <c r="I614" s="7"/>
      <c r="K614" s="11"/>
    </row>
    <row r="615">
      <c r="H615" s="7"/>
      <c r="I615" s="7"/>
      <c r="K615" s="11"/>
    </row>
    <row r="616">
      <c r="H616" s="7"/>
      <c r="I616" s="7"/>
      <c r="K616" s="11"/>
    </row>
    <row r="617">
      <c r="H617" s="7"/>
      <c r="I617" s="7"/>
      <c r="K617" s="11"/>
    </row>
    <row r="618">
      <c r="H618" s="7"/>
      <c r="I618" s="7"/>
      <c r="K618" s="11"/>
    </row>
    <row r="619">
      <c r="H619" s="7"/>
      <c r="I619" s="7"/>
      <c r="K619" s="11"/>
    </row>
    <row r="620">
      <c r="H620" s="7"/>
      <c r="I620" s="7"/>
      <c r="K620" s="11"/>
    </row>
    <row r="621">
      <c r="H621" s="7"/>
      <c r="I621" s="7"/>
      <c r="K621" s="11"/>
    </row>
    <row r="622">
      <c r="H622" s="7"/>
      <c r="I622" s="7"/>
      <c r="K622" s="11"/>
    </row>
    <row r="623">
      <c r="H623" s="7"/>
      <c r="I623" s="7"/>
      <c r="K623" s="11"/>
    </row>
    <row r="624">
      <c r="H624" s="7"/>
      <c r="I624" s="7"/>
      <c r="K624" s="11"/>
    </row>
    <row r="625">
      <c r="H625" s="7"/>
      <c r="I625" s="7"/>
      <c r="K625" s="11"/>
    </row>
    <row r="626">
      <c r="H626" s="7"/>
      <c r="I626" s="7"/>
      <c r="K626" s="11"/>
    </row>
    <row r="627">
      <c r="H627" s="7"/>
      <c r="I627" s="7"/>
      <c r="K627" s="11"/>
    </row>
    <row r="628">
      <c r="H628" s="7"/>
      <c r="I628" s="7"/>
      <c r="K628" s="11"/>
    </row>
    <row r="629">
      <c r="H629" s="7"/>
      <c r="I629" s="7"/>
      <c r="K629" s="11"/>
    </row>
    <row r="630">
      <c r="H630" s="7"/>
      <c r="I630" s="7"/>
      <c r="K630" s="11"/>
    </row>
    <row r="631">
      <c r="H631" s="7"/>
      <c r="I631" s="7"/>
      <c r="K631" s="11"/>
    </row>
    <row r="632">
      <c r="H632" s="7"/>
      <c r="I632" s="7"/>
      <c r="K632" s="11"/>
    </row>
    <row r="633">
      <c r="H633" s="7"/>
      <c r="I633" s="7"/>
      <c r="K633" s="11"/>
    </row>
    <row r="634">
      <c r="H634" s="7"/>
      <c r="I634" s="7"/>
      <c r="K634" s="11"/>
    </row>
    <row r="635">
      <c r="H635" s="7"/>
      <c r="I635" s="7"/>
      <c r="K635" s="11"/>
    </row>
    <row r="636">
      <c r="H636" s="7"/>
      <c r="I636" s="7"/>
      <c r="K636" s="11"/>
    </row>
    <row r="637">
      <c r="H637" s="7"/>
      <c r="I637" s="7"/>
      <c r="K637" s="11"/>
    </row>
    <row r="638">
      <c r="H638" s="7"/>
      <c r="I638" s="7"/>
      <c r="K638" s="11"/>
    </row>
    <row r="639">
      <c r="H639" s="7"/>
      <c r="I639" s="7"/>
      <c r="K639" s="11"/>
    </row>
    <row r="640">
      <c r="H640" s="7"/>
      <c r="I640" s="7"/>
      <c r="K640" s="11"/>
    </row>
    <row r="641">
      <c r="H641" s="7"/>
      <c r="I641" s="7"/>
      <c r="K641" s="11"/>
    </row>
    <row r="642">
      <c r="H642" s="7"/>
      <c r="I642" s="7"/>
      <c r="K642" s="11"/>
    </row>
    <row r="643">
      <c r="H643" s="7"/>
      <c r="I643" s="7"/>
      <c r="K643" s="11"/>
    </row>
    <row r="644">
      <c r="H644" s="7"/>
      <c r="I644" s="7"/>
      <c r="K644" s="11"/>
    </row>
    <row r="645">
      <c r="H645" s="7"/>
      <c r="I645" s="7"/>
      <c r="K645" s="11"/>
    </row>
    <row r="646">
      <c r="H646" s="7"/>
      <c r="I646" s="7"/>
      <c r="K646" s="11"/>
    </row>
    <row r="647">
      <c r="H647" s="7"/>
      <c r="I647" s="7"/>
      <c r="K647" s="11"/>
    </row>
    <row r="648">
      <c r="H648" s="7"/>
      <c r="I648" s="7"/>
      <c r="K648" s="11"/>
    </row>
    <row r="649">
      <c r="H649" s="7"/>
      <c r="I649" s="7"/>
      <c r="K649" s="11"/>
    </row>
    <row r="650">
      <c r="H650" s="7"/>
      <c r="I650" s="7"/>
      <c r="K650" s="11"/>
    </row>
    <row r="651">
      <c r="H651" s="7"/>
      <c r="I651" s="7"/>
      <c r="K651" s="11"/>
    </row>
    <row r="652">
      <c r="H652" s="7"/>
      <c r="I652" s="7"/>
      <c r="K652" s="11"/>
    </row>
    <row r="653">
      <c r="H653" s="7"/>
      <c r="I653" s="7"/>
      <c r="K653" s="11"/>
    </row>
    <row r="654">
      <c r="H654" s="7"/>
      <c r="I654" s="7"/>
      <c r="K654" s="11"/>
    </row>
    <row r="655">
      <c r="H655" s="7"/>
      <c r="I655" s="7"/>
      <c r="K655" s="11"/>
    </row>
    <row r="656">
      <c r="H656" s="7"/>
      <c r="I656" s="7"/>
      <c r="K656" s="11"/>
    </row>
    <row r="657">
      <c r="H657" s="7"/>
      <c r="I657" s="7"/>
      <c r="K657" s="11"/>
    </row>
    <row r="658">
      <c r="H658" s="7"/>
      <c r="I658" s="7"/>
      <c r="K658" s="11"/>
    </row>
    <row r="659">
      <c r="H659" s="7"/>
      <c r="I659" s="7"/>
      <c r="K659" s="11"/>
    </row>
    <row r="660">
      <c r="H660" s="7"/>
      <c r="I660" s="7"/>
      <c r="K660" s="11"/>
    </row>
    <row r="661">
      <c r="H661" s="7"/>
      <c r="I661" s="7"/>
      <c r="K661" s="11"/>
    </row>
    <row r="662">
      <c r="H662" s="7"/>
      <c r="I662" s="7"/>
      <c r="K662" s="11"/>
    </row>
    <row r="663">
      <c r="H663" s="7"/>
      <c r="I663" s="7"/>
      <c r="K663" s="11"/>
    </row>
    <row r="664">
      <c r="H664" s="7"/>
      <c r="I664" s="7"/>
      <c r="K664" s="11"/>
    </row>
    <row r="665">
      <c r="H665" s="7"/>
      <c r="I665" s="7"/>
      <c r="K665" s="11"/>
    </row>
    <row r="666">
      <c r="H666" s="7"/>
      <c r="I666" s="7"/>
      <c r="K666" s="11"/>
    </row>
    <row r="667">
      <c r="H667" s="7"/>
      <c r="I667" s="7"/>
      <c r="K667" s="11"/>
    </row>
    <row r="668">
      <c r="H668" s="7"/>
      <c r="I668" s="7"/>
      <c r="K668" s="11"/>
    </row>
    <row r="669">
      <c r="H669" s="7"/>
      <c r="I669" s="7"/>
      <c r="K669" s="11"/>
    </row>
    <row r="670">
      <c r="H670" s="7"/>
      <c r="I670" s="7"/>
      <c r="K670" s="11"/>
    </row>
    <row r="671">
      <c r="H671" s="7"/>
      <c r="I671" s="7"/>
      <c r="K671" s="11"/>
    </row>
    <row r="672">
      <c r="H672" s="7"/>
      <c r="I672" s="7"/>
      <c r="K672" s="11"/>
    </row>
    <row r="673">
      <c r="H673" s="7"/>
      <c r="I673" s="7"/>
      <c r="K673" s="11"/>
    </row>
    <row r="674">
      <c r="H674" s="7"/>
      <c r="I674" s="7"/>
      <c r="K674" s="11"/>
    </row>
    <row r="675">
      <c r="H675" s="7"/>
      <c r="I675" s="7"/>
      <c r="K675" s="11"/>
    </row>
    <row r="676">
      <c r="H676" s="7"/>
      <c r="I676" s="7"/>
      <c r="K676" s="11"/>
    </row>
    <row r="677">
      <c r="H677" s="7"/>
      <c r="I677" s="7"/>
      <c r="K677" s="11"/>
    </row>
    <row r="678">
      <c r="H678" s="7"/>
      <c r="I678" s="7"/>
      <c r="K678" s="11"/>
    </row>
    <row r="679">
      <c r="H679" s="7"/>
      <c r="I679" s="7"/>
      <c r="K679" s="11"/>
    </row>
    <row r="680">
      <c r="H680" s="7"/>
      <c r="I680" s="7"/>
      <c r="K680" s="11"/>
    </row>
    <row r="681">
      <c r="H681" s="7"/>
      <c r="I681" s="7"/>
      <c r="K681" s="11"/>
    </row>
    <row r="682">
      <c r="H682" s="7"/>
      <c r="I682" s="7"/>
      <c r="K682" s="11"/>
    </row>
    <row r="683">
      <c r="H683" s="7"/>
      <c r="I683" s="7"/>
      <c r="K683" s="11"/>
    </row>
    <row r="684">
      <c r="H684" s="7"/>
      <c r="I684" s="7"/>
      <c r="K684" s="11"/>
    </row>
    <row r="685">
      <c r="H685" s="7"/>
      <c r="I685" s="7"/>
      <c r="K685" s="11"/>
    </row>
    <row r="686">
      <c r="H686" s="7"/>
      <c r="I686" s="7"/>
      <c r="K686" s="11"/>
    </row>
    <row r="687">
      <c r="H687" s="7"/>
      <c r="I687" s="7"/>
      <c r="K687" s="11"/>
    </row>
    <row r="688">
      <c r="H688" s="7"/>
      <c r="I688" s="7"/>
      <c r="K688" s="11"/>
    </row>
    <row r="689">
      <c r="H689" s="7"/>
      <c r="I689" s="7"/>
      <c r="K689" s="11"/>
    </row>
    <row r="690">
      <c r="H690" s="7"/>
      <c r="I690" s="7"/>
      <c r="K690" s="11"/>
    </row>
    <row r="691">
      <c r="H691" s="7"/>
      <c r="I691" s="7"/>
      <c r="K691" s="11"/>
    </row>
    <row r="692">
      <c r="H692" s="7"/>
      <c r="I692" s="7"/>
      <c r="K692" s="11"/>
    </row>
    <row r="693">
      <c r="H693" s="7"/>
      <c r="I693" s="7"/>
      <c r="K693" s="11"/>
    </row>
    <row r="694">
      <c r="H694" s="7"/>
      <c r="I694" s="7"/>
      <c r="K694" s="11"/>
    </row>
    <row r="695">
      <c r="H695" s="7"/>
      <c r="I695" s="7"/>
      <c r="K695" s="11"/>
    </row>
    <row r="696">
      <c r="H696" s="7"/>
      <c r="I696" s="7"/>
      <c r="K696" s="11"/>
    </row>
    <row r="697">
      <c r="H697" s="7"/>
      <c r="I697" s="7"/>
      <c r="K697" s="11"/>
    </row>
    <row r="698">
      <c r="H698" s="7"/>
      <c r="I698" s="7"/>
      <c r="K698" s="11"/>
    </row>
    <row r="699">
      <c r="H699" s="7"/>
      <c r="I699" s="7"/>
      <c r="K699" s="11"/>
    </row>
    <row r="700">
      <c r="H700" s="7"/>
      <c r="I700" s="7"/>
      <c r="K700" s="11"/>
    </row>
    <row r="701">
      <c r="H701" s="7"/>
      <c r="I701" s="7"/>
      <c r="K701" s="11"/>
    </row>
    <row r="702">
      <c r="H702" s="7"/>
      <c r="I702" s="7"/>
      <c r="K702" s="11"/>
    </row>
    <row r="703">
      <c r="H703" s="7"/>
      <c r="I703" s="7"/>
      <c r="K703" s="11"/>
    </row>
    <row r="704">
      <c r="H704" s="7"/>
      <c r="I704" s="7"/>
      <c r="K704" s="11"/>
    </row>
    <row r="705">
      <c r="H705" s="7"/>
      <c r="I705" s="7"/>
      <c r="K705" s="11"/>
    </row>
    <row r="706">
      <c r="H706" s="7"/>
      <c r="I706" s="7"/>
      <c r="K706" s="11"/>
    </row>
    <row r="707">
      <c r="H707" s="7"/>
      <c r="I707" s="7"/>
      <c r="K707" s="11"/>
    </row>
    <row r="708">
      <c r="H708" s="7"/>
      <c r="I708" s="7"/>
      <c r="K708" s="11"/>
    </row>
    <row r="709">
      <c r="H709" s="7"/>
      <c r="I709" s="7"/>
      <c r="K709" s="11"/>
    </row>
    <row r="710">
      <c r="H710" s="7"/>
      <c r="I710" s="7"/>
      <c r="K710" s="11"/>
    </row>
    <row r="711">
      <c r="H711" s="7"/>
      <c r="I711" s="7"/>
      <c r="K711" s="11"/>
    </row>
    <row r="712">
      <c r="H712" s="7"/>
      <c r="I712" s="7"/>
      <c r="K712" s="11"/>
    </row>
    <row r="713">
      <c r="H713" s="7"/>
      <c r="I713" s="7"/>
      <c r="K713" s="11"/>
    </row>
    <row r="714">
      <c r="H714" s="7"/>
      <c r="I714" s="7"/>
      <c r="K714" s="11"/>
    </row>
    <row r="715">
      <c r="H715" s="7"/>
      <c r="I715" s="7"/>
      <c r="K715" s="11"/>
    </row>
    <row r="716">
      <c r="H716" s="7"/>
      <c r="I716" s="7"/>
      <c r="K716" s="11"/>
    </row>
    <row r="717">
      <c r="H717" s="7"/>
      <c r="I717" s="7"/>
      <c r="K717" s="11"/>
    </row>
    <row r="718">
      <c r="H718" s="7"/>
      <c r="I718" s="7"/>
      <c r="K718" s="11"/>
    </row>
    <row r="719">
      <c r="H719" s="7"/>
      <c r="I719" s="7"/>
      <c r="K719" s="11"/>
    </row>
    <row r="720">
      <c r="H720" s="7"/>
      <c r="I720" s="7"/>
      <c r="K720" s="11"/>
    </row>
    <row r="721">
      <c r="H721" s="7"/>
      <c r="I721" s="7"/>
      <c r="K721" s="11"/>
    </row>
    <row r="722">
      <c r="H722" s="7"/>
      <c r="I722" s="7"/>
      <c r="K722" s="11"/>
    </row>
    <row r="723">
      <c r="H723" s="7"/>
      <c r="I723" s="7"/>
      <c r="K723" s="11"/>
    </row>
    <row r="724">
      <c r="H724" s="7"/>
      <c r="I724" s="7"/>
      <c r="K724" s="11"/>
    </row>
    <row r="725">
      <c r="H725" s="7"/>
      <c r="I725" s="7"/>
      <c r="K725" s="11"/>
    </row>
    <row r="726">
      <c r="H726" s="7"/>
      <c r="I726" s="7"/>
      <c r="K726" s="11"/>
    </row>
    <row r="727">
      <c r="H727" s="7"/>
      <c r="I727" s="7"/>
      <c r="K727" s="11"/>
    </row>
    <row r="728">
      <c r="H728" s="7"/>
      <c r="I728" s="7"/>
      <c r="K728" s="11"/>
    </row>
    <row r="729">
      <c r="H729" s="7"/>
      <c r="I729" s="7"/>
      <c r="K729" s="11"/>
    </row>
    <row r="730">
      <c r="H730" s="7"/>
      <c r="I730" s="7"/>
      <c r="K730" s="11"/>
    </row>
    <row r="731">
      <c r="H731" s="7"/>
      <c r="I731" s="7"/>
      <c r="K731" s="11"/>
    </row>
    <row r="732">
      <c r="H732" s="7"/>
      <c r="I732" s="7"/>
      <c r="K732" s="11"/>
    </row>
    <row r="733">
      <c r="H733" s="7"/>
      <c r="I733" s="7"/>
      <c r="K733" s="11"/>
    </row>
    <row r="734">
      <c r="H734" s="7"/>
      <c r="I734" s="7"/>
      <c r="K734" s="11"/>
    </row>
    <row r="735">
      <c r="H735" s="7"/>
      <c r="I735" s="7"/>
      <c r="K735" s="11"/>
    </row>
    <row r="736">
      <c r="H736" s="7"/>
      <c r="I736" s="7"/>
      <c r="K736" s="11"/>
    </row>
    <row r="737">
      <c r="H737" s="7"/>
      <c r="I737" s="7"/>
      <c r="K737" s="11"/>
    </row>
    <row r="738">
      <c r="H738" s="7"/>
      <c r="I738" s="7"/>
      <c r="K738" s="11"/>
    </row>
    <row r="739">
      <c r="H739" s="7"/>
      <c r="I739" s="7"/>
      <c r="K739" s="11"/>
    </row>
    <row r="740">
      <c r="H740" s="7"/>
      <c r="I740" s="7"/>
      <c r="K740" s="11"/>
    </row>
    <row r="741">
      <c r="H741" s="7"/>
      <c r="I741" s="7"/>
      <c r="K741" s="11"/>
    </row>
    <row r="742">
      <c r="H742" s="7"/>
      <c r="I742" s="7"/>
      <c r="K742" s="11"/>
    </row>
    <row r="743">
      <c r="H743" s="7"/>
      <c r="I743" s="7"/>
      <c r="K743" s="11"/>
    </row>
    <row r="744">
      <c r="H744" s="7"/>
      <c r="I744" s="7"/>
      <c r="K744" s="11"/>
    </row>
    <row r="745">
      <c r="H745" s="7"/>
      <c r="I745" s="7"/>
      <c r="K745" s="11"/>
    </row>
    <row r="746">
      <c r="H746" s="7"/>
      <c r="I746" s="7"/>
      <c r="K746" s="11"/>
    </row>
    <row r="747">
      <c r="H747" s="7"/>
      <c r="I747" s="7"/>
      <c r="K747" s="11"/>
    </row>
    <row r="748">
      <c r="H748" s="7"/>
      <c r="I748" s="7"/>
      <c r="K748" s="11"/>
    </row>
    <row r="749">
      <c r="H749" s="7"/>
      <c r="I749" s="7"/>
      <c r="K749" s="11"/>
    </row>
    <row r="750">
      <c r="H750" s="7"/>
      <c r="I750" s="7"/>
      <c r="K750" s="11"/>
    </row>
    <row r="751">
      <c r="H751" s="7"/>
      <c r="I751" s="7"/>
      <c r="K751" s="11"/>
    </row>
    <row r="752">
      <c r="H752" s="7"/>
      <c r="I752" s="7"/>
      <c r="K752" s="11"/>
    </row>
    <row r="753">
      <c r="H753" s="7"/>
      <c r="I753" s="7"/>
      <c r="K753" s="11"/>
    </row>
    <row r="754">
      <c r="H754" s="7"/>
      <c r="I754" s="7"/>
      <c r="K754" s="11"/>
    </row>
    <row r="755">
      <c r="H755" s="7"/>
      <c r="I755" s="7"/>
      <c r="K755" s="11"/>
    </row>
    <row r="756">
      <c r="H756" s="7"/>
      <c r="I756" s="7"/>
      <c r="K756" s="11"/>
    </row>
    <row r="757">
      <c r="H757" s="7"/>
      <c r="I757" s="7"/>
      <c r="K757" s="11"/>
    </row>
    <row r="758">
      <c r="H758" s="7"/>
      <c r="I758" s="7"/>
      <c r="K758" s="11"/>
    </row>
    <row r="759">
      <c r="H759" s="7"/>
      <c r="I759" s="7"/>
      <c r="K759" s="11"/>
    </row>
    <row r="760">
      <c r="H760" s="7"/>
      <c r="I760" s="7"/>
      <c r="K760" s="11"/>
    </row>
    <row r="761">
      <c r="H761" s="7"/>
      <c r="I761" s="7"/>
      <c r="K761" s="11"/>
    </row>
    <row r="762">
      <c r="H762" s="7"/>
      <c r="I762" s="7"/>
      <c r="K762" s="11"/>
    </row>
    <row r="763">
      <c r="H763" s="7"/>
      <c r="I763" s="7"/>
      <c r="K763" s="11"/>
    </row>
    <row r="764">
      <c r="H764" s="7"/>
      <c r="I764" s="7"/>
      <c r="K764" s="11"/>
    </row>
    <row r="765">
      <c r="H765" s="7"/>
      <c r="I765" s="7"/>
      <c r="K765" s="11"/>
    </row>
    <row r="766">
      <c r="H766" s="7"/>
      <c r="I766" s="7"/>
      <c r="K766" s="11"/>
    </row>
    <row r="767">
      <c r="H767" s="7"/>
      <c r="I767" s="7"/>
      <c r="K767" s="11"/>
    </row>
    <row r="768">
      <c r="H768" s="7"/>
      <c r="I768" s="7"/>
      <c r="K768" s="11"/>
    </row>
    <row r="769">
      <c r="H769" s="7"/>
      <c r="I769" s="7"/>
      <c r="K769" s="11"/>
    </row>
    <row r="770">
      <c r="H770" s="7"/>
      <c r="I770" s="7"/>
      <c r="K770" s="11"/>
    </row>
    <row r="771">
      <c r="H771" s="7"/>
      <c r="I771" s="7"/>
      <c r="K771" s="11"/>
    </row>
    <row r="772">
      <c r="H772" s="7"/>
      <c r="I772" s="7"/>
      <c r="K772" s="11"/>
    </row>
    <row r="773">
      <c r="H773" s="7"/>
      <c r="I773" s="7"/>
      <c r="K773" s="11"/>
    </row>
    <row r="774">
      <c r="H774" s="7"/>
      <c r="I774" s="7"/>
      <c r="K774" s="11"/>
    </row>
    <row r="775">
      <c r="H775" s="7"/>
      <c r="I775" s="7"/>
      <c r="K775" s="11"/>
    </row>
    <row r="776">
      <c r="H776" s="7"/>
      <c r="I776" s="7"/>
      <c r="K776" s="11"/>
    </row>
    <row r="777">
      <c r="H777" s="7"/>
      <c r="I777" s="7"/>
      <c r="K777" s="11"/>
    </row>
    <row r="778">
      <c r="H778" s="7"/>
      <c r="I778" s="7"/>
      <c r="K778" s="11"/>
    </row>
    <row r="779">
      <c r="H779" s="7"/>
      <c r="I779" s="7"/>
      <c r="K779" s="11"/>
    </row>
    <row r="780">
      <c r="H780" s="7"/>
      <c r="I780" s="7"/>
      <c r="K780" s="11"/>
    </row>
    <row r="781">
      <c r="H781" s="7"/>
      <c r="I781" s="7"/>
      <c r="K781" s="11"/>
    </row>
    <row r="782">
      <c r="H782" s="7"/>
      <c r="I782" s="7"/>
      <c r="K782" s="11"/>
    </row>
    <row r="783">
      <c r="H783" s="7"/>
      <c r="I783" s="7"/>
      <c r="K783" s="11"/>
    </row>
    <row r="784">
      <c r="H784" s="7"/>
      <c r="I784" s="7"/>
      <c r="K784" s="11"/>
    </row>
    <row r="785">
      <c r="H785" s="7"/>
      <c r="I785" s="7"/>
      <c r="K785" s="11"/>
    </row>
    <row r="786">
      <c r="H786" s="7"/>
      <c r="I786" s="7"/>
      <c r="K786" s="11"/>
    </row>
    <row r="787">
      <c r="H787" s="7"/>
      <c r="I787" s="7"/>
      <c r="K787" s="11"/>
    </row>
    <row r="788">
      <c r="H788" s="7"/>
      <c r="I788" s="7"/>
      <c r="K788" s="11"/>
    </row>
    <row r="789">
      <c r="H789" s="7"/>
      <c r="I789" s="7"/>
      <c r="K789" s="11"/>
    </row>
    <row r="790">
      <c r="H790" s="7"/>
      <c r="I790" s="7"/>
      <c r="K790" s="11"/>
    </row>
    <row r="791">
      <c r="H791" s="7"/>
      <c r="I791" s="7"/>
      <c r="K791" s="11"/>
    </row>
    <row r="792">
      <c r="H792" s="7"/>
      <c r="I792" s="7"/>
      <c r="K792" s="11"/>
    </row>
    <row r="793">
      <c r="H793" s="7"/>
      <c r="I793" s="7"/>
      <c r="K793" s="11"/>
    </row>
    <row r="794">
      <c r="H794" s="7"/>
      <c r="I794" s="7"/>
      <c r="K794" s="11"/>
    </row>
    <row r="795">
      <c r="H795" s="7"/>
      <c r="I795" s="7"/>
      <c r="K795" s="11"/>
    </row>
    <row r="796">
      <c r="H796" s="7"/>
      <c r="I796" s="7"/>
      <c r="K796" s="11"/>
    </row>
    <row r="797">
      <c r="H797" s="7"/>
      <c r="I797" s="7"/>
      <c r="K797" s="11"/>
    </row>
    <row r="798">
      <c r="H798" s="7"/>
      <c r="I798" s="7"/>
      <c r="K798" s="11"/>
    </row>
    <row r="799">
      <c r="H799" s="7"/>
      <c r="I799" s="7"/>
      <c r="K799" s="11"/>
    </row>
    <row r="800">
      <c r="H800" s="7"/>
      <c r="I800" s="7"/>
      <c r="K800" s="11"/>
    </row>
    <row r="801">
      <c r="H801" s="7"/>
      <c r="I801" s="7"/>
      <c r="K801" s="11"/>
    </row>
    <row r="802">
      <c r="H802" s="7"/>
      <c r="I802" s="7"/>
      <c r="K802" s="11"/>
    </row>
    <row r="803">
      <c r="H803" s="7"/>
      <c r="I803" s="7"/>
      <c r="K803" s="11"/>
    </row>
    <row r="804">
      <c r="H804" s="7"/>
      <c r="I804" s="7"/>
      <c r="K804" s="11"/>
    </row>
    <row r="805">
      <c r="H805" s="7"/>
      <c r="I805" s="7"/>
      <c r="K805" s="11"/>
    </row>
    <row r="806">
      <c r="H806" s="7"/>
      <c r="I806" s="7"/>
      <c r="K806" s="11"/>
    </row>
    <row r="807">
      <c r="H807" s="7"/>
      <c r="I807" s="7"/>
      <c r="K807" s="11"/>
    </row>
    <row r="808">
      <c r="H808" s="7"/>
      <c r="I808" s="7"/>
      <c r="K808" s="11"/>
    </row>
    <row r="809">
      <c r="H809" s="7"/>
      <c r="I809" s="7"/>
      <c r="K809" s="11"/>
    </row>
    <row r="810">
      <c r="H810" s="7"/>
      <c r="I810" s="7"/>
      <c r="K810" s="11"/>
    </row>
    <row r="811">
      <c r="H811" s="7"/>
      <c r="I811" s="7"/>
      <c r="K811" s="11"/>
    </row>
    <row r="812">
      <c r="H812" s="7"/>
      <c r="I812" s="7"/>
      <c r="K812" s="11"/>
    </row>
    <row r="813">
      <c r="H813" s="7"/>
      <c r="I813" s="7"/>
      <c r="K813" s="11"/>
    </row>
    <row r="814">
      <c r="H814" s="7"/>
      <c r="I814" s="7"/>
      <c r="K814" s="11"/>
    </row>
    <row r="815">
      <c r="H815" s="7"/>
      <c r="I815" s="7"/>
      <c r="K815" s="11"/>
    </row>
    <row r="816">
      <c r="H816" s="7"/>
      <c r="I816" s="7"/>
      <c r="K816" s="11"/>
    </row>
    <row r="817">
      <c r="H817" s="7"/>
      <c r="I817" s="7"/>
      <c r="K817" s="11"/>
    </row>
    <row r="818">
      <c r="H818" s="7"/>
      <c r="I818" s="7"/>
      <c r="K818" s="11"/>
    </row>
    <row r="819">
      <c r="H819" s="7"/>
      <c r="I819" s="7"/>
      <c r="K819" s="11"/>
    </row>
    <row r="820">
      <c r="H820" s="7"/>
      <c r="I820" s="7"/>
      <c r="K820" s="11"/>
    </row>
    <row r="821">
      <c r="H821" s="7"/>
      <c r="I821" s="7"/>
      <c r="K821" s="11"/>
    </row>
    <row r="822">
      <c r="H822" s="7"/>
      <c r="I822" s="7"/>
      <c r="K822" s="11"/>
    </row>
    <row r="823">
      <c r="H823" s="7"/>
      <c r="I823" s="7"/>
      <c r="K823" s="11"/>
    </row>
    <row r="824">
      <c r="H824" s="7"/>
      <c r="I824" s="7"/>
      <c r="K824" s="11"/>
    </row>
    <row r="825">
      <c r="H825" s="7"/>
      <c r="I825" s="7"/>
      <c r="K825" s="11"/>
    </row>
    <row r="826">
      <c r="H826" s="7"/>
      <c r="I826" s="7"/>
      <c r="K826" s="11"/>
    </row>
    <row r="827">
      <c r="H827" s="7"/>
      <c r="I827" s="7"/>
      <c r="K827" s="11"/>
    </row>
    <row r="828">
      <c r="H828" s="7"/>
      <c r="I828" s="7"/>
      <c r="K828" s="11"/>
    </row>
    <row r="829">
      <c r="H829" s="7"/>
      <c r="I829" s="7"/>
      <c r="K829" s="11"/>
    </row>
    <row r="830">
      <c r="H830" s="7"/>
      <c r="I830" s="7"/>
      <c r="K830" s="11"/>
    </row>
    <row r="831">
      <c r="H831" s="7"/>
      <c r="I831" s="7"/>
      <c r="K831" s="11"/>
    </row>
    <row r="832">
      <c r="H832" s="7"/>
      <c r="I832" s="7"/>
      <c r="K832" s="11"/>
    </row>
    <row r="833">
      <c r="H833" s="7"/>
      <c r="I833" s="7"/>
      <c r="K833" s="11"/>
    </row>
    <row r="834">
      <c r="H834" s="7"/>
      <c r="I834" s="7"/>
      <c r="K834" s="11"/>
    </row>
    <row r="835">
      <c r="H835" s="7"/>
      <c r="I835" s="7"/>
      <c r="K835" s="11"/>
    </row>
    <row r="836">
      <c r="H836" s="7"/>
      <c r="I836" s="7"/>
      <c r="K836" s="11"/>
    </row>
    <row r="837">
      <c r="H837" s="7"/>
      <c r="I837" s="7"/>
      <c r="K837" s="11"/>
    </row>
    <row r="838">
      <c r="H838" s="7"/>
      <c r="I838" s="7"/>
      <c r="K838" s="11"/>
    </row>
    <row r="839">
      <c r="H839" s="7"/>
      <c r="I839" s="7"/>
      <c r="K839" s="11"/>
    </row>
    <row r="840">
      <c r="H840" s="7"/>
      <c r="I840" s="7"/>
      <c r="K840" s="11"/>
    </row>
    <row r="841">
      <c r="H841" s="7"/>
      <c r="I841" s="7"/>
      <c r="K841" s="11"/>
    </row>
    <row r="842">
      <c r="H842" s="7"/>
      <c r="I842" s="7"/>
      <c r="K842" s="11"/>
    </row>
    <row r="843">
      <c r="H843" s="7"/>
      <c r="I843" s="7"/>
      <c r="K843" s="11"/>
    </row>
    <row r="844">
      <c r="H844" s="7"/>
      <c r="I844" s="7"/>
      <c r="K844" s="11"/>
    </row>
    <row r="845">
      <c r="H845" s="7"/>
      <c r="I845" s="7"/>
      <c r="K845" s="11"/>
    </row>
    <row r="846">
      <c r="H846" s="7"/>
      <c r="I846" s="7"/>
      <c r="K846" s="11"/>
    </row>
    <row r="847">
      <c r="H847" s="7"/>
      <c r="I847" s="7"/>
      <c r="K847" s="11"/>
    </row>
    <row r="848">
      <c r="H848" s="7"/>
      <c r="I848" s="7"/>
      <c r="K848" s="11"/>
    </row>
    <row r="849">
      <c r="H849" s="7"/>
      <c r="I849" s="7"/>
      <c r="K849" s="11"/>
    </row>
    <row r="850">
      <c r="H850" s="7"/>
      <c r="I850" s="7"/>
      <c r="K850" s="11"/>
    </row>
    <row r="851">
      <c r="H851" s="7"/>
      <c r="I851" s="7"/>
      <c r="K851" s="11"/>
    </row>
    <row r="852">
      <c r="H852" s="7"/>
      <c r="I852" s="7"/>
      <c r="K852" s="11"/>
    </row>
    <row r="853">
      <c r="H853" s="7"/>
      <c r="I853" s="7"/>
      <c r="K853" s="11"/>
    </row>
    <row r="854">
      <c r="H854" s="7"/>
      <c r="I854" s="7"/>
      <c r="K854" s="11"/>
    </row>
    <row r="855">
      <c r="H855" s="7"/>
      <c r="I855" s="7"/>
      <c r="K855" s="11"/>
    </row>
    <row r="856">
      <c r="H856" s="7"/>
      <c r="I856" s="7"/>
      <c r="K856" s="11"/>
    </row>
    <row r="857">
      <c r="H857" s="7"/>
      <c r="I857" s="7"/>
      <c r="K857" s="11"/>
    </row>
    <row r="858">
      <c r="H858" s="7"/>
      <c r="I858" s="7"/>
      <c r="K858" s="11"/>
    </row>
    <row r="859">
      <c r="H859" s="7"/>
      <c r="I859" s="7"/>
      <c r="K859" s="11"/>
    </row>
    <row r="860">
      <c r="H860" s="7"/>
      <c r="I860" s="7"/>
      <c r="K860" s="11"/>
    </row>
    <row r="861">
      <c r="H861" s="7"/>
      <c r="I861" s="7"/>
      <c r="K861" s="11"/>
    </row>
    <row r="862">
      <c r="H862" s="7"/>
      <c r="I862" s="7"/>
      <c r="K862" s="11"/>
    </row>
    <row r="863">
      <c r="H863" s="7"/>
      <c r="I863" s="7"/>
      <c r="K863" s="11"/>
    </row>
    <row r="864">
      <c r="H864" s="7"/>
      <c r="I864" s="7"/>
      <c r="K864" s="11"/>
    </row>
    <row r="865">
      <c r="H865" s="7"/>
      <c r="I865" s="7"/>
      <c r="K865" s="11"/>
    </row>
    <row r="866">
      <c r="H866" s="7"/>
      <c r="I866" s="7"/>
      <c r="K866" s="11"/>
    </row>
    <row r="867">
      <c r="H867" s="7"/>
      <c r="I867" s="7"/>
      <c r="K867" s="11"/>
    </row>
    <row r="868">
      <c r="H868" s="7"/>
      <c r="I868" s="7"/>
      <c r="K868" s="11"/>
    </row>
    <row r="869">
      <c r="H869" s="7"/>
      <c r="I869" s="7"/>
      <c r="K869" s="11"/>
    </row>
    <row r="870">
      <c r="H870" s="7"/>
      <c r="I870" s="7"/>
      <c r="K870" s="11"/>
    </row>
    <row r="871">
      <c r="H871" s="7"/>
      <c r="I871" s="7"/>
      <c r="K871" s="11"/>
    </row>
    <row r="872">
      <c r="H872" s="7"/>
      <c r="I872" s="7"/>
      <c r="K872" s="11"/>
    </row>
    <row r="873">
      <c r="H873" s="7"/>
      <c r="I873" s="7"/>
      <c r="K873" s="11"/>
    </row>
    <row r="874">
      <c r="H874" s="7"/>
      <c r="I874" s="7"/>
      <c r="K874" s="11"/>
    </row>
    <row r="875">
      <c r="H875" s="7"/>
      <c r="I875" s="7"/>
      <c r="K875" s="11"/>
    </row>
    <row r="876">
      <c r="H876" s="7"/>
      <c r="I876" s="7"/>
      <c r="K876" s="11"/>
    </row>
    <row r="877">
      <c r="H877" s="7"/>
      <c r="I877" s="7"/>
      <c r="K877" s="11"/>
    </row>
    <row r="878">
      <c r="H878" s="7"/>
      <c r="I878" s="7"/>
      <c r="K878" s="11"/>
    </row>
    <row r="879">
      <c r="H879" s="7"/>
      <c r="I879" s="7"/>
      <c r="K879" s="11"/>
    </row>
    <row r="880">
      <c r="H880" s="7"/>
      <c r="I880" s="7"/>
      <c r="K880" s="11"/>
    </row>
    <row r="881">
      <c r="H881" s="7"/>
      <c r="I881" s="7"/>
      <c r="K881" s="11"/>
    </row>
    <row r="882">
      <c r="H882" s="7"/>
      <c r="I882" s="7"/>
      <c r="K882" s="11"/>
    </row>
    <row r="883">
      <c r="H883" s="7"/>
      <c r="I883" s="7"/>
      <c r="K883" s="11"/>
    </row>
    <row r="884">
      <c r="H884" s="7"/>
      <c r="I884" s="7"/>
      <c r="K884" s="11"/>
    </row>
    <row r="885">
      <c r="H885" s="7"/>
      <c r="I885" s="7"/>
      <c r="K885" s="11"/>
    </row>
    <row r="886">
      <c r="H886" s="7"/>
      <c r="I886" s="7"/>
      <c r="K886" s="11"/>
    </row>
    <row r="887">
      <c r="H887" s="7"/>
      <c r="I887" s="7"/>
      <c r="K887" s="11"/>
    </row>
    <row r="888">
      <c r="H888" s="7"/>
      <c r="I888" s="7"/>
      <c r="K888" s="11"/>
    </row>
    <row r="889">
      <c r="H889" s="7"/>
      <c r="I889" s="7"/>
      <c r="K889" s="11"/>
    </row>
    <row r="890">
      <c r="H890" s="7"/>
      <c r="I890" s="7"/>
      <c r="K890" s="11"/>
    </row>
    <row r="891">
      <c r="H891" s="7"/>
      <c r="I891" s="7"/>
      <c r="K891" s="11"/>
    </row>
    <row r="892">
      <c r="H892" s="7"/>
      <c r="I892" s="7"/>
      <c r="K892" s="11"/>
    </row>
    <row r="893">
      <c r="H893" s="7"/>
      <c r="I893" s="7"/>
      <c r="K893" s="11"/>
    </row>
    <row r="894">
      <c r="H894" s="7"/>
      <c r="I894" s="7"/>
      <c r="K894" s="11"/>
    </row>
    <row r="895">
      <c r="H895" s="7"/>
      <c r="I895" s="7"/>
      <c r="K895" s="11"/>
    </row>
    <row r="896">
      <c r="H896" s="7"/>
      <c r="I896" s="7"/>
      <c r="K896" s="11"/>
    </row>
    <row r="897">
      <c r="H897" s="7"/>
      <c r="I897" s="7"/>
      <c r="K897" s="11"/>
    </row>
    <row r="898">
      <c r="H898" s="7"/>
      <c r="I898" s="7"/>
      <c r="K898" s="11"/>
    </row>
    <row r="899">
      <c r="H899" s="7"/>
      <c r="I899" s="7"/>
      <c r="K899" s="11"/>
    </row>
    <row r="900">
      <c r="H900" s="7"/>
      <c r="I900" s="7"/>
      <c r="K900" s="11"/>
    </row>
    <row r="901">
      <c r="H901" s="7"/>
      <c r="I901" s="7"/>
      <c r="K901" s="11"/>
    </row>
    <row r="902">
      <c r="H902" s="7"/>
      <c r="I902" s="7"/>
      <c r="K902" s="11"/>
    </row>
    <row r="903">
      <c r="H903" s="7"/>
      <c r="I903" s="7"/>
      <c r="K903" s="11"/>
    </row>
    <row r="904">
      <c r="H904" s="7"/>
      <c r="I904" s="7"/>
      <c r="K904" s="11"/>
    </row>
    <row r="905">
      <c r="H905" s="7"/>
      <c r="I905" s="7"/>
      <c r="K905" s="11"/>
    </row>
    <row r="906">
      <c r="H906" s="7"/>
      <c r="I906" s="7"/>
      <c r="K906" s="11"/>
    </row>
    <row r="907">
      <c r="H907" s="7"/>
      <c r="I907" s="7"/>
      <c r="K907" s="11"/>
    </row>
    <row r="908">
      <c r="H908" s="7"/>
      <c r="I908" s="7"/>
      <c r="K908" s="11"/>
    </row>
    <row r="909">
      <c r="H909" s="7"/>
      <c r="I909" s="7"/>
      <c r="K909" s="11"/>
    </row>
    <row r="910">
      <c r="H910" s="7"/>
      <c r="I910" s="7"/>
      <c r="K910" s="11"/>
    </row>
    <row r="911">
      <c r="H911" s="7"/>
      <c r="I911" s="7"/>
      <c r="K911" s="11"/>
    </row>
    <row r="912">
      <c r="H912" s="7"/>
      <c r="I912" s="7"/>
      <c r="K912" s="11"/>
    </row>
    <row r="913">
      <c r="H913" s="7"/>
      <c r="I913" s="7"/>
      <c r="K913" s="11"/>
    </row>
    <row r="914">
      <c r="H914" s="7"/>
      <c r="I914" s="7"/>
      <c r="K914" s="11"/>
    </row>
    <row r="915">
      <c r="H915" s="7"/>
      <c r="I915" s="7"/>
      <c r="K915" s="11"/>
    </row>
    <row r="916">
      <c r="H916" s="7"/>
      <c r="I916" s="7"/>
      <c r="K916" s="11"/>
    </row>
    <row r="917">
      <c r="H917" s="7"/>
      <c r="I917" s="7"/>
      <c r="K917" s="11"/>
    </row>
    <row r="918">
      <c r="H918" s="7"/>
      <c r="I918" s="7"/>
      <c r="K918" s="11"/>
    </row>
    <row r="919">
      <c r="H919" s="7"/>
      <c r="I919" s="7"/>
      <c r="K919" s="11"/>
    </row>
    <row r="920">
      <c r="H920" s="7"/>
      <c r="I920" s="7"/>
      <c r="K920" s="11"/>
    </row>
    <row r="921">
      <c r="H921" s="7"/>
      <c r="I921" s="7"/>
      <c r="K921" s="11"/>
    </row>
    <row r="922">
      <c r="H922" s="7"/>
      <c r="I922" s="7"/>
      <c r="K922" s="11"/>
    </row>
    <row r="923">
      <c r="H923" s="7"/>
      <c r="I923" s="7"/>
      <c r="K923" s="11"/>
    </row>
    <row r="924">
      <c r="H924" s="7"/>
      <c r="I924" s="7"/>
      <c r="K924" s="11"/>
    </row>
    <row r="925">
      <c r="H925" s="7"/>
      <c r="I925" s="7"/>
      <c r="K925" s="11"/>
    </row>
    <row r="926">
      <c r="H926" s="7"/>
      <c r="I926" s="7"/>
      <c r="K926" s="11"/>
    </row>
    <row r="927">
      <c r="H927" s="7"/>
      <c r="I927" s="7"/>
      <c r="K927" s="11"/>
    </row>
    <row r="928">
      <c r="H928" s="7"/>
      <c r="I928" s="7"/>
      <c r="K928" s="11"/>
    </row>
    <row r="929">
      <c r="H929" s="7"/>
      <c r="I929" s="7"/>
      <c r="K929" s="11"/>
    </row>
    <row r="930">
      <c r="H930" s="7"/>
      <c r="I930" s="7"/>
      <c r="K930" s="11"/>
    </row>
    <row r="931">
      <c r="H931" s="7"/>
      <c r="I931" s="7"/>
      <c r="K931" s="11"/>
    </row>
    <row r="932">
      <c r="H932" s="7"/>
      <c r="I932" s="7"/>
      <c r="K932" s="11"/>
    </row>
    <row r="933">
      <c r="H933" s="7"/>
      <c r="I933" s="7"/>
      <c r="K933" s="11"/>
    </row>
    <row r="934">
      <c r="H934" s="7"/>
      <c r="I934" s="7"/>
      <c r="K934" s="11"/>
    </row>
    <row r="935">
      <c r="H935" s="7"/>
      <c r="I935" s="7"/>
      <c r="K935" s="11"/>
    </row>
    <row r="936">
      <c r="H936" s="7"/>
      <c r="I936" s="7"/>
      <c r="K936" s="11"/>
    </row>
    <row r="937">
      <c r="H937" s="7"/>
      <c r="I937" s="7"/>
      <c r="K937" s="11"/>
    </row>
    <row r="938">
      <c r="H938" s="7"/>
      <c r="I938" s="7"/>
      <c r="K938" s="11"/>
    </row>
    <row r="939">
      <c r="H939" s="7"/>
      <c r="I939" s="7"/>
      <c r="K939" s="11"/>
    </row>
    <row r="940">
      <c r="H940" s="7"/>
      <c r="I940" s="7"/>
      <c r="K940" s="11"/>
    </row>
    <row r="941">
      <c r="H941" s="7"/>
      <c r="I941" s="7"/>
      <c r="K941" s="11"/>
    </row>
    <row r="942">
      <c r="H942" s="7"/>
      <c r="I942" s="7"/>
      <c r="K942" s="11"/>
    </row>
    <row r="943">
      <c r="H943" s="7"/>
      <c r="I943" s="7"/>
      <c r="K943" s="11"/>
    </row>
    <row r="944">
      <c r="H944" s="7"/>
      <c r="I944" s="7"/>
      <c r="K944" s="11"/>
    </row>
    <row r="945">
      <c r="H945" s="7"/>
      <c r="I945" s="7"/>
      <c r="K945" s="11"/>
    </row>
    <row r="946">
      <c r="H946" s="7"/>
      <c r="I946" s="7"/>
      <c r="K946" s="11"/>
    </row>
    <row r="947">
      <c r="H947" s="7"/>
      <c r="I947" s="7"/>
      <c r="K947" s="11"/>
    </row>
    <row r="948">
      <c r="H948" s="7"/>
      <c r="I948" s="7"/>
      <c r="K948" s="11"/>
    </row>
    <row r="949">
      <c r="H949" s="7"/>
      <c r="I949" s="7"/>
      <c r="K949" s="11"/>
    </row>
    <row r="950">
      <c r="H950" s="7"/>
      <c r="I950" s="7"/>
      <c r="K950" s="11"/>
    </row>
    <row r="951">
      <c r="H951" s="7"/>
      <c r="I951" s="7"/>
      <c r="K951" s="11"/>
    </row>
    <row r="952">
      <c r="H952" s="7"/>
      <c r="I952" s="7"/>
      <c r="K952" s="11"/>
    </row>
    <row r="953">
      <c r="H953" s="7"/>
      <c r="I953" s="7"/>
      <c r="K953" s="11"/>
    </row>
    <row r="954">
      <c r="H954" s="7"/>
      <c r="I954" s="7"/>
      <c r="K954" s="11"/>
    </row>
    <row r="955">
      <c r="H955" s="7"/>
      <c r="I955" s="7"/>
      <c r="K955" s="11"/>
    </row>
    <row r="956">
      <c r="H956" s="7"/>
      <c r="I956" s="7"/>
      <c r="K956" s="11"/>
    </row>
    <row r="957">
      <c r="H957" s="7"/>
      <c r="I957" s="7"/>
      <c r="K957" s="11"/>
    </row>
    <row r="958">
      <c r="H958" s="7"/>
      <c r="I958" s="7"/>
      <c r="K958" s="11"/>
    </row>
    <row r="959">
      <c r="H959" s="7"/>
      <c r="I959" s="7"/>
      <c r="K959" s="11"/>
    </row>
    <row r="960">
      <c r="H960" s="7"/>
      <c r="I960" s="7"/>
      <c r="K960" s="11"/>
    </row>
    <row r="961">
      <c r="H961" s="7"/>
      <c r="I961" s="7"/>
      <c r="K961" s="11"/>
    </row>
    <row r="962">
      <c r="H962" s="7"/>
      <c r="I962" s="7"/>
      <c r="K962" s="11"/>
    </row>
    <row r="963">
      <c r="H963" s="7"/>
      <c r="I963" s="7"/>
      <c r="K963" s="11"/>
    </row>
    <row r="964">
      <c r="H964" s="7"/>
      <c r="I964" s="7"/>
      <c r="K964" s="11"/>
    </row>
    <row r="965">
      <c r="H965" s="7"/>
      <c r="I965" s="7"/>
      <c r="K965" s="11"/>
    </row>
    <row r="966">
      <c r="H966" s="7"/>
      <c r="I966" s="7"/>
      <c r="K966" s="11"/>
    </row>
    <row r="967">
      <c r="H967" s="7"/>
      <c r="I967" s="7"/>
      <c r="K967" s="11"/>
    </row>
    <row r="968">
      <c r="H968" s="7"/>
      <c r="I968" s="7"/>
      <c r="K968" s="11"/>
    </row>
    <row r="969">
      <c r="H969" s="7"/>
      <c r="I969" s="7"/>
      <c r="K969" s="11"/>
    </row>
    <row r="970">
      <c r="H970" s="7"/>
      <c r="I970" s="7"/>
      <c r="K970" s="11"/>
    </row>
    <row r="971">
      <c r="H971" s="7"/>
      <c r="I971" s="7"/>
      <c r="K971" s="11"/>
    </row>
    <row r="972">
      <c r="H972" s="7"/>
      <c r="I972" s="7"/>
      <c r="K972" s="11"/>
    </row>
    <row r="973">
      <c r="H973" s="7"/>
      <c r="I973" s="7"/>
      <c r="K973" s="11"/>
    </row>
    <row r="974">
      <c r="H974" s="7"/>
      <c r="I974" s="7"/>
      <c r="K974" s="11"/>
    </row>
    <row r="975">
      <c r="H975" s="7"/>
      <c r="I975" s="7"/>
      <c r="K975" s="11"/>
    </row>
    <row r="976">
      <c r="H976" s="7"/>
      <c r="I976" s="7"/>
      <c r="K976" s="11"/>
    </row>
    <row r="977">
      <c r="H977" s="7"/>
      <c r="I977" s="7"/>
      <c r="K977" s="11"/>
    </row>
    <row r="978">
      <c r="H978" s="7"/>
      <c r="I978" s="7"/>
      <c r="K978" s="11"/>
    </row>
    <row r="979">
      <c r="H979" s="7"/>
      <c r="I979" s="7"/>
      <c r="K979" s="11"/>
    </row>
    <row r="980">
      <c r="H980" s="7"/>
      <c r="I980" s="7"/>
      <c r="K980" s="11"/>
    </row>
    <row r="981">
      <c r="H981" s="7"/>
      <c r="I981" s="7"/>
      <c r="K981" s="11"/>
    </row>
    <row r="982">
      <c r="H982" s="7"/>
      <c r="I982" s="7"/>
      <c r="K982" s="11"/>
    </row>
    <row r="983">
      <c r="H983" s="7"/>
      <c r="I983" s="7"/>
      <c r="K983" s="11"/>
    </row>
    <row r="984">
      <c r="H984" s="7"/>
      <c r="I984" s="7"/>
      <c r="K984" s="11"/>
    </row>
    <row r="985">
      <c r="H985" s="7"/>
      <c r="I985" s="7"/>
      <c r="K985" s="11"/>
    </row>
    <row r="986">
      <c r="H986" s="7"/>
      <c r="I986" s="7"/>
      <c r="K986" s="11"/>
    </row>
    <row r="987">
      <c r="H987" s="7"/>
      <c r="I987" s="7"/>
      <c r="K987" s="11"/>
    </row>
    <row r="988">
      <c r="H988" s="7"/>
      <c r="I988" s="7"/>
      <c r="K988" s="11"/>
    </row>
    <row r="989">
      <c r="H989" s="7"/>
      <c r="I989" s="7"/>
      <c r="K989" s="11"/>
    </row>
    <row r="990">
      <c r="H990" s="7"/>
      <c r="I990" s="7"/>
      <c r="K990" s="11"/>
    </row>
    <row r="991">
      <c r="H991" s="7"/>
      <c r="I991" s="7"/>
      <c r="K991" s="11"/>
    </row>
    <row r="992">
      <c r="H992" s="7"/>
      <c r="I992" s="7"/>
      <c r="K992" s="11"/>
    </row>
    <row r="993">
      <c r="H993" s="7"/>
      <c r="I993" s="7"/>
      <c r="K993" s="11"/>
    </row>
    <row r="994">
      <c r="H994" s="7"/>
      <c r="I994" s="7"/>
      <c r="K994" s="11"/>
    </row>
    <row r="995">
      <c r="H995" s="7"/>
      <c r="I995" s="7"/>
      <c r="K995" s="11"/>
    </row>
    <row r="996">
      <c r="H996" s="7"/>
      <c r="I996" s="7"/>
      <c r="K996" s="11"/>
    </row>
    <row r="997">
      <c r="H997" s="7"/>
      <c r="I997" s="7"/>
      <c r="K997" s="11"/>
    </row>
    <row r="998">
      <c r="H998" s="7"/>
      <c r="I998" s="7"/>
      <c r="K998" s="11"/>
    </row>
    <row r="999">
      <c r="H999" s="7"/>
      <c r="I999" s="7"/>
      <c r="K999" s="11"/>
    </row>
    <row r="1000">
      <c r="H1000" s="7"/>
      <c r="I1000" s="7"/>
      <c r="K1000" s="11"/>
    </row>
    <row r="1001">
      <c r="H1001" s="7"/>
      <c r="I1001" s="7"/>
      <c r="K1001" s="11"/>
    </row>
    <row r="1002">
      <c r="H1002" s="7"/>
      <c r="I1002" s="7"/>
      <c r="K1002" s="11"/>
    </row>
    <row r="1003">
      <c r="H1003" s="7"/>
      <c r="I1003" s="7"/>
      <c r="K1003" s="11"/>
    </row>
    <row r="1004">
      <c r="H1004" s="7"/>
      <c r="I1004" s="7"/>
      <c r="K1004" s="11"/>
    </row>
    <row r="1005">
      <c r="H1005" s="7"/>
      <c r="I1005" s="7"/>
      <c r="K1005" s="11"/>
    </row>
    <row r="1006">
      <c r="H1006" s="7"/>
      <c r="I1006" s="7"/>
      <c r="K1006" s="11"/>
    </row>
    <row r="1007">
      <c r="H1007" s="7"/>
      <c r="I1007" s="7"/>
      <c r="K1007" s="11"/>
    </row>
    <row r="1008">
      <c r="H1008" s="7"/>
      <c r="I1008" s="7"/>
      <c r="K1008" s="11"/>
    </row>
    <row r="1009">
      <c r="H1009" s="7"/>
      <c r="I1009" s="7"/>
      <c r="K1009" s="11"/>
    </row>
    <row r="1010">
      <c r="H1010" s="7"/>
      <c r="I1010" s="7"/>
      <c r="K1010" s="11"/>
    </row>
    <row r="1011">
      <c r="H1011" s="7"/>
      <c r="I1011" s="7"/>
      <c r="K1011" s="11"/>
    </row>
    <row r="1012">
      <c r="H1012" s="7"/>
      <c r="I1012" s="7"/>
      <c r="K1012" s="11"/>
    </row>
    <row r="1013">
      <c r="H1013" s="7"/>
      <c r="I1013" s="7"/>
      <c r="K1013" s="11"/>
    </row>
    <row r="1014">
      <c r="H1014" s="7"/>
      <c r="I1014" s="7"/>
      <c r="K1014" s="11"/>
    </row>
    <row r="1015">
      <c r="H1015" s="7"/>
      <c r="I1015" s="7"/>
      <c r="K1015" s="11"/>
    </row>
    <row r="1016">
      <c r="H1016" s="7"/>
      <c r="I1016" s="7"/>
      <c r="K1016" s="11"/>
    </row>
    <row r="1017">
      <c r="H1017" s="7"/>
      <c r="I1017" s="7"/>
      <c r="K1017" s="11"/>
    </row>
    <row r="1018">
      <c r="H1018" s="7"/>
      <c r="I1018" s="7"/>
      <c r="K1018" s="11"/>
    </row>
    <row r="1019">
      <c r="H1019" s="7"/>
      <c r="I1019" s="7"/>
      <c r="K1019" s="11"/>
    </row>
    <row r="1020">
      <c r="H1020" s="7"/>
      <c r="I1020" s="7"/>
      <c r="K1020" s="11"/>
    </row>
    <row r="1021">
      <c r="H1021" s="7"/>
      <c r="I1021" s="7"/>
      <c r="K1021" s="11"/>
    </row>
    <row r="1022">
      <c r="H1022" s="7"/>
      <c r="I1022" s="7"/>
      <c r="K1022" s="11"/>
    </row>
    <row r="1023">
      <c r="H1023" s="7"/>
      <c r="I1023" s="7"/>
      <c r="K1023" s="11"/>
    </row>
    <row r="1024">
      <c r="H1024" s="7"/>
      <c r="I1024" s="7"/>
      <c r="K1024" s="11"/>
    </row>
    <row r="1025">
      <c r="H1025" s="7"/>
      <c r="I1025" s="7"/>
      <c r="K1025" s="11"/>
    </row>
    <row r="1026">
      <c r="H1026" s="7"/>
      <c r="I1026" s="7"/>
      <c r="K1026" s="11"/>
    </row>
    <row r="1027">
      <c r="H1027" s="7"/>
      <c r="I1027" s="7"/>
      <c r="K1027" s="11"/>
    </row>
    <row r="1028">
      <c r="H1028" s="7"/>
      <c r="I1028" s="7"/>
      <c r="K1028" s="11"/>
    </row>
    <row r="1029">
      <c r="H1029" s="7"/>
      <c r="I1029" s="7"/>
      <c r="K1029" s="11"/>
    </row>
    <row r="1030">
      <c r="H1030" s="7"/>
      <c r="I1030" s="7"/>
      <c r="K1030" s="11"/>
    </row>
    <row r="1031">
      <c r="H1031" s="7"/>
      <c r="I1031" s="7"/>
      <c r="K1031" s="11"/>
    </row>
    <row r="1032">
      <c r="H1032" s="7"/>
      <c r="I1032" s="7"/>
      <c r="K1032" s="11"/>
    </row>
    <row r="1033">
      <c r="H1033" s="7"/>
      <c r="I1033" s="7"/>
      <c r="K1033" s="11"/>
    </row>
    <row r="1034">
      <c r="H1034" s="7"/>
      <c r="I1034" s="7"/>
      <c r="K1034" s="11"/>
    </row>
    <row r="1035">
      <c r="H1035" s="7"/>
      <c r="I1035" s="7"/>
      <c r="K1035" s="11"/>
    </row>
    <row r="1036">
      <c r="H1036" s="7"/>
      <c r="I1036" s="7"/>
      <c r="K1036" s="11"/>
    </row>
    <row r="1037">
      <c r="H1037" s="7"/>
      <c r="I1037" s="7"/>
      <c r="K1037" s="11"/>
    </row>
    <row r="1038">
      <c r="H1038" s="7"/>
      <c r="I1038" s="7"/>
      <c r="K1038" s="11"/>
    </row>
    <row r="1039">
      <c r="H1039" s="7"/>
      <c r="I1039" s="7"/>
      <c r="K1039" s="11"/>
    </row>
    <row r="1040">
      <c r="H1040" s="7"/>
      <c r="I1040" s="7"/>
      <c r="K1040" s="11"/>
    </row>
    <row r="1041">
      <c r="H1041" s="7"/>
      <c r="I1041" s="7"/>
      <c r="K1041" s="11"/>
    </row>
    <row r="1042">
      <c r="H1042" s="7"/>
      <c r="I1042" s="7"/>
      <c r="K1042" s="11"/>
    </row>
  </sheetData>
  <autoFilter ref="$A$1:$AA$17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37.29"/>
    <col customWidth="1" min="6" max="6" width="39.86"/>
  </cols>
  <sheetData>
    <row r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9</v>
      </c>
    </row>
    <row r="2">
      <c r="A2" s="4">
        <v>1.0</v>
      </c>
      <c r="B2" s="1" t="s">
        <v>12</v>
      </c>
      <c r="C2" s="1" t="s">
        <v>13</v>
      </c>
      <c r="D2" s="4">
        <v>0.0</v>
      </c>
      <c r="E2" s="4" t="s">
        <v>14</v>
      </c>
      <c r="F2" s="4" t="s">
        <v>15</v>
      </c>
      <c r="G2" s="5">
        <v>1.0</v>
      </c>
      <c r="H2" s="5" t="s">
        <v>16</v>
      </c>
    </row>
    <row r="3">
      <c r="A3" s="4">
        <v>2.0</v>
      </c>
      <c r="B3" s="4" t="s">
        <v>12</v>
      </c>
      <c r="C3" s="4" t="s">
        <v>13</v>
      </c>
      <c r="D3" s="4">
        <v>1.0</v>
      </c>
      <c r="E3" s="4" t="s">
        <v>17</v>
      </c>
      <c r="F3" s="4" t="s">
        <v>18</v>
      </c>
      <c r="G3" s="5">
        <v>1.0</v>
      </c>
      <c r="H3" s="5" t="s">
        <v>16</v>
      </c>
    </row>
    <row r="4">
      <c r="A4" s="4">
        <v>3.0</v>
      </c>
      <c r="B4" s="4" t="s">
        <v>12</v>
      </c>
      <c r="C4" s="4" t="s">
        <v>13</v>
      </c>
      <c r="D4" s="4">
        <v>2.0</v>
      </c>
      <c r="E4" s="4" t="s">
        <v>19</v>
      </c>
      <c r="F4" s="4" t="s">
        <v>20</v>
      </c>
      <c r="G4" s="5">
        <v>1.0</v>
      </c>
      <c r="H4" s="5" t="s">
        <v>16</v>
      </c>
    </row>
    <row r="5">
      <c r="A5" s="4">
        <v>4.0</v>
      </c>
      <c r="B5" s="4" t="s">
        <v>12</v>
      </c>
      <c r="C5" s="4" t="s">
        <v>13</v>
      </c>
      <c r="D5" s="4">
        <v>3.0</v>
      </c>
      <c r="E5" s="4" t="s">
        <v>22</v>
      </c>
      <c r="F5" s="4" t="s">
        <v>23</v>
      </c>
      <c r="G5" s="5">
        <v>1.0</v>
      </c>
      <c r="H5" s="5" t="s">
        <v>16</v>
      </c>
    </row>
    <row r="6">
      <c r="A6" s="4">
        <v>17.0</v>
      </c>
      <c r="B6" s="1" t="s">
        <v>27</v>
      </c>
      <c r="C6" s="1" t="s">
        <v>28</v>
      </c>
      <c r="D6" s="4">
        <v>0.0</v>
      </c>
      <c r="E6" s="4" t="s">
        <v>45</v>
      </c>
      <c r="F6" s="4" t="s">
        <v>46</v>
      </c>
      <c r="G6" s="5">
        <v>1.0</v>
      </c>
      <c r="H6" s="37" t="s">
        <v>16</v>
      </c>
    </row>
    <row r="7">
      <c r="A7" s="4">
        <v>19.0</v>
      </c>
      <c r="B7" s="4" t="s">
        <v>27</v>
      </c>
      <c r="C7" s="4" t="s">
        <v>28</v>
      </c>
      <c r="D7" s="4">
        <v>2.0</v>
      </c>
      <c r="E7" s="16" t="s">
        <v>49</v>
      </c>
      <c r="F7" s="16" t="s">
        <v>50</v>
      </c>
      <c r="G7" s="38">
        <v>1.0</v>
      </c>
      <c r="H7" s="37" t="s">
        <v>16</v>
      </c>
    </row>
    <row r="8">
      <c r="A8" s="4">
        <v>36.0</v>
      </c>
      <c r="B8" s="1" t="s">
        <v>29</v>
      </c>
      <c r="C8" s="1" t="s">
        <v>30</v>
      </c>
      <c r="D8" s="4">
        <v>0.0</v>
      </c>
      <c r="E8" s="4" t="s">
        <v>79</v>
      </c>
      <c r="F8" s="4" t="s">
        <v>80</v>
      </c>
      <c r="G8" s="5">
        <v>1.0</v>
      </c>
      <c r="H8" s="5" t="s">
        <v>16</v>
      </c>
    </row>
    <row r="9">
      <c r="A9" s="4">
        <v>49.0</v>
      </c>
      <c r="B9" s="1" t="s">
        <v>81</v>
      </c>
      <c r="C9" s="1" t="s">
        <v>82</v>
      </c>
      <c r="D9" s="4">
        <v>0.0</v>
      </c>
      <c r="E9" s="4" t="s">
        <v>101</v>
      </c>
      <c r="F9" s="4" t="s">
        <v>102</v>
      </c>
      <c r="G9" s="5">
        <v>1.0</v>
      </c>
      <c r="H9" s="37" t="s">
        <v>16</v>
      </c>
    </row>
    <row r="10">
      <c r="A10" s="4">
        <v>52.0</v>
      </c>
      <c r="B10" s="1" t="s">
        <v>83</v>
      </c>
      <c r="C10" s="1" t="s">
        <v>84</v>
      </c>
      <c r="D10" s="4">
        <v>0.0</v>
      </c>
      <c r="E10" s="4" t="s">
        <v>101</v>
      </c>
      <c r="F10" s="4" t="s">
        <v>102</v>
      </c>
      <c r="G10" s="5">
        <v>1.0</v>
      </c>
      <c r="H10" s="37" t="s">
        <v>16</v>
      </c>
    </row>
    <row r="11">
      <c r="A11" s="4">
        <v>55.0</v>
      </c>
      <c r="B11" s="1" t="s">
        <v>31</v>
      </c>
      <c r="C11" s="1" t="s">
        <v>32</v>
      </c>
      <c r="D11" s="4">
        <v>0.0</v>
      </c>
      <c r="E11" s="4" t="s">
        <v>105</v>
      </c>
      <c r="F11" s="4" t="s">
        <v>106</v>
      </c>
      <c r="G11" s="5">
        <v>1.0</v>
      </c>
      <c r="H11" s="5" t="s">
        <v>16</v>
      </c>
    </row>
    <row r="12">
      <c r="A12" s="4">
        <v>76.0</v>
      </c>
      <c r="B12" s="1" t="s">
        <v>121</v>
      </c>
      <c r="C12" s="1" t="s">
        <v>122</v>
      </c>
      <c r="D12" s="4">
        <v>0.0</v>
      </c>
      <c r="E12" s="4" t="s">
        <v>140</v>
      </c>
      <c r="F12" s="4" t="s">
        <v>141</v>
      </c>
      <c r="G12" s="5">
        <v>1.0</v>
      </c>
      <c r="H12" s="5" t="s">
        <v>16</v>
      </c>
    </row>
    <row r="13">
      <c r="A13" s="4">
        <v>79.0</v>
      </c>
      <c r="B13" s="1" t="s">
        <v>107</v>
      </c>
      <c r="C13" s="1" t="s">
        <v>108</v>
      </c>
      <c r="D13" s="4">
        <v>0.0</v>
      </c>
      <c r="E13" s="4" t="s">
        <v>144</v>
      </c>
      <c r="F13" s="4" t="s">
        <v>145</v>
      </c>
      <c r="G13" s="5">
        <v>1.0</v>
      </c>
      <c r="H13" s="5" t="s">
        <v>16</v>
      </c>
    </row>
    <row r="14">
      <c r="A14" s="4">
        <v>82.0</v>
      </c>
      <c r="B14" s="1" t="s">
        <v>33</v>
      </c>
      <c r="C14" s="1" t="s">
        <v>34</v>
      </c>
      <c r="D14" s="4">
        <v>0.0</v>
      </c>
      <c r="E14" s="4" t="s">
        <v>148</v>
      </c>
      <c r="F14" s="4" t="s">
        <v>149</v>
      </c>
      <c r="G14" s="5">
        <v>1.0</v>
      </c>
      <c r="H14" s="5" t="s">
        <v>16</v>
      </c>
    </row>
    <row r="15">
      <c r="A15" s="4">
        <v>99.0</v>
      </c>
      <c r="B15" s="1" t="s">
        <v>150</v>
      </c>
      <c r="C15" s="1" t="s">
        <v>151</v>
      </c>
      <c r="D15" s="4">
        <v>0.0</v>
      </c>
      <c r="E15" s="4" t="s">
        <v>167</v>
      </c>
      <c r="F15" s="4" t="s">
        <v>168</v>
      </c>
      <c r="G15" s="5">
        <v>1.0</v>
      </c>
      <c r="H15" s="5" t="s">
        <v>16</v>
      </c>
    </row>
    <row r="16">
      <c r="A16" s="4">
        <v>102.0</v>
      </c>
      <c r="B16" s="1" t="s">
        <v>152</v>
      </c>
      <c r="C16" s="1" t="s">
        <v>153</v>
      </c>
      <c r="D16" s="4">
        <v>0.0</v>
      </c>
      <c r="E16" s="4" t="s">
        <v>171</v>
      </c>
      <c r="F16" s="4" t="s">
        <v>172</v>
      </c>
      <c r="G16" s="5">
        <v>1.0</v>
      </c>
      <c r="H16" s="5" t="s">
        <v>16</v>
      </c>
    </row>
    <row r="17">
      <c r="A17" s="4">
        <v>105.0</v>
      </c>
      <c r="B17" s="1" t="s">
        <v>35</v>
      </c>
      <c r="C17" s="1" t="s">
        <v>36</v>
      </c>
      <c r="D17" s="4">
        <v>0.0</v>
      </c>
      <c r="E17" s="4" t="s">
        <v>173</v>
      </c>
      <c r="F17" s="4" t="s">
        <v>174</v>
      </c>
      <c r="G17" s="5">
        <v>1.0</v>
      </c>
      <c r="H17" s="5" t="s">
        <v>16</v>
      </c>
    </row>
    <row r="18">
      <c r="A18" s="4">
        <v>120.0</v>
      </c>
      <c r="B18" s="1" t="s">
        <v>175</v>
      </c>
      <c r="C18" s="1" t="s">
        <v>176</v>
      </c>
      <c r="D18" s="4">
        <v>0.0</v>
      </c>
      <c r="E18" s="4" t="s">
        <v>197</v>
      </c>
      <c r="F18" s="4" t="s">
        <v>198</v>
      </c>
      <c r="G18" s="5">
        <v>1.0</v>
      </c>
      <c r="H18" s="5" t="s">
        <v>16</v>
      </c>
    </row>
    <row r="19">
      <c r="A19" s="4">
        <v>123.0</v>
      </c>
      <c r="B19" s="1" t="s">
        <v>66</v>
      </c>
      <c r="C19" s="1" t="s">
        <v>67</v>
      </c>
      <c r="D19" s="4">
        <v>0.0</v>
      </c>
      <c r="E19" s="4" t="s">
        <v>199</v>
      </c>
      <c r="F19" s="4" t="s">
        <v>200</v>
      </c>
      <c r="G19" s="5">
        <v>1.0</v>
      </c>
      <c r="H19" s="5" t="s">
        <v>16</v>
      </c>
    </row>
    <row r="20">
      <c r="A20" s="4">
        <v>128.0</v>
      </c>
      <c r="B20" s="1" t="s">
        <v>68</v>
      </c>
      <c r="C20" s="1" t="s">
        <v>69</v>
      </c>
      <c r="D20" s="4">
        <v>0.0</v>
      </c>
      <c r="E20" s="4" t="s">
        <v>199</v>
      </c>
      <c r="F20" s="4" t="s">
        <v>200</v>
      </c>
      <c r="G20" s="5">
        <v>1.0</v>
      </c>
      <c r="H20" s="5" t="s">
        <v>16</v>
      </c>
    </row>
    <row r="21">
      <c r="A21" s="4">
        <v>133.0</v>
      </c>
      <c r="B21" s="1" t="s">
        <v>70</v>
      </c>
      <c r="C21" s="1" t="s">
        <v>71</v>
      </c>
      <c r="D21" s="4">
        <v>0.0</v>
      </c>
      <c r="E21" s="4" t="s">
        <v>199</v>
      </c>
      <c r="F21" s="4" t="s">
        <v>200</v>
      </c>
      <c r="G21" s="5">
        <v>1.0</v>
      </c>
      <c r="H21" s="5" t="s">
        <v>16</v>
      </c>
    </row>
    <row r="22">
      <c r="A22" s="4">
        <v>138.0</v>
      </c>
      <c r="B22" s="1" t="s">
        <v>72</v>
      </c>
      <c r="C22" s="1" t="s">
        <v>73</v>
      </c>
      <c r="D22" s="4">
        <v>0.0</v>
      </c>
      <c r="E22" s="4" t="s">
        <v>199</v>
      </c>
      <c r="F22" s="4" t="s">
        <v>200</v>
      </c>
      <c r="G22" s="5">
        <v>1.0</v>
      </c>
      <c r="H22" s="5" t="s">
        <v>16</v>
      </c>
    </row>
    <row r="23">
      <c r="A23" s="4">
        <v>143.0</v>
      </c>
      <c r="B23" s="1" t="s">
        <v>185</v>
      </c>
      <c r="C23" s="1" t="s">
        <v>186</v>
      </c>
      <c r="D23" s="4">
        <v>0.0</v>
      </c>
      <c r="E23" s="4" t="s">
        <v>185</v>
      </c>
      <c r="F23" s="4" t="s">
        <v>207</v>
      </c>
      <c r="G23" s="5">
        <v>1.0</v>
      </c>
      <c r="H23" s="5" t="s">
        <v>16</v>
      </c>
    </row>
    <row r="24">
      <c r="A24" s="4">
        <v>148.0</v>
      </c>
      <c r="B24" s="1" t="s">
        <v>187</v>
      </c>
      <c r="C24" s="1" t="s">
        <v>188</v>
      </c>
      <c r="D24" s="4">
        <v>0.0</v>
      </c>
      <c r="E24" s="4" t="s">
        <v>185</v>
      </c>
      <c r="F24" s="4" t="s">
        <v>207</v>
      </c>
      <c r="G24" s="5">
        <v>1.0</v>
      </c>
      <c r="H24" s="5" t="s">
        <v>16</v>
      </c>
    </row>
    <row r="25">
      <c r="A25" s="4">
        <v>153.0</v>
      </c>
      <c r="B25" s="1" t="s">
        <v>189</v>
      </c>
      <c r="C25" s="1" t="s">
        <v>190</v>
      </c>
      <c r="D25" s="4">
        <v>0.0</v>
      </c>
      <c r="E25" s="4" t="s">
        <v>185</v>
      </c>
      <c r="F25" s="4" t="s">
        <v>207</v>
      </c>
      <c r="G25" s="5">
        <v>1.0</v>
      </c>
      <c r="H25" s="5" t="s">
        <v>16</v>
      </c>
    </row>
    <row r="26">
      <c r="A26" s="4">
        <v>158.0</v>
      </c>
      <c r="B26" s="1" t="s">
        <v>191</v>
      </c>
      <c r="C26" s="1" t="s">
        <v>192</v>
      </c>
      <c r="D26" s="4">
        <v>0.0</v>
      </c>
      <c r="E26" s="4" t="s">
        <v>185</v>
      </c>
      <c r="F26" s="4" t="s">
        <v>207</v>
      </c>
      <c r="G26" s="5">
        <v>1.0</v>
      </c>
      <c r="H26" s="5" t="s">
        <v>16</v>
      </c>
    </row>
  </sheetData>
  <drawing r:id="rId1"/>
</worksheet>
</file>