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202300"/>
  <mc:AlternateContent xmlns:mc="http://schemas.openxmlformats.org/markup-compatibility/2006">
    <mc:Choice Requires="x15">
      <x15ac:absPath xmlns:x15ac="http://schemas.microsoft.com/office/spreadsheetml/2010/11/ac" url="https://d.docs.live.net/ecc208eac68a708d/Hackio/Excel/"/>
    </mc:Choice>
  </mc:AlternateContent>
  <xr:revisionPtr revIDLastSave="785" documentId="8_{5A4C33F2-5488-1545-A17A-32BEC7EC0F5A}" xr6:coauthVersionLast="47" xr6:coauthVersionMax="47" xr10:uidLastSave="{58AB23B6-A14C-304F-884B-6B34B7CE33AE}"/>
  <bookViews>
    <workbookView xWindow="780" yWindow="1180" windowWidth="27640" windowHeight="16060" activeTab="3" xr2:uid="{75AE56F6-4ABC-7E4E-9AB6-254FD428BB38}"/>
  </bookViews>
  <sheets>
    <sheet name="Sala" sheetId="1" r:id="rId1"/>
    <sheet name="Cocina" sheetId="2" r:id="rId2"/>
    <sheet name="Tablas" sheetId="4" r:id="rId3"/>
    <sheet name="Dashboard" sheetId="5" r:id="rId4"/>
  </sheets>
  <definedNames>
    <definedName name="_xlnm._FilterDatabase" localSheetId="0" hidden="1">Sala!$A$2:$O$769</definedName>
    <definedName name="Slicer_Estado_Pago">#N/A</definedName>
    <definedName name="Slicer_Estado_Pago1">#N/A</definedName>
    <definedName name="Slicer_Estado_Pago2">#N/A</definedName>
    <definedName name="Slicer_Estado_Pago3">#N/A</definedName>
  </definedNames>
  <calcPr calcId="191029"/>
  <pivotCaches>
    <pivotCache cacheId="2" r:id="rId5"/>
    <pivotCache cacheId="3"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 i="1" l="1"/>
  <c r="T2" i="1"/>
  <c r="Q4" i="1"/>
  <c r="Q3" i="1"/>
  <c r="Q2"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H2" i="2"/>
  <c r="D4" i="5" s="1"/>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1283" i="2"/>
  <c r="H1284" i="2"/>
  <c r="H1285" i="2"/>
  <c r="H1286" i="2"/>
  <c r="H1287" i="2"/>
  <c r="H1288" i="2"/>
  <c r="H1289" i="2"/>
  <c r="H1290" i="2"/>
  <c r="H1291" i="2"/>
  <c r="H1292" i="2"/>
  <c r="H1293" i="2"/>
  <c r="H1294" i="2"/>
  <c r="H1295" i="2"/>
  <c r="H1296" i="2"/>
  <c r="H1297" i="2"/>
  <c r="H1298" i="2"/>
  <c r="H1299" i="2"/>
  <c r="H1300" i="2"/>
  <c r="H1301" i="2"/>
  <c r="H1302" i="2"/>
  <c r="H1303" i="2"/>
  <c r="H1304" i="2"/>
  <c r="H1305" i="2"/>
  <c r="H1306" i="2"/>
  <c r="H1307" i="2"/>
  <c r="H1308" i="2"/>
  <c r="H1309" i="2"/>
  <c r="H1310" i="2"/>
  <c r="H1311" i="2"/>
  <c r="H1312" i="2"/>
  <c r="H1313" i="2"/>
  <c r="H1314" i="2"/>
  <c r="H1315" i="2"/>
  <c r="H1316" i="2"/>
  <c r="H1317" i="2"/>
  <c r="H1318" i="2"/>
  <c r="H1319" i="2"/>
  <c r="H1320" i="2"/>
  <c r="H1321" i="2"/>
  <c r="H1322" i="2"/>
  <c r="H1323" i="2"/>
  <c r="H1324" i="2"/>
  <c r="H1325" i="2"/>
  <c r="H1326" i="2"/>
  <c r="H1327" i="2"/>
  <c r="H1328" i="2"/>
  <c r="H1329" i="2"/>
  <c r="H1330" i="2"/>
  <c r="H1331" i="2"/>
  <c r="H1332" i="2"/>
  <c r="H1333" i="2"/>
  <c r="H1334" i="2"/>
  <c r="H1335" i="2"/>
  <c r="H1336" i="2"/>
  <c r="H1337" i="2"/>
  <c r="H1338" i="2"/>
  <c r="H1339" i="2"/>
  <c r="H1340" i="2"/>
  <c r="H1341" i="2"/>
  <c r="H1342" i="2"/>
  <c r="H1343" i="2"/>
  <c r="H1344" i="2"/>
  <c r="H1345" i="2"/>
  <c r="H1346" i="2"/>
  <c r="H1347" i="2"/>
  <c r="H1348" i="2"/>
  <c r="H1349" i="2"/>
  <c r="H1350" i="2"/>
  <c r="H1351" i="2"/>
  <c r="H1352" i="2"/>
  <c r="H1353" i="2"/>
  <c r="H1354" i="2"/>
  <c r="H1355" i="2"/>
  <c r="H1356" i="2"/>
  <c r="H1357" i="2"/>
  <c r="H1358" i="2"/>
  <c r="H1359" i="2"/>
  <c r="H1360" i="2"/>
  <c r="H1361" i="2"/>
  <c r="H1362" i="2"/>
  <c r="H1363" i="2"/>
  <c r="H1364" i="2"/>
  <c r="H1365" i="2"/>
  <c r="H1366" i="2"/>
  <c r="H1367" i="2"/>
  <c r="H1368" i="2"/>
  <c r="H1369" i="2"/>
  <c r="H1370" i="2"/>
  <c r="H1371" i="2"/>
  <c r="H1372" i="2"/>
  <c r="H1373" i="2"/>
  <c r="H1374" i="2"/>
  <c r="H1375" i="2"/>
  <c r="H1376" i="2"/>
  <c r="H1377" i="2"/>
  <c r="H1378" i="2"/>
  <c r="H1379" i="2"/>
  <c r="H1380" i="2"/>
  <c r="H1381" i="2"/>
  <c r="H1382" i="2"/>
  <c r="H1383" i="2"/>
  <c r="H1384" i="2"/>
  <c r="H1385" i="2"/>
  <c r="H1386" i="2"/>
  <c r="H1387" i="2"/>
  <c r="H1388" i="2"/>
  <c r="H1389" i="2"/>
  <c r="H1390" i="2"/>
  <c r="H1391" i="2"/>
  <c r="H1392" i="2"/>
  <c r="H1393" i="2"/>
  <c r="H1394" i="2"/>
  <c r="H1395" i="2"/>
  <c r="H1396" i="2"/>
  <c r="H1397" i="2"/>
  <c r="H1398" i="2"/>
  <c r="H1399" i="2"/>
  <c r="H1400" i="2"/>
  <c r="H1401" i="2"/>
  <c r="H1402" i="2"/>
  <c r="H1403" i="2"/>
  <c r="H1404" i="2"/>
  <c r="H1405" i="2"/>
  <c r="H1406" i="2"/>
  <c r="H1407" i="2"/>
  <c r="H1408" i="2"/>
  <c r="H1409" i="2"/>
  <c r="H1410" i="2"/>
  <c r="H1411" i="2"/>
  <c r="H1412" i="2"/>
  <c r="H1413" i="2"/>
  <c r="H1414" i="2"/>
  <c r="H1415" i="2"/>
  <c r="H1416" i="2"/>
  <c r="H1417" i="2"/>
  <c r="H1418" i="2"/>
  <c r="H1419" i="2"/>
  <c r="H1420" i="2"/>
  <c r="H1421" i="2"/>
  <c r="H1422" i="2"/>
  <c r="H1423" i="2"/>
  <c r="H1424" i="2"/>
  <c r="H1425" i="2"/>
  <c r="H1426" i="2"/>
  <c r="H1427" i="2"/>
  <c r="H1428" i="2"/>
  <c r="H1429" i="2"/>
  <c r="H1430" i="2"/>
  <c r="H1431" i="2"/>
  <c r="H1432" i="2"/>
  <c r="H1433" i="2"/>
  <c r="H1434" i="2"/>
  <c r="H1435" i="2"/>
  <c r="H1436" i="2"/>
  <c r="H1437" i="2"/>
  <c r="H1438" i="2"/>
  <c r="H1439" i="2"/>
  <c r="H1440" i="2"/>
  <c r="H1441" i="2"/>
  <c r="H1442" i="2"/>
  <c r="H1443" i="2"/>
  <c r="H1444" i="2"/>
  <c r="H1445" i="2"/>
  <c r="H1446" i="2"/>
  <c r="H1447" i="2"/>
  <c r="H1448" i="2"/>
  <c r="H1449" i="2"/>
  <c r="H1450" i="2"/>
  <c r="H1451" i="2"/>
  <c r="H1452" i="2"/>
  <c r="H1453" i="2"/>
  <c r="H1454" i="2"/>
  <c r="H1455" i="2"/>
  <c r="H1456" i="2"/>
  <c r="H1457" i="2"/>
  <c r="H1458" i="2"/>
  <c r="H1459" i="2"/>
  <c r="H1460" i="2"/>
  <c r="H1461" i="2"/>
  <c r="H1462" i="2"/>
  <c r="H1463" i="2"/>
  <c r="H1464" i="2"/>
  <c r="H1465" i="2"/>
  <c r="H1466" i="2"/>
  <c r="H1467" i="2"/>
  <c r="H1468" i="2"/>
  <c r="H1469" i="2"/>
  <c r="H1470" i="2"/>
  <c r="H1471" i="2"/>
  <c r="H1472" i="2"/>
  <c r="H1473" i="2"/>
  <c r="H1474" i="2"/>
  <c r="H1475" i="2"/>
  <c r="H1476" i="2"/>
  <c r="H1477" i="2"/>
  <c r="H1478" i="2"/>
  <c r="H1479" i="2"/>
  <c r="H1480" i="2"/>
  <c r="H1481" i="2"/>
  <c r="H1482" i="2"/>
  <c r="H1483" i="2"/>
  <c r="H1484" i="2"/>
  <c r="H1485" i="2"/>
  <c r="H1486" i="2"/>
  <c r="H1487" i="2"/>
  <c r="H1488" i="2"/>
  <c r="H1489" i="2"/>
  <c r="H1490" i="2"/>
  <c r="H1491" i="2"/>
  <c r="H1492" i="2"/>
  <c r="H1493" i="2"/>
  <c r="H1494" i="2"/>
  <c r="H1495" i="2"/>
  <c r="H1496" i="2"/>
  <c r="H1497" i="2"/>
  <c r="H1498" i="2"/>
  <c r="H1499" i="2"/>
  <c r="H1500" i="2"/>
  <c r="H1501" i="2"/>
  <c r="H1502" i="2"/>
  <c r="H1503" i="2"/>
  <c r="H1504" i="2"/>
  <c r="H1505" i="2"/>
  <c r="H1506" i="2"/>
  <c r="H1507" i="2"/>
  <c r="H1508" i="2"/>
  <c r="H1509" i="2"/>
  <c r="H1510" i="2"/>
  <c r="H1511" i="2"/>
  <c r="H1512" i="2"/>
  <c r="H1513" i="2"/>
  <c r="H1514" i="2"/>
  <c r="H1515" i="2"/>
  <c r="H1516" i="2"/>
  <c r="H1517" i="2"/>
  <c r="H1518" i="2"/>
  <c r="H1519" i="2"/>
  <c r="H1520" i="2"/>
  <c r="H1521" i="2"/>
  <c r="H1522" i="2"/>
  <c r="H1523" i="2"/>
  <c r="H1524" i="2"/>
  <c r="H1525" i="2"/>
  <c r="H1526" i="2"/>
  <c r="H1527" i="2"/>
  <c r="H1528" i="2"/>
  <c r="H1529" i="2"/>
  <c r="H1530" i="2"/>
  <c r="H1531" i="2"/>
  <c r="H1532" i="2"/>
  <c r="H1533" i="2"/>
  <c r="H1534" i="2"/>
  <c r="H1535" i="2"/>
  <c r="H1536" i="2"/>
  <c r="H1537" i="2"/>
  <c r="H1538" i="2"/>
  <c r="H1539" i="2"/>
  <c r="H1540" i="2"/>
  <c r="H1541" i="2"/>
  <c r="H1542" i="2"/>
  <c r="H1543" i="2"/>
  <c r="H1544" i="2"/>
  <c r="H1545" i="2"/>
  <c r="H1546" i="2"/>
  <c r="H1547" i="2"/>
  <c r="H1548" i="2"/>
  <c r="H1549" i="2"/>
  <c r="H1550" i="2"/>
  <c r="H1551" i="2"/>
  <c r="H1552" i="2"/>
  <c r="H1553" i="2"/>
  <c r="H1554" i="2"/>
  <c r="H1555" i="2"/>
  <c r="H1556" i="2"/>
  <c r="H1557" i="2"/>
  <c r="H1558" i="2"/>
  <c r="H1559" i="2"/>
  <c r="H1560" i="2"/>
  <c r="H1561" i="2"/>
  <c r="H1562" i="2"/>
  <c r="H1563" i="2"/>
  <c r="H1564" i="2"/>
  <c r="H1565" i="2"/>
  <c r="H1566" i="2"/>
  <c r="H1567" i="2"/>
  <c r="H1568" i="2"/>
  <c r="H1569" i="2"/>
  <c r="H1570" i="2"/>
  <c r="H1571" i="2"/>
  <c r="H1572" i="2"/>
  <c r="H1573" i="2"/>
  <c r="H1574" i="2"/>
  <c r="H1575" i="2"/>
  <c r="H1576" i="2"/>
  <c r="H1577" i="2"/>
  <c r="H1578" i="2"/>
  <c r="H1579" i="2"/>
  <c r="H1580" i="2"/>
  <c r="H1581" i="2"/>
  <c r="H1582" i="2"/>
  <c r="H1583" i="2"/>
  <c r="H1584" i="2"/>
  <c r="H1585" i="2"/>
  <c r="H1586" i="2"/>
  <c r="H1587" i="2"/>
  <c r="H1588" i="2"/>
  <c r="H1589" i="2"/>
  <c r="H1590" i="2"/>
  <c r="H1591" i="2"/>
  <c r="H1592" i="2"/>
  <c r="H1593" i="2"/>
  <c r="H1594" i="2"/>
  <c r="H1595" i="2"/>
  <c r="H1596" i="2"/>
  <c r="H1597" i="2"/>
  <c r="H1598" i="2"/>
  <c r="H1599" i="2"/>
  <c r="H1600" i="2"/>
  <c r="H1601" i="2"/>
  <c r="H1602" i="2"/>
  <c r="H1603" i="2"/>
  <c r="H1604" i="2"/>
  <c r="H1605" i="2"/>
  <c r="H1606" i="2"/>
  <c r="H1607" i="2"/>
  <c r="H1608" i="2"/>
  <c r="H1609" i="2"/>
  <c r="H1610" i="2"/>
  <c r="H1611" i="2"/>
  <c r="H1612" i="2"/>
  <c r="H1613" i="2"/>
  <c r="H1614" i="2"/>
  <c r="H1615" i="2"/>
  <c r="H1616" i="2"/>
  <c r="H1617" i="2"/>
  <c r="H1618" i="2"/>
  <c r="H1619" i="2"/>
  <c r="H1620" i="2"/>
  <c r="H1621" i="2"/>
  <c r="H1622" i="2"/>
  <c r="H1623" i="2"/>
  <c r="H1624" i="2"/>
  <c r="H1625" i="2"/>
  <c r="H1626" i="2"/>
  <c r="H1627" i="2"/>
  <c r="H1628" i="2"/>
  <c r="H1629" i="2"/>
  <c r="H1630" i="2"/>
  <c r="H1631" i="2"/>
  <c r="H1632" i="2"/>
  <c r="H1633" i="2"/>
  <c r="H1634" i="2"/>
  <c r="H1635" i="2"/>
  <c r="H1636" i="2"/>
  <c r="H1637" i="2"/>
  <c r="H1638" i="2"/>
  <c r="H1639" i="2"/>
  <c r="H1640" i="2"/>
  <c r="H1641" i="2"/>
  <c r="H1642" i="2"/>
  <c r="H1643" i="2"/>
  <c r="H1644" i="2"/>
  <c r="H1645" i="2"/>
  <c r="H1646" i="2"/>
  <c r="H1647" i="2"/>
  <c r="H1648" i="2"/>
  <c r="H1649" i="2"/>
  <c r="H1650" i="2"/>
  <c r="H1651" i="2"/>
  <c r="H1652" i="2"/>
  <c r="H1653" i="2"/>
  <c r="H1654" i="2"/>
  <c r="H1655" i="2"/>
  <c r="H1656" i="2"/>
  <c r="H1657" i="2"/>
  <c r="H1658" i="2"/>
  <c r="H1659" i="2"/>
  <c r="H1660" i="2"/>
  <c r="H1661" i="2"/>
  <c r="H1662" i="2"/>
  <c r="H1663" i="2"/>
  <c r="H1664" i="2"/>
  <c r="H1665" i="2"/>
  <c r="H1666" i="2"/>
  <c r="H1667" i="2"/>
  <c r="H1668" i="2"/>
  <c r="H1669" i="2"/>
  <c r="H1670" i="2"/>
  <c r="H1671" i="2"/>
  <c r="H1672" i="2"/>
  <c r="H1673" i="2"/>
  <c r="H1674" i="2"/>
  <c r="H1675" i="2"/>
  <c r="H1676" i="2"/>
  <c r="H1677" i="2"/>
  <c r="H1678" i="2"/>
  <c r="H1679" i="2"/>
  <c r="H1680" i="2"/>
  <c r="H1681" i="2"/>
  <c r="H1682" i="2"/>
  <c r="H1683" i="2"/>
  <c r="H1684" i="2"/>
  <c r="H1685" i="2"/>
  <c r="H1686" i="2"/>
  <c r="H1687" i="2"/>
  <c r="H1688" i="2"/>
  <c r="H1689" i="2"/>
  <c r="H1690" i="2"/>
  <c r="H1691" i="2"/>
  <c r="H1692" i="2"/>
  <c r="H1693" i="2"/>
  <c r="H1694" i="2"/>
  <c r="H1695" i="2"/>
  <c r="H1696" i="2"/>
  <c r="H1697" i="2"/>
  <c r="H1698" i="2"/>
  <c r="H1699" i="2"/>
  <c r="H1700" i="2"/>
  <c r="H1701" i="2"/>
  <c r="H1702" i="2"/>
  <c r="H1703" i="2"/>
  <c r="H1704" i="2"/>
  <c r="H1705" i="2"/>
  <c r="H1706" i="2"/>
  <c r="H1707" i="2"/>
  <c r="H1708" i="2"/>
  <c r="H1709" i="2"/>
  <c r="H1710" i="2"/>
  <c r="H1711" i="2"/>
  <c r="H1712" i="2"/>
  <c r="H1713" i="2"/>
  <c r="H1714" i="2"/>
  <c r="H1715" i="2"/>
  <c r="H1716" i="2"/>
  <c r="H1717" i="2"/>
  <c r="H1718" i="2"/>
  <c r="H1719" i="2"/>
  <c r="H1720" i="2"/>
  <c r="H1721" i="2"/>
  <c r="H1722" i="2"/>
  <c r="H1723" i="2"/>
  <c r="H1724" i="2"/>
  <c r="H1725" i="2"/>
  <c r="H1726" i="2"/>
  <c r="H1727" i="2"/>
  <c r="H1728" i="2"/>
  <c r="H1729" i="2"/>
  <c r="H1730" i="2"/>
  <c r="H1731" i="2"/>
  <c r="H1732" i="2"/>
  <c r="H1733" i="2"/>
  <c r="H1734" i="2"/>
  <c r="H1735" i="2"/>
  <c r="H1736" i="2"/>
  <c r="H1737" i="2"/>
  <c r="H1738" i="2"/>
  <c r="H1739" i="2"/>
  <c r="H1740" i="2"/>
  <c r="H1741" i="2"/>
  <c r="H1742" i="2"/>
  <c r="H1743" i="2"/>
  <c r="H1744" i="2"/>
  <c r="H1745" i="2"/>
  <c r="H1746" i="2"/>
  <c r="H1747" i="2"/>
  <c r="H1748" i="2"/>
  <c r="H1749" i="2"/>
  <c r="H1750" i="2"/>
  <c r="H1751" i="2"/>
  <c r="H1752" i="2"/>
  <c r="H1753" i="2"/>
  <c r="H1754" i="2"/>
  <c r="H1755" i="2"/>
  <c r="H1756" i="2"/>
  <c r="H1757" i="2"/>
  <c r="H1758" i="2"/>
  <c r="H1759" i="2"/>
  <c r="H1760" i="2"/>
  <c r="H1761" i="2"/>
  <c r="H1762" i="2"/>
  <c r="H1763" i="2"/>
  <c r="H1764" i="2"/>
  <c r="H1765" i="2"/>
  <c r="H1766" i="2"/>
  <c r="H1767" i="2"/>
  <c r="H1768" i="2"/>
  <c r="H1769" i="2"/>
  <c r="H1770" i="2"/>
  <c r="H1771" i="2"/>
  <c r="H1772" i="2"/>
  <c r="H1773" i="2"/>
  <c r="H1774" i="2"/>
  <c r="H1775" i="2"/>
  <c r="H1776" i="2"/>
  <c r="H1777" i="2"/>
  <c r="H1778" i="2"/>
  <c r="H1779" i="2"/>
  <c r="H1780" i="2"/>
  <c r="H1781" i="2"/>
  <c r="H1782" i="2"/>
  <c r="H1783" i="2"/>
  <c r="H1784" i="2"/>
  <c r="H1785" i="2"/>
  <c r="H1786" i="2"/>
  <c r="H1787" i="2"/>
  <c r="H1788" i="2"/>
  <c r="H1789" i="2"/>
  <c r="H1790" i="2"/>
  <c r="H1791" i="2"/>
  <c r="H1792" i="2"/>
  <c r="H1793" i="2"/>
  <c r="H1794" i="2"/>
  <c r="H1795" i="2"/>
  <c r="H1796" i="2"/>
  <c r="H1797" i="2"/>
  <c r="H1798" i="2"/>
  <c r="H1799" i="2"/>
  <c r="H1800" i="2"/>
  <c r="H1801" i="2"/>
  <c r="H1802" i="2"/>
  <c r="H1803" i="2"/>
  <c r="H1804" i="2"/>
  <c r="H1805" i="2"/>
  <c r="H1806" i="2"/>
  <c r="H1807" i="2"/>
  <c r="H1808" i="2"/>
  <c r="H1809" i="2"/>
  <c r="H1810" i="2"/>
  <c r="H1811" i="2"/>
  <c r="H1812" i="2"/>
  <c r="H1813" i="2"/>
  <c r="H1814" i="2"/>
  <c r="H1815" i="2"/>
  <c r="H1816" i="2"/>
  <c r="H1817" i="2"/>
  <c r="H1818" i="2"/>
  <c r="H1819" i="2"/>
  <c r="H1820" i="2"/>
  <c r="H1821" i="2"/>
  <c r="H1822" i="2"/>
  <c r="H1823" i="2"/>
  <c r="H1824" i="2"/>
  <c r="H1825" i="2"/>
  <c r="H1826" i="2"/>
  <c r="H1827" i="2"/>
  <c r="H1828" i="2"/>
  <c r="H1829" i="2"/>
  <c r="H1830" i="2"/>
  <c r="H1831" i="2"/>
  <c r="H1832" i="2"/>
  <c r="H1833" i="2"/>
  <c r="H1834" i="2"/>
  <c r="H1835" i="2"/>
  <c r="H1836" i="2"/>
  <c r="H1837" i="2"/>
  <c r="H1838" i="2"/>
  <c r="H1839" i="2"/>
  <c r="H1840" i="2"/>
  <c r="H1841" i="2"/>
  <c r="H1842" i="2"/>
  <c r="H1843" i="2"/>
  <c r="H1844" i="2"/>
  <c r="H1845" i="2"/>
  <c r="H1846" i="2"/>
  <c r="H1847" i="2"/>
  <c r="H1848" i="2"/>
  <c r="H1849" i="2"/>
  <c r="H1850" i="2"/>
  <c r="H1851" i="2"/>
  <c r="H1852" i="2"/>
  <c r="H1853" i="2"/>
  <c r="H1854" i="2"/>
  <c r="H1855" i="2"/>
  <c r="H1856" i="2"/>
  <c r="H1857" i="2"/>
  <c r="H1858" i="2"/>
  <c r="H1859" i="2"/>
  <c r="H1860" i="2"/>
  <c r="H1861" i="2"/>
  <c r="H1862" i="2"/>
  <c r="H1863" i="2"/>
  <c r="H1864" i="2"/>
  <c r="H1865" i="2"/>
  <c r="H1866" i="2"/>
  <c r="H1867" i="2"/>
  <c r="H1868" i="2"/>
  <c r="H1869" i="2"/>
  <c r="H1870" i="2"/>
  <c r="H1871" i="2"/>
  <c r="H1872" i="2"/>
  <c r="H1873" i="2"/>
  <c r="H1874" i="2"/>
  <c r="H1875" i="2"/>
  <c r="H1876" i="2"/>
  <c r="H1877" i="2"/>
  <c r="H1878" i="2"/>
  <c r="H1879" i="2"/>
  <c r="H1880" i="2"/>
  <c r="H1881" i="2"/>
  <c r="H1882" i="2"/>
  <c r="H1883" i="2"/>
  <c r="H1884" i="2"/>
  <c r="H1885" i="2"/>
  <c r="H1886" i="2"/>
  <c r="H1887" i="2"/>
  <c r="H1888" i="2"/>
  <c r="H1889" i="2"/>
  <c r="H1890" i="2"/>
  <c r="H1891" i="2"/>
  <c r="H1892" i="2"/>
  <c r="H1893" i="2"/>
  <c r="H1894" i="2"/>
  <c r="H1895" i="2"/>
  <c r="H1896" i="2"/>
  <c r="H1897" i="2"/>
  <c r="H1898" i="2"/>
  <c r="H1899" i="2"/>
  <c r="H1900" i="2"/>
  <c r="H1901" i="2"/>
  <c r="H1902" i="2"/>
  <c r="H1903" i="2"/>
  <c r="C4" i="5"/>
  <c r="B4" i="5"/>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J1161" i="2"/>
  <c r="J1162" i="2"/>
  <c r="J1163" i="2"/>
  <c r="J1164" i="2"/>
  <c r="J1165" i="2"/>
  <c r="J1166" i="2"/>
  <c r="J1167" i="2"/>
  <c r="J1168" i="2"/>
  <c r="J1169" i="2"/>
  <c r="J1170" i="2"/>
  <c r="J1171" i="2"/>
  <c r="J1172" i="2"/>
  <c r="J1173" i="2"/>
  <c r="J1174" i="2"/>
  <c r="J1175" i="2"/>
  <c r="J1176" i="2"/>
  <c r="J1177" i="2"/>
  <c r="J1178" i="2"/>
  <c r="J1179" i="2"/>
  <c r="J1180" i="2"/>
  <c r="J1181" i="2"/>
  <c r="J1182" i="2"/>
  <c r="J1183" i="2"/>
  <c r="J1184" i="2"/>
  <c r="J1185" i="2"/>
  <c r="J1186" i="2"/>
  <c r="J1187" i="2"/>
  <c r="J1188" i="2"/>
  <c r="J1189" i="2"/>
  <c r="J1190" i="2"/>
  <c r="J1191" i="2"/>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J1255" i="2"/>
  <c r="J1256" i="2"/>
  <c r="J1257" i="2"/>
  <c r="J1258" i="2"/>
  <c r="J1259" i="2"/>
  <c r="J1260" i="2"/>
  <c r="J1261" i="2"/>
  <c r="J1262" i="2"/>
  <c r="J1263" i="2"/>
  <c r="J1264" i="2"/>
  <c r="J1265" i="2"/>
  <c r="J1266" i="2"/>
  <c r="J1267" i="2"/>
  <c r="J1268" i="2"/>
  <c r="J1269" i="2"/>
  <c r="J1270" i="2"/>
  <c r="J1271" i="2"/>
  <c r="J1272" i="2"/>
  <c r="J1273" i="2"/>
  <c r="J1274" i="2"/>
  <c r="J1275" i="2"/>
  <c r="J1276" i="2"/>
  <c r="J1277" i="2"/>
  <c r="J1278" i="2"/>
  <c r="J1279" i="2"/>
  <c r="J1280" i="2"/>
  <c r="J1281" i="2"/>
  <c r="J1282" i="2"/>
  <c r="J1283" i="2"/>
  <c r="J1284" i="2"/>
  <c r="J1285" i="2"/>
  <c r="J1286" i="2"/>
  <c r="J1287" i="2"/>
  <c r="J1288" i="2"/>
  <c r="J1289" i="2"/>
  <c r="J1290" i="2"/>
  <c r="J1291" i="2"/>
  <c r="J1292" i="2"/>
  <c r="J1293" i="2"/>
  <c r="J1294" i="2"/>
  <c r="J1295" i="2"/>
  <c r="J1296" i="2"/>
  <c r="J1297" i="2"/>
  <c r="J1298" i="2"/>
  <c r="J1299" i="2"/>
  <c r="J1300" i="2"/>
  <c r="J1301" i="2"/>
  <c r="J1302" i="2"/>
  <c r="J1303" i="2"/>
  <c r="J1304" i="2"/>
  <c r="J1305" i="2"/>
  <c r="J1306" i="2"/>
  <c r="J1307" i="2"/>
  <c r="J1308" i="2"/>
  <c r="J1309" i="2"/>
  <c r="J1310" i="2"/>
  <c r="J1311" i="2"/>
  <c r="J1312" i="2"/>
  <c r="J1313" i="2"/>
  <c r="J1314" i="2"/>
  <c r="J1315" i="2"/>
  <c r="J1316" i="2"/>
  <c r="J1317" i="2"/>
  <c r="J1318" i="2"/>
  <c r="J1319" i="2"/>
  <c r="J1320" i="2"/>
  <c r="J1321" i="2"/>
  <c r="J1322" i="2"/>
  <c r="J1323" i="2"/>
  <c r="J1324" i="2"/>
  <c r="J1325" i="2"/>
  <c r="J1326" i="2"/>
  <c r="J1327" i="2"/>
  <c r="J1328" i="2"/>
  <c r="J1329" i="2"/>
  <c r="J1330" i="2"/>
  <c r="J1331" i="2"/>
  <c r="J1332" i="2"/>
  <c r="J1333" i="2"/>
  <c r="J1334" i="2"/>
  <c r="J1335" i="2"/>
  <c r="J1336" i="2"/>
  <c r="J1337" i="2"/>
  <c r="J1338" i="2"/>
  <c r="J1339" i="2"/>
  <c r="J1340" i="2"/>
  <c r="J1341" i="2"/>
  <c r="J1342" i="2"/>
  <c r="J1343" i="2"/>
  <c r="J1344" i="2"/>
  <c r="J1345" i="2"/>
  <c r="J1346" i="2"/>
  <c r="J1347" i="2"/>
  <c r="J1348" i="2"/>
  <c r="J1349" i="2"/>
  <c r="J1350" i="2"/>
  <c r="J1351" i="2"/>
  <c r="J1352" i="2"/>
  <c r="J1353" i="2"/>
  <c r="J1354" i="2"/>
  <c r="J1355" i="2"/>
  <c r="J1356" i="2"/>
  <c r="J1357" i="2"/>
  <c r="J1358" i="2"/>
  <c r="J1359" i="2"/>
  <c r="J1360" i="2"/>
  <c r="J1361" i="2"/>
  <c r="J1362" i="2"/>
  <c r="J1363" i="2"/>
  <c r="J1364" i="2"/>
  <c r="J1365" i="2"/>
  <c r="J1366" i="2"/>
  <c r="J1367" i="2"/>
  <c r="J1368" i="2"/>
  <c r="J1369" i="2"/>
  <c r="J1370" i="2"/>
  <c r="J1371" i="2"/>
  <c r="J1372" i="2"/>
  <c r="J1373" i="2"/>
  <c r="J1374" i="2"/>
  <c r="J1375" i="2"/>
  <c r="J1376" i="2"/>
  <c r="J1377" i="2"/>
  <c r="J1378" i="2"/>
  <c r="J1379" i="2"/>
  <c r="J1380" i="2"/>
  <c r="J1381" i="2"/>
  <c r="J1382" i="2"/>
  <c r="J1383" i="2"/>
  <c r="J1384" i="2"/>
  <c r="J1385" i="2"/>
  <c r="J1386" i="2"/>
  <c r="J1387" i="2"/>
  <c r="J1388" i="2"/>
  <c r="J1389" i="2"/>
  <c r="J1390" i="2"/>
  <c r="J1391" i="2"/>
  <c r="J1392" i="2"/>
  <c r="J1393" i="2"/>
  <c r="J1394" i="2"/>
  <c r="J1395" i="2"/>
  <c r="J1396" i="2"/>
  <c r="J1397" i="2"/>
  <c r="J1398" i="2"/>
  <c r="J1399" i="2"/>
  <c r="J1400" i="2"/>
  <c r="J1401" i="2"/>
  <c r="J1402" i="2"/>
  <c r="J1403" i="2"/>
  <c r="J1404" i="2"/>
  <c r="J1405" i="2"/>
  <c r="J1406" i="2"/>
  <c r="J1407" i="2"/>
  <c r="J1408" i="2"/>
  <c r="J1409" i="2"/>
  <c r="J1410" i="2"/>
  <c r="J1411" i="2"/>
  <c r="J1412" i="2"/>
  <c r="J1413" i="2"/>
  <c r="J1414" i="2"/>
  <c r="J1415" i="2"/>
  <c r="J1416" i="2"/>
  <c r="J1417" i="2"/>
  <c r="J1418" i="2"/>
  <c r="J1419" i="2"/>
  <c r="J1420" i="2"/>
  <c r="J1421" i="2"/>
  <c r="J1422" i="2"/>
  <c r="J1423" i="2"/>
  <c r="J1424" i="2"/>
  <c r="J1425" i="2"/>
  <c r="J1426" i="2"/>
  <c r="J1427" i="2"/>
  <c r="J1428" i="2"/>
  <c r="J1429" i="2"/>
  <c r="J1430" i="2"/>
  <c r="J1431" i="2"/>
  <c r="J1432" i="2"/>
  <c r="J1433" i="2"/>
  <c r="J1434" i="2"/>
  <c r="J1435" i="2"/>
  <c r="J1436" i="2"/>
  <c r="J1437" i="2"/>
  <c r="J1438" i="2"/>
  <c r="J1439" i="2"/>
  <c r="J1440" i="2"/>
  <c r="J1441" i="2"/>
  <c r="J1442" i="2"/>
  <c r="J1443" i="2"/>
  <c r="J1444" i="2"/>
  <c r="J1445" i="2"/>
  <c r="J1446" i="2"/>
  <c r="J1447" i="2"/>
  <c r="J1448" i="2"/>
  <c r="J1449" i="2"/>
  <c r="J1450" i="2"/>
  <c r="J1451" i="2"/>
  <c r="J1452" i="2"/>
  <c r="J1453" i="2"/>
  <c r="J1454" i="2"/>
  <c r="J1455" i="2"/>
  <c r="J1456" i="2"/>
  <c r="J1457" i="2"/>
  <c r="J1458" i="2"/>
  <c r="J1459" i="2"/>
  <c r="J1460" i="2"/>
  <c r="J1461" i="2"/>
  <c r="J1462" i="2"/>
  <c r="J1463" i="2"/>
  <c r="J1464" i="2"/>
  <c r="J1465" i="2"/>
  <c r="J1466" i="2"/>
  <c r="J1467" i="2"/>
  <c r="J1468" i="2"/>
  <c r="J1469" i="2"/>
  <c r="J1470" i="2"/>
  <c r="J1471" i="2"/>
  <c r="J1472" i="2"/>
  <c r="J1473" i="2"/>
  <c r="J1474" i="2"/>
  <c r="J1475" i="2"/>
  <c r="J1476" i="2"/>
  <c r="J1477" i="2"/>
  <c r="J1478" i="2"/>
  <c r="J1479" i="2"/>
  <c r="J1480" i="2"/>
  <c r="J1481" i="2"/>
  <c r="J1482" i="2"/>
  <c r="J1483" i="2"/>
  <c r="J1484" i="2"/>
  <c r="J1485" i="2"/>
  <c r="J1486" i="2"/>
  <c r="J1487" i="2"/>
  <c r="J1488" i="2"/>
  <c r="J1489" i="2"/>
  <c r="J1490" i="2"/>
  <c r="J1491" i="2"/>
  <c r="J1492" i="2"/>
  <c r="J1493" i="2"/>
  <c r="J1494" i="2"/>
  <c r="J1495" i="2"/>
  <c r="J1496" i="2"/>
  <c r="J1497" i="2"/>
  <c r="J1498" i="2"/>
  <c r="J1499" i="2"/>
  <c r="J1500" i="2"/>
  <c r="J1501" i="2"/>
  <c r="J1502" i="2"/>
  <c r="J1503" i="2"/>
  <c r="J1504" i="2"/>
  <c r="J1505" i="2"/>
  <c r="J1506" i="2"/>
  <c r="J1507" i="2"/>
  <c r="J1508" i="2"/>
  <c r="J1509" i="2"/>
  <c r="J1510" i="2"/>
  <c r="J1511" i="2"/>
  <c r="J1512" i="2"/>
  <c r="J1513" i="2"/>
  <c r="J1514" i="2"/>
  <c r="J1515" i="2"/>
  <c r="J1516" i="2"/>
  <c r="J1517" i="2"/>
  <c r="J1518" i="2"/>
  <c r="J1519" i="2"/>
  <c r="J1520" i="2"/>
  <c r="J1521" i="2"/>
  <c r="J1522" i="2"/>
  <c r="J1523" i="2"/>
  <c r="J1524" i="2"/>
  <c r="J1525" i="2"/>
  <c r="J1526" i="2"/>
  <c r="J1527" i="2"/>
  <c r="J1528" i="2"/>
  <c r="J1529" i="2"/>
  <c r="J1530" i="2"/>
  <c r="J1531" i="2"/>
  <c r="J1532" i="2"/>
  <c r="J1533" i="2"/>
  <c r="J1534" i="2"/>
  <c r="J1535" i="2"/>
  <c r="J1536" i="2"/>
  <c r="J1537" i="2"/>
  <c r="J1538" i="2"/>
  <c r="J1539" i="2"/>
  <c r="J1540" i="2"/>
  <c r="J1541" i="2"/>
  <c r="J1542" i="2"/>
  <c r="J1543" i="2"/>
  <c r="J1544" i="2"/>
  <c r="J1545" i="2"/>
  <c r="J1546" i="2"/>
  <c r="J1547" i="2"/>
  <c r="J1548" i="2"/>
  <c r="J1549" i="2"/>
  <c r="J1550" i="2"/>
  <c r="J1551" i="2"/>
  <c r="J1552" i="2"/>
  <c r="J1553" i="2"/>
  <c r="J1554" i="2"/>
  <c r="J1555" i="2"/>
  <c r="J1556" i="2"/>
  <c r="J1557" i="2"/>
  <c r="J1558" i="2"/>
  <c r="J1559" i="2"/>
  <c r="J1560" i="2"/>
  <c r="J1561" i="2"/>
  <c r="J1562" i="2"/>
  <c r="J1563" i="2"/>
  <c r="J1564" i="2"/>
  <c r="J1565" i="2"/>
  <c r="J1566" i="2"/>
  <c r="J1567" i="2"/>
  <c r="J1568" i="2"/>
  <c r="J1569" i="2"/>
  <c r="J1570" i="2"/>
  <c r="J1571" i="2"/>
  <c r="J1572" i="2"/>
  <c r="J1573" i="2"/>
  <c r="J1574" i="2"/>
  <c r="J1575" i="2"/>
  <c r="J1576" i="2"/>
  <c r="J1577" i="2"/>
  <c r="J1578" i="2"/>
  <c r="J1579" i="2"/>
  <c r="J1580" i="2"/>
  <c r="J1581" i="2"/>
  <c r="J1582" i="2"/>
  <c r="J1583" i="2"/>
  <c r="J1584" i="2"/>
  <c r="J1585" i="2"/>
  <c r="J1586" i="2"/>
  <c r="J1587" i="2"/>
  <c r="J1588" i="2"/>
  <c r="J1589" i="2"/>
  <c r="J1590" i="2"/>
  <c r="J1591" i="2"/>
  <c r="J1592" i="2"/>
  <c r="J1593" i="2"/>
  <c r="J1594" i="2"/>
  <c r="J1595" i="2"/>
  <c r="J1596" i="2"/>
  <c r="J1597" i="2"/>
  <c r="J1598" i="2"/>
  <c r="J1599" i="2"/>
  <c r="J1600" i="2"/>
  <c r="J1601" i="2"/>
  <c r="J1602" i="2"/>
  <c r="J1603" i="2"/>
  <c r="J1604" i="2"/>
  <c r="J1605" i="2"/>
  <c r="J1606" i="2"/>
  <c r="J1607" i="2"/>
  <c r="J1608" i="2"/>
  <c r="J1609" i="2"/>
  <c r="J1610" i="2"/>
  <c r="J1611" i="2"/>
  <c r="J1612" i="2"/>
  <c r="J1613" i="2"/>
  <c r="J1614" i="2"/>
  <c r="J1615" i="2"/>
  <c r="J1616" i="2"/>
  <c r="J1617" i="2"/>
  <c r="J1618" i="2"/>
  <c r="J1619" i="2"/>
  <c r="J1620" i="2"/>
  <c r="J1621" i="2"/>
  <c r="J1622" i="2"/>
  <c r="J1623" i="2"/>
  <c r="J1624" i="2"/>
  <c r="J1625" i="2"/>
  <c r="J1626" i="2"/>
  <c r="J1627" i="2"/>
  <c r="J1628" i="2"/>
  <c r="J1629" i="2"/>
  <c r="J1630" i="2"/>
  <c r="J1631" i="2"/>
  <c r="J1632" i="2"/>
  <c r="J1633" i="2"/>
  <c r="J1634" i="2"/>
  <c r="J1635" i="2"/>
  <c r="J1636" i="2"/>
  <c r="J1637" i="2"/>
  <c r="J1638" i="2"/>
  <c r="J1639" i="2"/>
  <c r="J1640" i="2"/>
  <c r="J1641" i="2"/>
  <c r="J1642" i="2"/>
  <c r="J1643" i="2"/>
  <c r="J1644" i="2"/>
  <c r="J1645" i="2"/>
  <c r="J1646" i="2"/>
  <c r="J1647" i="2"/>
  <c r="J1648" i="2"/>
  <c r="J1649" i="2"/>
  <c r="J1650" i="2"/>
  <c r="J1651" i="2"/>
  <c r="J1652" i="2"/>
  <c r="J1653" i="2"/>
  <c r="J1654" i="2"/>
  <c r="J1655" i="2"/>
  <c r="J1656" i="2"/>
  <c r="J1657" i="2"/>
  <c r="J1658" i="2"/>
  <c r="J1659" i="2"/>
  <c r="J1660" i="2"/>
  <c r="J1661" i="2"/>
  <c r="J1662" i="2"/>
  <c r="J1663" i="2"/>
  <c r="J1664" i="2"/>
  <c r="J1665" i="2"/>
  <c r="J1666" i="2"/>
  <c r="J1667" i="2"/>
  <c r="J1668" i="2"/>
  <c r="J1669" i="2"/>
  <c r="J1670" i="2"/>
  <c r="J1671" i="2"/>
  <c r="J1672" i="2"/>
  <c r="J1673" i="2"/>
  <c r="J1674" i="2"/>
  <c r="J1675" i="2"/>
  <c r="J1676" i="2"/>
  <c r="J1677" i="2"/>
  <c r="J1678" i="2"/>
  <c r="J1679" i="2"/>
  <c r="J1680" i="2"/>
  <c r="J1681" i="2"/>
  <c r="J1682" i="2"/>
  <c r="J1683" i="2"/>
  <c r="J1684" i="2"/>
  <c r="J1685" i="2"/>
  <c r="J1686" i="2"/>
  <c r="J1687" i="2"/>
  <c r="J1688" i="2"/>
  <c r="J1689" i="2"/>
  <c r="J1690" i="2"/>
  <c r="J1691" i="2"/>
  <c r="J1692" i="2"/>
  <c r="J1693" i="2"/>
  <c r="J1694" i="2"/>
  <c r="J1695" i="2"/>
  <c r="J1696" i="2"/>
  <c r="J1697" i="2"/>
  <c r="J1698" i="2"/>
  <c r="J1699" i="2"/>
  <c r="J1700" i="2"/>
  <c r="J1701" i="2"/>
  <c r="J1702" i="2"/>
  <c r="J1703" i="2"/>
  <c r="J1704" i="2"/>
  <c r="J1705" i="2"/>
  <c r="J1706" i="2"/>
  <c r="J1707" i="2"/>
  <c r="J1708" i="2"/>
  <c r="J1709" i="2"/>
  <c r="J1710" i="2"/>
  <c r="J1711" i="2"/>
  <c r="J1712" i="2"/>
  <c r="J1713" i="2"/>
  <c r="J1714" i="2"/>
  <c r="J1715" i="2"/>
  <c r="J1716" i="2"/>
  <c r="J1717" i="2"/>
  <c r="J1718" i="2"/>
  <c r="J1719" i="2"/>
  <c r="J1720" i="2"/>
  <c r="J1721" i="2"/>
  <c r="J1722" i="2"/>
  <c r="J1723" i="2"/>
  <c r="J1724" i="2"/>
  <c r="J1725" i="2"/>
  <c r="J1726" i="2"/>
  <c r="J1727" i="2"/>
  <c r="J1728" i="2"/>
  <c r="J1729" i="2"/>
  <c r="J1730" i="2"/>
  <c r="J1731" i="2"/>
  <c r="J1732" i="2"/>
  <c r="J1733" i="2"/>
  <c r="J1734" i="2"/>
  <c r="J1735" i="2"/>
  <c r="J1736" i="2"/>
  <c r="J1737" i="2"/>
  <c r="J1738" i="2"/>
  <c r="J1739" i="2"/>
  <c r="J1740" i="2"/>
  <c r="J1741" i="2"/>
  <c r="J1742" i="2"/>
  <c r="J1743" i="2"/>
  <c r="J1744" i="2"/>
  <c r="J1745" i="2"/>
  <c r="J1746" i="2"/>
  <c r="J1747" i="2"/>
  <c r="J1748" i="2"/>
  <c r="J1749" i="2"/>
  <c r="J1750" i="2"/>
  <c r="J1751" i="2"/>
  <c r="J1752" i="2"/>
  <c r="J1753" i="2"/>
  <c r="J1754" i="2"/>
  <c r="J1755" i="2"/>
  <c r="J1756" i="2"/>
  <c r="J1757" i="2"/>
  <c r="J1758" i="2"/>
  <c r="J1759" i="2"/>
  <c r="J1760" i="2"/>
  <c r="J1761" i="2"/>
  <c r="J1762" i="2"/>
  <c r="J1763" i="2"/>
  <c r="J1764" i="2"/>
  <c r="J1765" i="2"/>
  <c r="J1766" i="2"/>
  <c r="J1767" i="2"/>
  <c r="J1768" i="2"/>
  <c r="J1769" i="2"/>
  <c r="J1770" i="2"/>
  <c r="J1771" i="2"/>
  <c r="J1772" i="2"/>
  <c r="J1773" i="2"/>
  <c r="J1774" i="2"/>
  <c r="J1775" i="2"/>
  <c r="J1776" i="2"/>
  <c r="J1777" i="2"/>
  <c r="J1778" i="2"/>
  <c r="J1779" i="2"/>
  <c r="J1780" i="2"/>
  <c r="J1781" i="2"/>
  <c r="J1782" i="2"/>
  <c r="J1783" i="2"/>
  <c r="J1784" i="2"/>
  <c r="J1785" i="2"/>
  <c r="J1786" i="2"/>
  <c r="J1787" i="2"/>
  <c r="J1788" i="2"/>
  <c r="J1789" i="2"/>
  <c r="J1790" i="2"/>
  <c r="J1791" i="2"/>
  <c r="J1792" i="2"/>
  <c r="J1793" i="2"/>
  <c r="J1794" i="2"/>
  <c r="J1795" i="2"/>
  <c r="J1796" i="2"/>
  <c r="J1797" i="2"/>
  <c r="J1798" i="2"/>
  <c r="J1799" i="2"/>
  <c r="J1800" i="2"/>
  <c r="J1801" i="2"/>
  <c r="J1802" i="2"/>
  <c r="J1803" i="2"/>
  <c r="J1804" i="2"/>
  <c r="J1805" i="2"/>
  <c r="J1806" i="2"/>
  <c r="J1807" i="2"/>
  <c r="J1808" i="2"/>
  <c r="J1809" i="2"/>
  <c r="J1810" i="2"/>
  <c r="J1811" i="2"/>
  <c r="J1812" i="2"/>
  <c r="J1813" i="2"/>
  <c r="J1814" i="2"/>
  <c r="J1815" i="2"/>
  <c r="J1816" i="2"/>
  <c r="J1817" i="2"/>
  <c r="J1818" i="2"/>
  <c r="J1819" i="2"/>
  <c r="J1820" i="2"/>
  <c r="J1821" i="2"/>
  <c r="J1822" i="2"/>
  <c r="J1823" i="2"/>
  <c r="J1824" i="2"/>
  <c r="J1825" i="2"/>
  <c r="J1826" i="2"/>
  <c r="J1827" i="2"/>
  <c r="J1828" i="2"/>
  <c r="J1829" i="2"/>
  <c r="J1830" i="2"/>
  <c r="J1831" i="2"/>
  <c r="J1832" i="2"/>
  <c r="J1833" i="2"/>
  <c r="J1834" i="2"/>
  <c r="J1835" i="2"/>
  <c r="J1836" i="2"/>
  <c r="J1837" i="2"/>
  <c r="J1838" i="2"/>
  <c r="J1839" i="2"/>
  <c r="J1840" i="2"/>
  <c r="J1841" i="2"/>
  <c r="J1842" i="2"/>
  <c r="J1843" i="2"/>
  <c r="J1844" i="2"/>
  <c r="J1845" i="2"/>
  <c r="J1846" i="2"/>
  <c r="J1847" i="2"/>
  <c r="J1848" i="2"/>
  <c r="J1849" i="2"/>
  <c r="J1850" i="2"/>
  <c r="J1851" i="2"/>
  <c r="J1852" i="2"/>
  <c r="J1853" i="2"/>
  <c r="J1854" i="2"/>
  <c r="J1855" i="2"/>
  <c r="J1856" i="2"/>
  <c r="J1857" i="2"/>
  <c r="J1858" i="2"/>
  <c r="J1859" i="2"/>
  <c r="J1860" i="2"/>
  <c r="J1861" i="2"/>
  <c r="J1862" i="2"/>
  <c r="J1863" i="2"/>
  <c r="J1864" i="2"/>
  <c r="J1865" i="2"/>
  <c r="J1866" i="2"/>
  <c r="J1867" i="2"/>
  <c r="J1868" i="2"/>
  <c r="J1869" i="2"/>
  <c r="J1870" i="2"/>
  <c r="J1871" i="2"/>
  <c r="J1872" i="2"/>
  <c r="J1873" i="2"/>
  <c r="J1874" i="2"/>
  <c r="J1875" i="2"/>
  <c r="J1876" i="2"/>
  <c r="J1877" i="2"/>
  <c r="J1878" i="2"/>
  <c r="J1879" i="2"/>
  <c r="J1880" i="2"/>
  <c r="J1881" i="2"/>
  <c r="J1882" i="2"/>
  <c r="J1883" i="2"/>
  <c r="J1884" i="2"/>
  <c r="J1885" i="2"/>
  <c r="J1886" i="2"/>
  <c r="J1887" i="2"/>
  <c r="J1888" i="2"/>
  <c r="J1889" i="2"/>
  <c r="J1890" i="2"/>
  <c r="J1891" i="2"/>
  <c r="J1892" i="2"/>
  <c r="J1893" i="2"/>
  <c r="J1894" i="2"/>
  <c r="J1895" i="2"/>
  <c r="J1896" i="2"/>
  <c r="J1897" i="2"/>
  <c r="J1898" i="2"/>
  <c r="J1899" i="2"/>
  <c r="J1900" i="2"/>
  <c r="J1901" i="2"/>
  <c r="J1902" i="2"/>
  <c r="J1903" i="2"/>
  <c r="I2" i="2"/>
  <c r="K2" i="2" s="1"/>
  <c r="U154" i="1"/>
  <c r="T74" i="1"/>
  <c r="T218" i="1"/>
  <c r="T347" i="1"/>
  <c r="T353" i="1"/>
  <c r="T357" i="1"/>
  <c r="T610" i="1"/>
  <c r="T683" i="1"/>
  <c r="T750" i="1"/>
  <c r="T535" i="1"/>
  <c r="T320" i="1"/>
  <c r="T658" i="1"/>
  <c r="T481" i="1"/>
  <c r="T411" i="1"/>
  <c r="T491" i="1"/>
  <c r="T212" i="1"/>
  <c r="T614" i="1"/>
  <c r="T102" i="1"/>
  <c r="T534" i="1"/>
  <c r="T455" i="1"/>
  <c r="T497" i="1"/>
  <c r="T24" i="1"/>
  <c r="T607" i="1"/>
  <c r="T470" i="1"/>
  <c r="T92" i="1"/>
  <c r="T352" i="1"/>
  <c r="T385" i="1"/>
  <c r="T306" i="1"/>
  <c r="T480" i="1"/>
  <c r="T41" i="1"/>
  <c r="T57" i="1"/>
  <c r="T625" i="1"/>
  <c r="T675" i="1"/>
  <c r="T530" i="1"/>
  <c r="T571" i="1"/>
  <c r="T551" i="1"/>
  <c r="T220" i="1"/>
  <c r="T14" i="1"/>
  <c r="T94" i="1"/>
  <c r="T196" i="1"/>
  <c r="T396" i="1"/>
  <c r="U396" i="1" s="1"/>
  <c r="T439" i="1"/>
  <c r="T484" i="1"/>
  <c r="T494" i="1"/>
  <c r="T505" i="1"/>
  <c r="T523" i="1"/>
  <c r="T688" i="1"/>
  <c r="T697" i="1"/>
  <c r="T629" i="1"/>
  <c r="T215" i="1"/>
  <c r="T313" i="1"/>
  <c r="T265" i="1"/>
  <c r="T635" i="1"/>
  <c r="T513" i="1"/>
  <c r="T749" i="1"/>
  <c r="T68" i="1"/>
  <c r="T29" i="1"/>
  <c r="T631" i="1"/>
  <c r="T292" i="1"/>
  <c r="T233" i="1"/>
  <c r="T146" i="1"/>
  <c r="T475" i="1"/>
  <c r="T351" i="1"/>
  <c r="T317" i="1"/>
  <c r="T63" i="1"/>
  <c r="T642" i="1"/>
  <c r="T129" i="1"/>
  <c r="T684" i="1"/>
  <c r="T682" i="1"/>
  <c r="T100" i="1"/>
  <c r="T512" i="1"/>
  <c r="T428" i="1"/>
  <c r="T247" i="1"/>
  <c r="T202" i="1"/>
  <c r="T272" i="1"/>
  <c r="T450" i="1"/>
  <c r="T583" i="1"/>
  <c r="T689" i="1"/>
  <c r="T753" i="1"/>
  <c r="T758" i="1"/>
  <c r="T5" i="1"/>
  <c r="T566" i="1"/>
  <c r="T195" i="1"/>
  <c r="T223" i="1"/>
  <c r="T412" i="1"/>
  <c r="T452" i="1"/>
  <c r="T591" i="1"/>
  <c r="T65" i="1"/>
  <c r="T135" i="1"/>
  <c r="T490" i="1"/>
  <c r="T78" i="1"/>
  <c r="T109" i="1"/>
  <c r="T194" i="1"/>
  <c r="T296" i="1"/>
  <c r="T88" i="1"/>
  <c r="T379" i="1"/>
  <c r="T586" i="1"/>
  <c r="T746" i="1"/>
  <c r="T112" i="1"/>
  <c r="T504" i="1"/>
  <c r="T664" i="1"/>
  <c r="T619" i="1"/>
  <c r="T114" i="1"/>
  <c r="T142" i="1"/>
  <c r="T207" i="1"/>
  <c r="T244" i="1"/>
  <c r="T278" i="1"/>
  <c r="T329" i="1"/>
  <c r="T356" i="1"/>
  <c r="T366" i="1"/>
  <c r="T380" i="1"/>
  <c r="T524" i="1"/>
  <c r="T527" i="1"/>
  <c r="T567" i="1"/>
  <c r="T628" i="1"/>
  <c r="T34" i="1"/>
  <c r="T382" i="1"/>
  <c r="T424" i="1"/>
  <c r="T562" i="1"/>
  <c r="T449" i="1"/>
  <c r="T721" i="1"/>
  <c r="T398" i="1"/>
  <c r="T408" i="1"/>
  <c r="T185" i="1"/>
  <c r="T444" i="1"/>
  <c r="T501" i="1"/>
  <c r="T493" i="1"/>
  <c r="T467" i="1"/>
  <c r="T267" i="1"/>
  <c r="T459" i="1"/>
  <c r="T462" i="1"/>
  <c r="T253" i="1"/>
  <c r="T372" i="1"/>
  <c r="T518" i="1"/>
  <c r="T337" i="1"/>
  <c r="T238" i="1"/>
  <c r="T617" i="1"/>
  <c r="T178" i="1"/>
  <c r="T521" i="1"/>
  <c r="T549" i="1"/>
  <c r="T552" i="1"/>
  <c r="T763" i="1"/>
  <c r="T28" i="1"/>
  <c r="T762" i="1"/>
  <c r="T298" i="1"/>
  <c r="T466" i="1"/>
  <c r="T698" i="1"/>
  <c r="T121" i="1"/>
  <c r="T197" i="1"/>
  <c r="T37" i="1"/>
  <c r="T122" i="1"/>
  <c r="T153" i="1"/>
  <c r="T257" i="1"/>
  <c r="T303" i="1"/>
  <c r="T387" i="1"/>
  <c r="T510" i="1"/>
  <c r="T622" i="1"/>
  <c r="T636" i="1"/>
  <c r="T656" i="1"/>
  <c r="T686" i="1"/>
  <c r="T709" i="1"/>
  <c r="T761" i="1"/>
  <c r="T676" i="1"/>
  <c r="T159" i="1"/>
  <c r="T578" i="1"/>
  <c r="T70" i="1"/>
  <c r="T231" i="1"/>
  <c r="T111" i="1"/>
  <c r="T593" i="1"/>
  <c r="T406" i="1"/>
  <c r="T33" i="1"/>
  <c r="T198" i="1"/>
  <c r="T681" i="1"/>
  <c r="T168" i="1"/>
  <c r="T25" i="1"/>
  <c r="T364" i="1"/>
  <c r="T626" i="1"/>
  <c r="T569" i="1"/>
  <c r="T427" i="1"/>
  <c r="T264" i="1"/>
  <c r="T506" i="1"/>
  <c r="T204" i="1"/>
  <c r="T191" i="1"/>
  <c r="T188" i="1"/>
  <c r="T503" i="1"/>
  <c r="T276" i="1"/>
  <c r="T519" i="1"/>
  <c r="T378" i="1"/>
  <c r="T695" i="1"/>
  <c r="T148" i="1"/>
  <c r="T500" i="1"/>
  <c r="T66" i="1"/>
  <c r="T381" i="1"/>
  <c r="T547" i="1"/>
  <c r="T279" i="1"/>
  <c r="T91" i="1"/>
  <c r="T113" i="1"/>
  <c r="T123" i="1"/>
  <c r="T128" i="1"/>
  <c r="T137" i="1"/>
  <c r="T157" i="1"/>
  <c r="T333" i="1"/>
  <c r="T384" i="1"/>
  <c r="T386" i="1"/>
  <c r="T388" i="1"/>
  <c r="T446" i="1"/>
  <c r="T509" i="1"/>
  <c r="T511" i="1"/>
  <c r="T632" i="1"/>
  <c r="T668" i="1"/>
  <c r="T55" i="1"/>
  <c r="T646" i="1"/>
  <c r="T300" i="1"/>
  <c r="T454" i="1"/>
  <c r="T559" i="1"/>
  <c r="T164" i="1"/>
  <c r="T751" i="1"/>
  <c r="T541" i="1"/>
  <c r="T93" i="1"/>
  <c r="T666" i="1"/>
  <c r="T486" i="1"/>
  <c r="T3" i="1"/>
  <c r="T216" i="1"/>
  <c r="T714" i="1"/>
  <c r="T561" i="1"/>
  <c r="T620" i="1"/>
  <c r="T738" i="1"/>
  <c r="T139" i="1"/>
  <c r="T266" i="1"/>
  <c r="T638" i="1"/>
  <c r="T334" i="1"/>
  <c r="T16" i="1"/>
  <c r="T722" i="1"/>
  <c r="T312" i="1"/>
  <c r="T520" i="1"/>
  <c r="T283" i="1"/>
  <c r="T152" i="1"/>
  <c r="T61" i="1"/>
  <c r="T305" i="1"/>
  <c r="T7" i="1"/>
  <c r="T79" i="1"/>
  <c r="T225" i="1"/>
  <c r="T307" i="1"/>
  <c r="T348" i="1"/>
  <c r="T431" i="1"/>
  <c r="T464" i="1"/>
  <c r="T472" i="1"/>
  <c r="T545" i="1"/>
  <c r="T588" i="1"/>
  <c r="T609" i="1"/>
  <c r="T719" i="1"/>
  <c r="T623" i="1"/>
  <c r="T273" i="1"/>
  <c r="T492" i="1"/>
  <c r="T531" i="1"/>
  <c r="T99" i="1"/>
  <c r="T479" i="1"/>
  <c r="T517" i="1"/>
  <c r="T558" i="1"/>
  <c r="T418" i="1"/>
  <c r="T268" i="1"/>
  <c r="T574" i="1"/>
  <c r="T677" i="1"/>
  <c r="T616" i="1"/>
  <c r="T429" i="1"/>
  <c r="T275" i="1"/>
  <c r="T115" i="1"/>
  <c r="T502" i="1"/>
  <c r="T227" i="1"/>
  <c r="T132" i="1"/>
  <c r="T354" i="1"/>
  <c r="T42" i="1"/>
  <c r="T53" i="1"/>
  <c r="T156" i="1"/>
  <c r="T400" i="1"/>
  <c r="T118" i="1"/>
  <c r="T147" i="1"/>
  <c r="T234" i="1"/>
  <c r="T251" i="1"/>
  <c r="T256" i="1"/>
  <c r="T430" i="1"/>
  <c r="T514" i="1"/>
  <c r="T667" i="1"/>
  <c r="T700" i="1"/>
  <c r="T725" i="1"/>
  <c r="T478" i="1"/>
  <c r="T710" i="1"/>
  <c r="T262" i="1"/>
  <c r="T302" i="1"/>
  <c r="T718" i="1"/>
  <c r="T448" i="1"/>
  <c r="T640" i="1"/>
  <c r="T731" i="1"/>
  <c r="T701" i="1"/>
  <c r="T59" i="1"/>
  <c r="T324" i="1"/>
  <c r="T165" i="1"/>
  <c r="T254" i="1"/>
  <c r="T86" i="1"/>
  <c r="T69" i="1"/>
  <c r="T44" i="1"/>
  <c r="T755" i="1"/>
  <c r="T232" i="1"/>
  <c r="T60" i="1"/>
  <c r="T445" i="1"/>
  <c r="T250" i="1"/>
  <c r="T50" i="1"/>
  <c r="T6" i="1"/>
  <c r="T117" i="1"/>
  <c r="T21" i="1"/>
  <c r="T144" i="1"/>
  <c r="T199" i="1"/>
  <c r="T463" i="1"/>
  <c r="T482" i="1"/>
  <c r="T483" i="1"/>
  <c r="T580" i="1"/>
  <c r="T645" i="1"/>
  <c r="T649" i="1"/>
  <c r="T660" i="1"/>
  <c r="T704" i="1"/>
  <c r="T19" i="1"/>
  <c r="T548" i="1"/>
  <c r="T696" i="1"/>
  <c r="T680" i="1"/>
  <c r="T650" i="1"/>
  <c r="T577" i="1"/>
  <c r="T585" i="1"/>
  <c r="T401" i="1"/>
  <c r="T596" i="1"/>
  <c r="T321" i="1"/>
  <c r="T693" i="1"/>
  <c r="T399" i="1"/>
  <c r="T599" i="1"/>
  <c r="T584" i="1"/>
  <c r="T453" i="1"/>
  <c r="T310" i="1"/>
  <c r="T325" i="1"/>
  <c r="T729" i="1"/>
  <c r="T241" i="1"/>
  <c r="T210" i="1"/>
  <c r="T133" i="1"/>
  <c r="T451" i="1"/>
  <c r="T537" i="1"/>
  <c r="T543" i="1"/>
  <c r="T557" i="1"/>
  <c r="T565" i="1"/>
  <c r="T391" i="1"/>
  <c r="T532" i="1"/>
  <c r="T131" i="1"/>
  <c r="T175" i="1"/>
  <c r="T260" i="1"/>
  <c r="T271" i="1"/>
  <c r="T293" i="1"/>
  <c r="T437" i="1"/>
  <c r="T581" i="1"/>
  <c r="T713" i="1"/>
  <c r="T740" i="1"/>
  <c r="T110" i="1"/>
  <c r="T211" i="1"/>
  <c r="T166" i="1"/>
  <c r="T422" i="1"/>
  <c r="T39" i="1"/>
  <c r="T555" i="1"/>
  <c r="T434" i="1"/>
  <c r="T726" i="1"/>
  <c r="T608" i="1"/>
  <c r="T149" i="1"/>
  <c r="T331" i="1"/>
  <c r="T590" i="1"/>
  <c r="T685" i="1"/>
  <c r="T181" i="1"/>
  <c r="T62" i="1"/>
  <c r="T47" i="1"/>
  <c r="T255" i="1"/>
  <c r="T670" i="1"/>
  <c r="T489" i="1"/>
  <c r="T768" i="1"/>
  <c r="T687" i="1"/>
  <c r="T433" i="1"/>
  <c r="T154" i="1"/>
  <c r="T314" i="1"/>
  <c r="T248" i="1"/>
  <c r="T413" i="1"/>
  <c r="T560" i="1"/>
  <c r="T579" i="1"/>
  <c r="T592" i="1"/>
  <c r="T141" i="1"/>
  <c r="T338" i="1"/>
  <c r="T299" i="1"/>
  <c r="T651" i="1"/>
  <c r="T270" i="1"/>
  <c r="T174" i="1"/>
  <c r="T285" i="1"/>
  <c r="T200" i="1"/>
  <c r="T757" i="1"/>
  <c r="T553" i="1"/>
  <c r="T420" i="1"/>
  <c r="T280" i="1"/>
  <c r="T190" i="1"/>
  <c r="T90" i="1"/>
  <c r="T600" i="1"/>
  <c r="T246" i="1"/>
  <c r="T108" i="1"/>
  <c r="T613" i="1"/>
  <c r="T179" i="1"/>
  <c r="T727" i="1"/>
  <c r="T201" i="1"/>
  <c r="T496" i="1"/>
  <c r="T136" i="1"/>
  <c r="T754" i="1"/>
  <c r="T360" i="1"/>
  <c r="T155" i="1"/>
  <c r="T9" i="1"/>
  <c r="T745" i="1"/>
  <c r="T397" i="1"/>
  <c r="T26" i="1"/>
  <c r="T167" i="1"/>
  <c r="T173" i="1"/>
  <c r="T180" i="1"/>
  <c r="T242" i="1"/>
  <c r="T258" i="1"/>
  <c r="T447" i="1"/>
  <c r="T456" i="1"/>
  <c r="T564" i="1"/>
  <c r="T647" i="1"/>
  <c r="T423" i="1"/>
  <c r="T724" i="1"/>
  <c r="T237" i="1"/>
  <c r="T603" i="1"/>
  <c r="T550" i="1"/>
  <c r="T22" i="1"/>
  <c r="T335" i="1"/>
  <c r="T96" i="1"/>
  <c r="T192" i="1"/>
  <c r="T116" i="1"/>
  <c r="T328" i="1"/>
  <c r="T706" i="1"/>
  <c r="T716" i="1"/>
  <c r="T669" i="1"/>
  <c r="T95" i="1"/>
  <c r="T368" i="1"/>
  <c r="T323" i="1"/>
  <c r="T171" i="1"/>
  <c r="T673" i="1"/>
  <c r="T648" i="1"/>
  <c r="T570" i="1"/>
  <c r="T249" i="1"/>
  <c r="T52" i="1"/>
  <c r="T717" i="1"/>
  <c r="T756" i="1"/>
  <c r="T733" i="1"/>
  <c r="T259" i="1"/>
  <c r="T344" i="1"/>
  <c r="T240" i="1"/>
  <c r="T252" i="1"/>
  <c r="T655" i="1"/>
  <c r="T355" i="1"/>
  <c r="T243" i="1"/>
  <c r="T138" i="1"/>
  <c r="T162" i="1"/>
  <c r="T236" i="1"/>
  <c r="T239" i="1"/>
  <c r="T319" i="1"/>
  <c r="T371" i="1"/>
  <c r="T414" i="1"/>
  <c r="T705" i="1"/>
  <c r="T369" i="1"/>
  <c r="T119" i="1"/>
  <c r="T442" i="1"/>
  <c r="T394" i="1"/>
  <c r="T654" i="1"/>
  <c r="T457" i="1"/>
  <c r="T612" i="1"/>
  <c r="T32" i="1"/>
  <c r="T618" i="1"/>
  <c r="T214" i="1"/>
  <c r="T425" i="1"/>
  <c r="T104" i="1"/>
  <c r="T624" i="1"/>
  <c r="T477" i="1"/>
  <c r="T723" i="1"/>
  <c r="T187" i="1"/>
  <c r="T703" i="1"/>
  <c r="T158" i="1"/>
  <c r="T340" i="1"/>
  <c r="T533" i="1"/>
  <c r="T350" i="1"/>
  <c r="T474" i="1"/>
  <c r="T219" i="1"/>
  <c r="T498" i="1"/>
  <c r="T330" i="1"/>
  <c r="T359" i="1"/>
  <c r="T36" i="1"/>
  <c r="T602" i="1"/>
  <c r="T441" i="1"/>
  <c r="T747" i="1"/>
  <c r="T163" i="1"/>
  <c r="T373" i="1"/>
  <c r="T415" i="1"/>
  <c r="T605" i="1"/>
  <c r="T690" i="1"/>
  <c r="T742" i="1"/>
  <c r="T18" i="1"/>
  <c r="T43" i="1"/>
  <c r="T143" i="1"/>
  <c r="T678" i="1"/>
  <c r="T734" i="1"/>
  <c r="T213" i="1"/>
  <c r="T31" i="1"/>
  <c r="T105" i="1"/>
  <c r="T539" i="1"/>
  <c r="T641" i="1"/>
  <c r="T393" i="1"/>
  <c r="T269" i="1"/>
  <c r="T327" i="1"/>
  <c r="T106" i="1"/>
  <c r="T404" i="1"/>
  <c r="T336" i="1"/>
  <c r="T469" i="1"/>
  <c r="T297" i="1"/>
  <c r="T342" i="1"/>
  <c r="T637" i="1"/>
  <c r="T316" i="1"/>
  <c r="T126" i="1"/>
  <c r="T281" i="1"/>
  <c r="T176" i="1"/>
  <c r="T627" i="1"/>
  <c r="T601" i="1"/>
  <c r="T554" i="1"/>
  <c r="T206" i="1"/>
  <c r="T309" i="1"/>
  <c r="T12" i="1"/>
  <c r="T735" i="1"/>
  <c r="T13" i="1"/>
  <c r="T416" i="1"/>
  <c r="T407" i="1"/>
  <c r="T529" i="1"/>
  <c r="T653" i="1"/>
  <c r="T230" i="1"/>
  <c r="T304" i="1"/>
  <c r="T98" i="1"/>
  <c r="T40" i="1"/>
  <c r="T107" i="1"/>
  <c r="T182" i="1"/>
  <c r="T221" i="1"/>
  <c r="T287" i="1"/>
  <c r="T392" i="1"/>
  <c r="T432" i="1"/>
  <c r="T572" i="1"/>
  <c r="T576" i="1"/>
  <c r="T35" i="1"/>
  <c r="T410" i="1"/>
  <c r="T468" i="1"/>
  <c r="T589" i="1"/>
  <c r="T345" i="1"/>
  <c r="T290" i="1"/>
  <c r="T84" i="1"/>
  <c r="T341" i="1"/>
  <c r="T694" i="1"/>
  <c r="T443" i="1"/>
  <c r="T487" i="1"/>
  <c r="T365" i="1"/>
  <c r="T663" i="1"/>
  <c r="T277" i="1"/>
  <c r="T363" i="1"/>
  <c r="T643" i="1"/>
  <c r="T739" i="1"/>
  <c r="T536" i="1"/>
  <c r="T10" i="1"/>
  <c r="T568" i="1"/>
  <c r="T708" i="1"/>
  <c r="T440" i="1"/>
  <c r="T435" i="1"/>
  <c r="T23" i="1"/>
  <c r="T691" i="1"/>
  <c r="T289" i="1"/>
  <c r="T124" i="1"/>
  <c r="T140" i="1"/>
  <c r="T205" i="1"/>
  <c r="T229" i="1"/>
  <c r="T346" i="1"/>
  <c r="T377" i="1"/>
  <c r="T402" i="1"/>
  <c r="T438" i="1"/>
  <c r="T621" i="1"/>
  <c r="T639" i="1"/>
  <c r="T748" i="1"/>
  <c r="T362" i="1"/>
  <c r="T361" i="1"/>
  <c r="T634" i="1"/>
  <c r="T525" i="1"/>
  <c r="T671" i="1"/>
  <c r="T172" i="1"/>
  <c r="T741" i="1"/>
  <c r="T526" i="1"/>
  <c r="T598" i="1"/>
  <c r="T294" i="1"/>
  <c r="T465" i="1"/>
  <c r="T203" i="1"/>
  <c r="T83" i="1"/>
  <c r="T160" i="1"/>
  <c r="T652" i="1"/>
  <c r="T633" i="1"/>
  <c r="T54" i="1"/>
  <c r="T130" i="1"/>
  <c r="T186" i="1"/>
  <c r="T209" i="1"/>
  <c r="T222" i="1"/>
  <c r="T80" i="1"/>
  <c r="T15" i="1"/>
  <c r="T125" i="1"/>
  <c r="T97" i="1"/>
  <c r="T349" i="1"/>
  <c r="T662" i="1"/>
  <c r="T720" i="1"/>
  <c r="T46" i="1"/>
  <c r="T82" i="1"/>
  <c r="T169" i="1"/>
  <c r="T193" i="1"/>
  <c r="T644" i="1"/>
  <c r="T728" i="1"/>
  <c r="T732" i="1"/>
  <c r="T752" i="1"/>
  <c r="T767" i="1"/>
  <c r="T471" i="1"/>
  <c r="T409" i="1"/>
  <c r="T217" i="1"/>
  <c r="T73" i="1"/>
  <c r="T235" i="1"/>
  <c r="T419" i="1"/>
  <c r="T737" i="1"/>
  <c r="T8" i="1"/>
  <c r="T11" i="1"/>
  <c r="T295" i="1"/>
  <c r="T436" i="1"/>
  <c r="T228" i="1"/>
  <c r="T245" i="1"/>
  <c r="T77" i="1"/>
  <c r="T318" i="1"/>
  <c r="T358" i="1"/>
  <c r="T595" i="1"/>
  <c r="T120" i="1"/>
  <c r="T71" i="1"/>
  <c r="T311" i="1"/>
  <c r="T395" i="1"/>
  <c r="T672" i="1"/>
  <c r="T630" i="1"/>
  <c r="T594" i="1"/>
  <c r="T587" i="1"/>
  <c r="T64" i="1"/>
  <c r="T405" i="1"/>
  <c r="T367" i="1"/>
  <c r="T488" i="1"/>
  <c r="T49" i="1"/>
  <c r="T20" i="1"/>
  <c r="T183" i="1"/>
  <c r="T282" i="1"/>
  <c r="T286" i="1"/>
  <c r="T375" i="1"/>
  <c r="T376" i="1"/>
  <c r="T426" i="1"/>
  <c r="T485" i="1"/>
  <c r="T507" i="1"/>
  <c r="T538" i="1"/>
  <c r="T27" i="1"/>
  <c r="T326" i="1"/>
  <c r="T476" i="1"/>
  <c r="T263" i="1"/>
  <c r="T421" i="1"/>
  <c r="T597" i="1"/>
  <c r="T764" i="1"/>
  <c r="T89" i="1"/>
  <c r="T582" i="1"/>
  <c r="T522" i="1"/>
  <c r="T72" i="1"/>
  <c r="T127" i="1"/>
  <c r="T301" i="1"/>
  <c r="T458" i="1"/>
  <c r="T151" i="1"/>
  <c r="T540" i="1"/>
  <c r="T67" i="1"/>
  <c r="T81" i="1"/>
  <c r="T322" i="1"/>
  <c r="T150" i="1"/>
  <c r="T45" i="1"/>
  <c r="T145" i="1"/>
  <c r="T184" i="1"/>
  <c r="T711" i="1"/>
  <c r="T48" i="1"/>
  <c r="T389" i="1"/>
  <c r="T339" i="1"/>
  <c r="T759" i="1"/>
  <c r="T515" i="1"/>
  <c r="T58" i="1"/>
  <c r="T403" i="1"/>
  <c r="T101" i="1"/>
  <c r="T508" i="1"/>
  <c r="T85" i="1"/>
  <c r="T224" i="1"/>
  <c r="T284" i="1"/>
  <c r="T291" i="1"/>
  <c r="T390" i="1"/>
  <c r="T516" i="1"/>
  <c r="T528" i="1"/>
  <c r="T604" i="1"/>
  <c r="T615" i="1"/>
  <c r="T692" i="1"/>
  <c r="T699" i="1"/>
  <c r="T715" i="1"/>
  <c r="T657" i="1"/>
  <c r="T542" i="1"/>
  <c r="T679" i="1"/>
  <c r="T661" i="1"/>
  <c r="T170" i="1"/>
  <c r="T103" i="1"/>
  <c r="T702" i="1"/>
  <c r="T744" i="1"/>
  <c r="T606" i="1"/>
  <c r="T51" i="1"/>
  <c r="T611" i="1"/>
  <c r="T161" i="1"/>
  <c r="T76" i="1"/>
  <c r="T75" i="1"/>
  <c r="T374" i="1"/>
  <c r="T343" i="1"/>
  <c r="T659" i="1"/>
  <c r="T573" i="1"/>
  <c r="T461" i="1"/>
  <c r="T226" i="1"/>
  <c r="T544" i="1"/>
  <c r="T17" i="1"/>
  <c r="T38" i="1"/>
  <c r="T87" i="1"/>
  <c r="T177" i="1"/>
  <c r="T261" i="1"/>
  <c r="T308" i="1"/>
  <c r="T315" i="1"/>
  <c r="T383" i="1"/>
  <c r="T417" i="1"/>
  <c r="T460" i="1"/>
  <c r="T499" i="1"/>
  <c r="T556" i="1"/>
  <c r="T707" i="1"/>
  <c r="T736" i="1"/>
  <c r="T765" i="1"/>
  <c r="T134" i="1"/>
  <c r="T730" i="1"/>
  <c r="T712" i="1"/>
  <c r="T288" i="1"/>
  <c r="T743" i="1"/>
  <c r="T208" i="1"/>
  <c r="T760" i="1"/>
  <c r="T30" i="1"/>
  <c r="T56" i="1"/>
  <c r="T563" i="1"/>
  <c r="T674" i="1"/>
  <c r="T495" i="1"/>
  <c r="T332" i="1"/>
  <c r="T370" i="1"/>
  <c r="T546" i="1"/>
  <c r="T473" i="1"/>
  <c r="T274" i="1"/>
  <c r="T189" i="1"/>
  <c r="T575" i="1"/>
  <c r="T766" i="1"/>
  <c r="T665" i="1"/>
  <c r="T4" i="1"/>
  <c r="S74" i="1"/>
  <c r="S218" i="1"/>
  <c r="S347" i="1"/>
  <c r="S353" i="1"/>
  <c r="S357" i="1"/>
  <c r="S610" i="1"/>
  <c r="S683" i="1"/>
  <c r="S750" i="1"/>
  <c r="S535" i="1"/>
  <c r="S320" i="1"/>
  <c r="S658" i="1"/>
  <c r="S481" i="1"/>
  <c r="S411" i="1"/>
  <c r="S491" i="1"/>
  <c r="S212" i="1"/>
  <c r="S614" i="1"/>
  <c r="S102" i="1"/>
  <c r="S534" i="1"/>
  <c r="S455" i="1"/>
  <c r="S497" i="1"/>
  <c r="S24" i="1"/>
  <c r="S607" i="1"/>
  <c r="S470" i="1"/>
  <c r="S92" i="1"/>
  <c r="S352" i="1"/>
  <c r="S385" i="1"/>
  <c r="S306" i="1"/>
  <c r="S480" i="1"/>
  <c r="S41" i="1"/>
  <c r="S57" i="1"/>
  <c r="S625" i="1"/>
  <c r="S675" i="1"/>
  <c r="S530" i="1"/>
  <c r="S571" i="1"/>
  <c r="S551" i="1"/>
  <c r="S220" i="1"/>
  <c r="S14" i="1"/>
  <c r="S94" i="1"/>
  <c r="S196" i="1"/>
  <c r="S396" i="1"/>
  <c r="S439" i="1"/>
  <c r="S484" i="1"/>
  <c r="S494" i="1"/>
  <c r="S505" i="1"/>
  <c r="S523" i="1"/>
  <c r="S688" i="1"/>
  <c r="S697" i="1"/>
  <c r="S629" i="1"/>
  <c r="S215" i="1"/>
  <c r="S313" i="1"/>
  <c r="S265" i="1"/>
  <c r="S635" i="1"/>
  <c r="S513" i="1"/>
  <c r="S749" i="1"/>
  <c r="S68" i="1"/>
  <c r="S29" i="1"/>
  <c r="S631" i="1"/>
  <c r="S292" i="1"/>
  <c r="S233" i="1"/>
  <c r="S146" i="1"/>
  <c r="S475" i="1"/>
  <c r="S351" i="1"/>
  <c r="S317" i="1"/>
  <c r="S63" i="1"/>
  <c r="S642" i="1"/>
  <c r="S129" i="1"/>
  <c r="S684" i="1"/>
  <c r="S682" i="1"/>
  <c r="S100" i="1"/>
  <c r="S512" i="1"/>
  <c r="S428" i="1"/>
  <c r="S247" i="1"/>
  <c r="S202" i="1"/>
  <c r="S272" i="1"/>
  <c r="S450" i="1"/>
  <c r="S583" i="1"/>
  <c r="S689" i="1"/>
  <c r="S753" i="1"/>
  <c r="S758" i="1"/>
  <c r="S5" i="1"/>
  <c r="S566" i="1"/>
  <c r="S195" i="1"/>
  <c r="S223" i="1"/>
  <c r="S412" i="1"/>
  <c r="S452" i="1"/>
  <c r="S591" i="1"/>
  <c r="S65" i="1"/>
  <c r="S135" i="1"/>
  <c r="S490" i="1"/>
  <c r="S78" i="1"/>
  <c r="S109" i="1"/>
  <c r="S194" i="1"/>
  <c r="S296" i="1"/>
  <c r="S88" i="1"/>
  <c r="S379" i="1"/>
  <c r="S586" i="1"/>
  <c r="S746" i="1"/>
  <c r="S112" i="1"/>
  <c r="S504" i="1"/>
  <c r="S664" i="1"/>
  <c r="S619" i="1"/>
  <c r="S114" i="1"/>
  <c r="S142" i="1"/>
  <c r="S207" i="1"/>
  <c r="S244" i="1"/>
  <c r="S278" i="1"/>
  <c r="S329" i="1"/>
  <c r="S356" i="1"/>
  <c r="S366" i="1"/>
  <c r="S380" i="1"/>
  <c r="S524" i="1"/>
  <c r="S527" i="1"/>
  <c r="S567" i="1"/>
  <c r="S628" i="1"/>
  <c r="S34" i="1"/>
  <c r="S382" i="1"/>
  <c r="S424" i="1"/>
  <c r="S562" i="1"/>
  <c r="S449" i="1"/>
  <c r="S721" i="1"/>
  <c r="S398" i="1"/>
  <c r="S408" i="1"/>
  <c r="S185" i="1"/>
  <c r="S444" i="1"/>
  <c r="S501" i="1"/>
  <c r="S493" i="1"/>
  <c r="S467" i="1"/>
  <c r="S267" i="1"/>
  <c r="S459" i="1"/>
  <c r="S462" i="1"/>
  <c r="S253" i="1"/>
  <c r="S372" i="1"/>
  <c r="S518" i="1"/>
  <c r="S337" i="1"/>
  <c r="S238" i="1"/>
  <c r="S617" i="1"/>
  <c r="S178" i="1"/>
  <c r="S521" i="1"/>
  <c r="S549" i="1"/>
  <c r="S552" i="1"/>
  <c r="S763" i="1"/>
  <c r="S28" i="1"/>
  <c r="S762" i="1"/>
  <c r="S298" i="1"/>
  <c r="S466" i="1"/>
  <c r="S698" i="1"/>
  <c r="S121" i="1"/>
  <c r="S197" i="1"/>
  <c r="S37" i="1"/>
  <c r="S122" i="1"/>
  <c r="S153" i="1"/>
  <c r="S257" i="1"/>
  <c r="S303" i="1"/>
  <c r="S387" i="1"/>
  <c r="S510" i="1"/>
  <c r="S622" i="1"/>
  <c r="S636" i="1"/>
  <c r="S656" i="1"/>
  <c r="S686" i="1"/>
  <c r="S709" i="1"/>
  <c r="S761" i="1"/>
  <c r="S676" i="1"/>
  <c r="S159" i="1"/>
  <c r="S578" i="1"/>
  <c r="S70" i="1"/>
  <c r="S231" i="1"/>
  <c r="S111" i="1"/>
  <c r="S593" i="1"/>
  <c r="S406" i="1"/>
  <c r="S33" i="1"/>
  <c r="S198" i="1"/>
  <c r="S681" i="1"/>
  <c r="S168" i="1"/>
  <c r="S25" i="1"/>
  <c r="S364" i="1"/>
  <c r="S626" i="1"/>
  <c r="S569" i="1"/>
  <c r="S427" i="1"/>
  <c r="S264" i="1"/>
  <c r="S506" i="1"/>
  <c r="S204" i="1"/>
  <c r="S191" i="1"/>
  <c r="S188" i="1"/>
  <c r="S503" i="1"/>
  <c r="S276" i="1"/>
  <c r="S519" i="1"/>
  <c r="S378" i="1"/>
  <c r="S695" i="1"/>
  <c r="S148" i="1"/>
  <c r="S500" i="1"/>
  <c r="S66" i="1"/>
  <c r="S381" i="1"/>
  <c r="S547" i="1"/>
  <c r="S279" i="1"/>
  <c r="S91" i="1"/>
  <c r="S113" i="1"/>
  <c r="S123" i="1"/>
  <c r="S128" i="1"/>
  <c r="S137" i="1"/>
  <c r="S157" i="1"/>
  <c r="S333" i="1"/>
  <c r="S384" i="1"/>
  <c r="S386" i="1"/>
  <c r="S388" i="1"/>
  <c r="S446" i="1"/>
  <c r="S509" i="1"/>
  <c r="S511" i="1"/>
  <c r="S632" i="1"/>
  <c r="S668" i="1"/>
  <c r="S55" i="1"/>
  <c r="S646" i="1"/>
  <c r="S300" i="1"/>
  <c r="S454" i="1"/>
  <c r="S559" i="1"/>
  <c r="S164" i="1"/>
  <c r="S751" i="1"/>
  <c r="S541" i="1"/>
  <c r="S93" i="1"/>
  <c r="S666" i="1"/>
  <c r="S486" i="1"/>
  <c r="S3" i="1"/>
  <c r="S216" i="1"/>
  <c r="S714" i="1"/>
  <c r="S561" i="1"/>
  <c r="S620" i="1"/>
  <c r="S738" i="1"/>
  <c r="S139" i="1"/>
  <c r="S266" i="1"/>
  <c r="S638" i="1"/>
  <c r="S334" i="1"/>
  <c r="S16" i="1"/>
  <c r="S722" i="1"/>
  <c r="S312" i="1"/>
  <c r="S520" i="1"/>
  <c r="S283" i="1"/>
  <c r="S152" i="1"/>
  <c r="S61" i="1"/>
  <c r="S305" i="1"/>
  <c r="S7" i="1"/>
  <c r="S79" i="1"/>
  <c r="S225" i="1"/>
  <c r="S307" i="1"/>
  <c r="S348" i="1"/>
  <c r="S431" i="1"/>
  <c r="S464" i="1"/>
  <c r="S472" i="1"/>
  <c r="S545" i="1"/>
  <c r="S588" i="1"/>
  <c r="S609" i="1"/>
  <c r="S719" i="1"/>
  <c r="S623" i="1"/>
  <c r="S273" i="1"/>
  <c r="S492" i="1"/>
  <c r="S531" i="1"/>
  <c r="S99" i="1"/>
  <c r="S479" i="1"/>
  <c r="S517" i="1"/>
  <c r="S558" i="1"/>
  <c r="S418" i="1"/>
  <c r="S268" i="1"/>
  <c r="S574" i="1"/>
  <c r="S677" i="1"/>
  <c r="S616" i="1"/>
  <c r="S429" i="1"/>
  <c r="S275" i="1"/>
  <c r="S115" i="1"/>
  <c r="S502" i="1"/>
  <c r="S227" i="1"/>
  <c r="S132" i="1"/>
  <c r="S354" i="1"/>
  <c r="S42" i="1"/>
  <c r="S53" i="1"/>
  <c r="S156" i="1"/>
  <c r="S400" i="1"/>
  <c r="S118" i="1"/>
  <c r="S147" i="1"/>
  <c r="S234" i="1"/>
  <c r="S251" i="1"/>
  <c r="S256" i="1"/>
  <c r="S430" i="1"/>
  <c r="S514" i="1"/>
  <c r="S667" i="1"/>
  <c r="S700" i="1"/>
  <c r="S725" i="1"/>
  <c r="S478" i="1"/>
  <c r="S710" i="1"/>
  <c r="S262" i="1"/>
  <c r="S302" i="1"/>
  <c r="S718" i="1"/>
  <c r="S448" i="1"/>
  <c r="S640" i="1"/>
  <c r="S731" i="1"/>
  <c r="S701" i="1"/>
  <c r="S59" i="1"/>
  <c r="S324" i="1"/>
  <c r="S165" i="1"/>
  <c r="S254" i="1"/>
  <c r="S86" i="1"/>
  <c r="S69" i="1"/>
  <c r="S44" i="1"/>
  <c r="S755" i="1"/>
  <c r="S232" i="1"/>
  <c r="S60" i="1"/>
  <c r="S445" i="1"/>
  <c r="S250" i="1"/>
  <c r="S50" i="1"/>
  <c r="S6" i="1"/>
  <c r="S117" i="1"/>
  <c r="S21" i="1"/>
  <c r="S144" i="1"/>
  <c r="S199" i="1"/>
  <c r="S463" i="1"/>
  <c r="S482" i="1"/>
  <c r="S483" i="1"/>
  <c r="S580" i="1"/>
  <c r="S645" i="1"/>
  <c r="S649" i="1"/>
  <c r="S660" i="1"/>
  <c r="S704" i="1"/>
  <c r="S19" i="1"/>
  <c r="S548" i="1"/>
  <c r="S696" i="1"/>
  <c r="S680" i="1"/>
  <c r="S650" i="1"/>
  <c r="S577" i="1"/>
  <c r="S585" i="1"/>
  <c r="S401" i="1"/>
  <c r="S596" i="1"/>
  <c r="S321" i="1"/>
  <c r="S693" i="1"/>
  <c r="S399" i="1"/>
  <c r="S599" i="1"/>
  <c r="S584" i="1"/>
  <c r="S453" i="1"/>
  <c r="S310" i="1"/>
  <c r="S325" i="1"/>
  <c r="S729" i="1"/>
  <c r="S241" i="1"/>
  <c r="S210" i="1"/>
  <c r="S133" i="1"/>
  <c r="S451" i="1"/>
  <c r="S537" i="1"/>
  <c r="S543" i="1"/>
  <c r="S557" i="1"/>
  <c r="S565" i="1"/>
  <c r="S391" i="1"/>
  <c r="S532" i="1"/>
  <c r="S2" i="1"/>
  <c r="S131" i="1"/>
  <c r="S175" i="1"/>
  <c r="S260" i="1"/>
  <c r="S271" i="1"/>
  <c r="S293" i="1"/>
  <c r="S437" i="1"/>
  <c r="S581" i="1"/>
  <c r="S713" i="1"/>
  <c r="S740" i="1"/>
  <c r="S110" i="1"/>
  <c r="S211" i="1"/>
  <c r="S166" i="1"/>
  <c r="S422" i="1"/>
  <c r="S39" i="1"/>
  <c r="S555" i="1"/>
  <c r="S434" i="1"/>
  <c r="S726" i="1"/>
  <c r="S608" i="1"/>
  <c r="S149" i="1"/>
  <c r="S331" i="1"/>
  <c r="S590" i="1"/>
  <c r="S685" i="1"/>
  <c r="S181" i="1"/>
  <c r="S62" i="1"/>
  <c r="S47" i="1"/>
  <c r="S255" i="1"/>
  <c r="S670" i="1"/>
  <c r="S489" i="1"/>
  <c r="S768" i="1"/>
  <c r="S687" i="1"/>
  <c r="S433" i="1"/>
  <c r="S154" i="1"/>
  <c r="S314" i="1"/>
  <c r="S248" i="1"/>
  <c r="S413" i="1"/>
  <c r="S560" i="1"/>
  <c r="S579" i="1"/>
  <c r="S592" i="1"/>
  <c r="S141" i="1"/>
  <c r="S338" i="1"/>
  <c r="S299" i="1"/>
  <c r="S651" i="1"/>
  <c r="S270" i="1"/>
  <c r="S174" i="1"/>
  <c r="S285" i="1"/>
  <c r="S200" i="1"/>
  <c r="S757" i="1"/>
  <c r="S553" i="1"/>
  <c r="S420" i="1"/>
  <c r="S280" i="1"/>
  <c r="S190" i="1"/>
  <c r="S90" i="1"/>
  <c r="S600" i="1"/>
  <c r="S246" i="1"/>
  <c r="S108" i="1"/>
  <c r="S613" i="1"/>
  <c r="S179" i="1"/>
  <c r="S727" i="1"/>
  <c r="S201" i="1"/>
  <c r="S496" i="1"/>
  <c r="S136" i="1"/>
  <c r="S754" i="1"/>
  <c r="S360" i="1"/>
  <c r="S155" i="1"/>
  <c r="S9" i="1"/>
  <c r="S745" i="1"/>
  <c r="S397" i="1"/>
  <c r="S26" i="1"/>
  <c r="S167" i="1"/>
  <c r="S173" i="1"/>
  <c r="S180" i="1"/>
  <c r="S242" i="1"/>
  <c r="S258" i="1"/>
  <c r="S447" i="1"/>
  <c r="S456" i="1"/>
  <c r="S564" i="1"/>
  <c r="S647" i="1"/>
  <c r="S423" i="1"/>
  <c r="S724" i="1"/>
  <c r="S237" i="1"/>
  <c r="S603" i="1"/>
  <c r="S550" i="1"/>
  <c r="S22" i="1"/>
  <c r="S335" i="1"/>
  <c r="S96" i="1"/>
  <c r="S192" i="1"/>
  <c r="S116" i="1"/>
  <c r="S328" i="1"/>
  <c r="S706" i="1"/>
  <c r="S716" i="1"/>
  <c r="S669" i="1"/>
  <c r="S95" i="1"/>
  <c r="S368" i="1"/>
  <c r="S323" i="1"/>
  <c r="S171" i="1"/>
  <c r="S673" i="1"/>
  <c r="S648" i="1"/>
  <c r="S570" i="1"/>
  <c r="S249" i="1"/>
  <c r="S52" i="1"/>
  <c r="S717" i="1"/>
  <c r="S756" i="1"/>
  <c r="S733" i="1"/>
  <c r="S259" i="1"/>
  <c r="S344" i="1"/>
  <c r="S240" i="1"/>
  <c r="S252" i="1"/>
  <c r="S655" i="1"/>
  <c r="S355" i="1"/>
  <c r="S243" i="1"/>
  <c r="S138" i="1"/>
  <c r="S162" i="1"/>
  <c r="S236" i="1"/>
  <c r="S239" i="1"/>
  <c r="S319" i="1"/>
  <c r="S371" i="1"/>
  <c r="S414" i="1"/>
  <c r="S705" i="1"/>
  <c r="S369" i="1"/>
  <c r="S119" i="1"/>
  <c r="S442" i="1"/>
  <c r="S394" i="1"/>
  <c r="S654" i="1"/>
  <c r="S457" i="1"/>
  <c r="S612" i="1"/>
  <c r="S32" i="1"/>
  <c r="S618" i="1"/>
  <c r="S214" i="1"/>
  <c r="S425" i="1"/>
  <c r="S104" i="1"/>
  <c r="S624" i="1"/>
  <c r="S477" i="1"/>
  <c r="S723" i="1"/>
  <c r="S187" i="1"/>
  <c r="S703" i="1"/>
  <c r="S158" i="1"/>
  <c r="S340" i="1"/>
  <c r="S533" i="1"/>
  <c r="S350" i="1"/>
  <c r="S474" i="1"/>
  <c r="S219" i="1"/>
  <c r="S498" i="1"/>
  <c r="S330" i="1"/>
  <c r="S359" i="1"/>
  <c r="S36" i="1"/>
  <c r="S602" i="1"/>
  <c r="S441" i="1"/>
  <c r="S747" i="1"/>
  <c r="S163" i="1"/>
  <c r="S373" i="1"/>
  <c r="S415" i="1"/>
  <c r="S605" i="1"/>
  <c r="S690" i="1"/>
  <c r="S742" i="1"/>
  <c r="S18" i="1"/>
  <c r="S43" i="1"/>
  <c r="S143" i="1"/>
  <c r="S678" i="1"/>
  <c r="S734" i="1"/>
  <c r="S213" i="1"/>
  <c r="S31" i="1"/>
  <c r="S105" i="1"/>
  <c r="S539" i="1"/>
  <c r="S641" i="1"/>
  <c r="S393" i="1"/>
  <c r="S269" i="1"/>
  <c r="S327" i="1"/>
  <c r="S106" i="1"/>
  <c r="S404" i="1"/>
  <c r="S336" i="1"/>
  <c r="S469" i="1"/>
  <c r="S297" i="1"/>
  <c r="S342" i="1"/>
  <c r="S637" i="1"/>
  <c r="S316" i="1"/>
  <c r="S126" i="1"/>
  <c r="S281" i="1"/>
  <c r="S176" i="1"/>
  <c r="S627" i="1"/>
  <c r="S601" i="1"/>
  <c r="S554" i="1"/>
  <c r="S206" i="1"/>
  <c r="S309" i="1"/>
  <c r="S12" i="1"/>
  <c r="S735" i="1"/>
  <c r="S13" i="1"/>
  <c r="S416" i="1"/>
  <c r="S407" i="1"/>
  <c r="S529" i="1"/>
  <c r="S653" i="1"/>
  <c r="S230" i="1"/>
  <c r="S304" i="1"/>
  <c r="S98" i="1"/>
  <c r="S40" i="1"/>
  <c r="S107" i="1"/>
  <c r="S182" i="1"/>
  <c r="S221" i="1"/>
  <c r="S287" i="1"/>
  <c r="S392" i="1"/>
  <c r="S432" i="1"/>
  <c r="S572" i="1"/>
  <c r="S576" i="1"/>
  <c r="S35" i="1"/>
  <c r="S410" i="1"/>
  <c r="S468" i="1"/>
  <c r="S589" i="1"/>
  <c r="S345" i="1"/>
  <c r="S290" i="1"/>
  <c r="S84" i="1"/>
  <c r="S341" i="1"/>
  <c r="S694" i="1"/>
  <c r="S443" i="1"/>
  <c r="S487" i="1"/>
  <c r="S365" i="1"/>
  <c r="S663" i="1"/>
  <c r="S277" i="1"/>
  <c r="S363" i="1"/>
  <c r="S643" i="1"/>
  <c r="S739" i="1"/>
  <c r="S536" i="1"/>
  <c r="S10" i="1"/>
  <c r="S568" i="1"/>
  <c r="S708" i="1"/>
  <c r="S440" i="1"/>
  <c r="S435" i="1"/>
  <c r="S23" i="1"/>
  <c r="S691" i="1"/>
  <c r="S289" i="1"/>
  <c r="S124" i="1"/>
  <c r="S140" i="1"/>
  <c r="S205" i="1"/>
  <c r="S229" i="1"/>
  <c r="S346" i="1"/>
  <c r="S377" i="1"/>
  <c r="S402" i="1"/>
  <c r="S438" i="1"/>
  <c r="S621" i="1"/>
  <c r="S639" i="1"/>
  <c r="S748" i="1"/>
  <c r="S362" i="1"/>
  <c r="S361" i="1"/>
  <c r="S634" i="1"/>
  <c r="S525" i="1"/>
  <c r="S671" i="1"/>
  <c r="S172" i="1"/>
  <c r="S741" i="1"/>
  <c r="S526" i="1"/>
  <c r="S598" i="1"/>
  <c r="S294" i="1"/>
  <c r="S465" i="1"/>
  <c r="S203" i="1"/>
  <c r="S83" i="1"/>
  <c r="S160" i="1"/>
  <c r="S652" i="1"/>
  <c r="S633" i="1"/>
  <c r="S54" i="1"/>
  <c r="S130" i="1"/>
  <c r="S186" i="1"/>
  <c r="S209" i="1"/>
  <c r="S222" i="1"/>
  <c r="S80" i="1"/>
  <c r="S15" i="1"/>
  <c r="S125" i="1"/>
  <c r="S97" i="1"/>
  <c r="S349" i="1"/>
  <c r="S662" i="1"/>
  <c r="S720" i="1"/>
  <c r="S46" i="1"/>
  <c r="S82" i="1"/>
  <c r="S169" i="1"/>
  <c r="S193" i="1"/>
  <c r="S644" i="1"/>
  <c r="S728" i="1"/>
  <c r="S732" i="1"/>
  <c r="S752" i="1"/>
  <c r="S767" i="1"/>
  <c r="S471" i="1"/>
  <c r="S409" i="1"/>
  <c r="S217" i="1"/>
  <c r="S73" i="1"/>
  <c r="S235" i="1"/>
  <c r="S419" i="1"/>
  <c r="S737" i="1"/>
  <c r="S8" i="1"/>
  <c r="S11" i="1"/>
  <c r="S295" i="1"/>
  <c r="S436" i="1"/>
  <c r="S228" i="1"/>
  <c r="S245" i="1"/>
  <c r="S77" i="1"/>
  <c r="S318" i="1"/>
  <c r="S358" i="1"/>
  <c r="S595" i="1"/>
  <c r="S120" i="1"/>
  <c r="S71" i="1"/>
  <c r="S311" i="1"/>
  <c r="S395" i="1"/>
  <c r="S672" i="1"/>
  <c r="S630" i="1"/>
  <c r="S594" i="1"/>
  <c r="S587" i="1"/>
  <c r="S64" i="1"/>
  <c r="S405" i="1"/>
  <c r="S367" i="1"/>
  <c r="S488" i="1"/>
  <c r="S49" i="1"/>
  <c r="S20" i="1"/>
  <c r="S183" i="1"/>
  <c r="S282" i="1"/>
  <c r="S286" i="1"/>
  <c r="S375" i="1"/>
  <c r="S376" i="1"/>
  <c r="S426" i="1"/>
  <c r="S485" i="1"/>
  <c r="S507" i="1"/>
  <c r="S538" i="1"/>
  <c r="S27" i="1"/>
  <c r="S326" i="1"/>
  <c r="S476" i="1"/>
  <c r="S263" i="1"/>
  <c r="S421" i="1"/>
  <c r="S597" i="1"/>
  <c r="S764" i="1"/>
  <c r="S89" i="1"/>
  <c r="S582" i="1"/>
  <c r="S522" i="1"/>
  <c r="S72" i="1"/>
  <c r="S127" i="1"/>
  <c r="S301" i="1"/>
  <c r="S458" i="1"/>
  <c r="S151" i="1"/>
  <c r="S540" i="1"/>
  <c r="S67" i="1"/>
  <c r="S81" i="1"/>
  <c r="S322" i="1"/>
  <c r="S150" i="1"/>
  <c r="S45" i="1"/>
  <c r="S145" i="1"/>
  <c r="S184" i="1"/>
  <c r="S711" i="1"/>
  <c r="S48" i="1"/>
  <c r="S389" i="1"/>
  <c r="S339" i="1"/>
  <c r="S759" i="1"/>
  <c r="S515" i="1"/>
  <c r="S58" i="1"/>
  <c r="S403" i="1"/>
  <c r="S101" i="1"/>
  <c r="S508" i="1"/>
  <c r="S85" i="1"/>
  <c r="S224" i="1"/>
  <c r="S284" i="1"/>
  <c r="S291" i="1"/>
  <c r="S390" i="1"/>
  <c r="S516" i="1"/>
  <c r="S528" i="1"/>
  <c r="S604" i="1"/>
  <c r="S615" i="1"/>
  <c r="S692" i="1"/>
  <c r="S699" i="1"/>
  <c r="S715" i="1"/>
  <c r="S657" i="1"/>
  <c r="S542" i="1"/>
  <c r="S679" i="1"/>
  <c r="S661" i="1"/>
  <c r="S170" i="1"/>
  <c r="S103" i="1"/>
  <c r="S702" i="1"/>
  <c r="S744" i="1"/>
  <c r="S606" i="1"/>
  <c r="S51" i="1"/>
  <c r="S611" i="1"/>
  <c r="S161" i="1"/>
  <c r="S76" i="1"/>
  <c r="S75" i="1"/>
  <c r="S374" i="1"/>
  <c r="S343" i="1"/>
  <c r="S659" i="1"/>
  <c r="S573" i="1"/>
  <c r="S461" i="1"/>
  <c r="S226" i="1"/>
  <c r="S544" i="1"/>
  <c r="S17" i="1"/>
  <c r="S38" i="1"/>
  <c r="S87" i="1"/>
  <c r="S177" i="1"/>
  <c r="S261" i="1"/>
  <c r="S308" i="1"/>
  <c r="S315" i="1"/>
  <c r="S383" i="1"/>
  <c r="S417" i="1"/>
  <c r="S460" i="1"/>
  <c r="S499" i="1"/>
  <c r="S556" i="1"/>
  <c r="S707" i="1"/>
  <c r="S736" i="1"/>
  <c r="S765" i="1"/>
  <c r="S134" i="1"/>
  <c r="S730" i="1"/>
  <c r="S712" i="1"/>
  <c r="S288" i="1"/>
  <c r="S743" i="1"/>
  <c r="S208" i="1"/>
  <c r="S760" i="1"/>
  <c r="S30" i="1"/>
  <c r="S56" i="1"/>
  <c r="S563" i="1"/>
  <c r="S674" i="1"/>
  <c r="S495" i="1"/>
  <c r="S332" i="1"/>
  <c r="S370" i="1"/>
  <c r="S546" i="1"/>
  <c r="S473" i="1"/>
  <c r="S274" i="1"/>
  <c r="S189" i="1"/>
  <c r="S575" i="1"/>
  <c r="S766" i="1"/>
  <c r="S665" i="1"/>
  <c r="S4" i="1"/>
  <c r="R74" i="1"/>
  <c r="R218" i="1"/>
  <c r="R347" i="1"/>
  <c r="R353" i="1"/>
  <c r="R357" i="1"/>
  <c r="R610" i="1"/>
  <c r="R683" i="1"/>
  <c r="R750" i="1"/>
  <c r="R535" i="1"/>
  <c r="R320" i="1"/>
  <c r="R658" i="1"/>
  <c r="R481" i="1"/>
  <c r="R411" i="1"/>
  <c r="R491" i="1"/>
  <c r="R212" i="1"/>
  <c r="R614" i="1"/>
  <c r="R102" i="1"/>
  <c r="R534" i="1"/>
  <c r="R455" i="1"/>
  <c r="R497" i="1"/>
  <c r="R24" i="1"/>
  <c r="R607" i="1"/>
  <c r="R470" i="1"/>
  <c r="R92" i="1"/>
  <c r="R352" i="1"/>
  <c r="R385" i="1"/>
  <c r="R306" i="1"/>
  <c r="R480" i="1"/>
  <c r="R41" i="1"/>
  <c r="R57" i="1"/>
  <c r="R625" i="1"/>
  <c r="R675" i="1"/>
  <c r="R530" i="1"/>
  <c r="R571" i="1"/>
  <c r="R551" i="1"/>
  <c r="R220" i="1"/>
  <c r="R14" i="1"/>
  <c r="R94" i="1"/>
  <c r="R196" i="1"/>
  <c r="R396" i="1"/>
  <c r="R439" i="1"/>
  <c r="R484" i="1"/>
  <c r="R494" i="1"/>
  <c r="R505" i="1"/>
  <c r="R523" i="1"/>
  <c r="R688" i="1"/>
  <c r="R697" i="1"/>
  <c r="R629" i="1"/>
  <c r="R215" i="1"/>
  <c r="R313" i="1"/>
  <c r="R265" i="1"/>
  <c r="R635" i="1"/>
  <c r="R513" i="1"/>
  <c r="R749" i="1"/>
  <c r="R68" i="1"/>
  <c r="R29" i="1"/>
  <c r="R631" i="1"/>
  <c r="R292" i="1"/>
  <c r="R233" i="1"/>
  <c r="R146" i="1"/>
  <c r="R475" i="1"/>
  <c r="R351" i="1"/>
  <c r="R317" i="1"/>
  <c r="R63" i="1"/>
  <c r="R642" i="1"/>
  <c r="R129" i="1"/>
  <c r="R684" i="1"/>
  <c r="R682" i="1"/>
  <c r="R100" i="1"/>
  <c r="R512" i="1"/>
  <c r="R428" i="1"/>
  <c r="R247" i="1"/>
  <c r="R202" i="1"/>
  <c r="R272" i="1"/>
  <c r="R450" i="1"/>
  <c r="R583" i="1"/>
  <c r="R689" i="1"/>
  <c r="R753" i="1"/>
  <c r="R758" i="1"/>
  <c r="R5" i="1"/>
  <c r="R566" i="1"/>
  <c r="R195" i="1"/>
  <c r="R223" i="1"/>
  <c r="R412" i="1"/>
  <c r="R452" i="1"/>
  <c r="R591" i="1"/>
  <c r="R65" i="1"/>
  <c r="R135" i="1"/>
  <c r="R490" i="1"/>
  <c r="R78" i="1"/>
  <c r="R109" i="1"/>
  <c r="R194" i="1"/>
  <c r="R296" i="1"/>
  <c r="R88" i="1"/>
  <c r="R379" i="1"/>
  <c r="R586" i="1"/>
  <c r="R746" i="1"/>
  <c r="R112" i="1"/>
  <c r="R504" i="1"/>
  <c r="R664" i="1"/>
  <c r="R619" i="1"/>
  <c r="R114" i="1"/>
  <c r="R142" i="1"/>
  <c r="R207" i="1"/>
  <c r="R244" i="1"/>
  <c r="R278" i="1"/>
  <c r="R329" i="1"/>
  <c r="R356" i="1"/>
  <c r="R366" i="1"/>
  <c r="R380" i="1"/>
  <c r="R524" i="1"/>
  <c r="R527" i="1"/>
  <c r="R567" i="1"/>
  <c r="R628" i="1"/>
  <c r="R34" i="1"/>
  <c r="R382" i="1"/>
  <c r="R424" i="1"/>
  <c r="R562" i="1"/>
  <c r="R449" i="1"/>
  <c r="R721" i="1"/>
  <c r="R398" i="1"/>
  <c r="R408" i="1"/>
  <c r="R185" i="1"/>
  <c r="R444" i="1"/>
  <c r="R501" i="1"/>
  <c r="R493" i="1"/>
  <c r="R467" i="1"/>
  <c r="R267" i="1"/>
  <c r="R459" i="1"/>
  <c r="R462" i="1"/>
  <c r="R253" i="1"/>
  <c r="R372" i="1"/>
  <c r="R518" i="1"/>
  <c r="R337" i="1"/>
  <c r="R238" i="1"/>
  <c r="R617" i="1"/>
  <c r="R178" i="1"/>
  <c r="R521" i="1"/>
  <c r="R549" i="1"/>
  <c r="R552" i="1"/>
  <c r="R763" i="1"/>
  <c r="R28" i="1"/>
  <c r="R762" i="1"/>
  <c r="R298" i="1"/>
  <c r="R466" i="1"/>
  <c r="R698" i="1"/>
  <c r="R121" i="1"/>
  <c r="R197" i="1"/>
  <c r="R37" i="1"/>
  <c r="R122" i="1"/>
  <c r="R153" i="1"/>
  <c r="R257" i="1"/>
  <c r="R303" i="1"/>
  <c r="R387" i="1"/>
  <c r="R510" i="1"/>
  <c r="R622" i="1"/>
  <c r="R636" i="1"/>
  <c r="R656" i="1"/>
  <c r="R686" i="1"/>
  <c r="R709" i="1"/>
  <c r="R761" i="1"/>
  <c r="R676" i="1"/>
  <c r="R159" i="1"/>
  <c r="R578" i="1"/>
  <c r="R70" i="1"/>
  <c r="R231" i="1"/>
  <c r="R111" i="1"/>
  <c r="R593" i="1"/>
  <c r="R406" i="1"/>
  <c r="R33" i="1"/>
  <c r="R198" i="1"/>
  <c r="R681" i="1"/>
  <c r="R168" i="1"/>
  <c r="R25" i="1"/>
  <c r="R364" i="1"/>
  <c r="R626" i="1"/>
  <c r="R569" i="1"/>
  <c r="R427" i="1"/>
  <c r="R264" i="1"/>
  <c r="R506" i="1"/>
  <c r="R204" i="1"/>
  <c r="R191" i="1"/>
  <c r="R188" i="1"/>
  <c r="R503" i="1"/>
  <c r="R276" i="1"/>
  <c r="R519" i="1"/>
  <c r="R378" i="1"/>
  <c r="R695" i="1"/>
  <c r="R148" i="1"/>
  <c r="R500" i="1"/>
  <c r="R66" i="1"/>
  <c r="R381" i="1"/>
  <c r="R547" i="1"/>
  <c r="R279" i="1"/>
  <c r="R91" i="1"/>
  <c r="R113" i="1"/>
  <c r="R123" i="1"/>
  <c r="R128" i="1"/>
  <c r="R137" i="1"/>
  <c r="R157" i="1"/>
  <c r="R333" i="1"/>
  <c r="R384" i="1"/>
  <c r="R386" i="1"/>
  <c r="R388" i="1"/>
  <c r="R446" i="1"/>
  <c r="R509" i="1"/>
  <c r="R511" i="1"/>
  <c r="R632" i="1"/>
  <c r="R668" i="1"/>
  <c r="R55" i="1"/>
  <c r="R646" i="1"/>
  <c r="R300" i="1"/>
  <c r="R454" i="1"/>
  <c r="R559" i="1"/>
  <c r="R164" i="1"/>
  <c r="R751" i="1"/>
  <c r="R541" i="1"/>
  <c r="R93" i="1"/>
  <c r="R666" i="1"/>
  <c r="R486" i="1"/>
  <c r="R3" i="1"/>
  <c r="R216" i="1"/>
  <c r="R714" i="1"/>
  <c r="R561" i="1"/>
  <c r="R620" i="1"/>
  <c r="R738" i="1"/>
  <c r="R139" i="1"/>
  <c r="R266" i="1"/>
  <c r="R638" i="1"/>
  <c r="R334" i="1"/>
  <c r="R16" i="1"/>
  <c r="R722" i="1"/>
  <c r="R312" i="1"/>
  <c r="R520" i="1"/>
  <c r="R283" i="1"/>
  <c r="R152" i="1"/>
  <c r="R61" i="1"/>
  <c r="R305" i="1"/>
  <c r="R7" i="1"/>
  <c r="R79" i="1"/>
  <c r="R225" i="1"/>
  <c r="R307" i="1"/>
  <c r="R348" i="1"/>
  <c r="R431" i="1"/>
  <c r="R464" i="1"/>
  <c r="R472" i="1"/>
  <c r="R545" i="1"/>
  <c r="R588" i="1"/>
  <c r="R609" i="1"/>
  <c r="R719" i="1"/>
  <c r="R623" i="1"/>
  <c r="R273" i="1"/>
  <c r="R492" i="1"/>
  <c r="R531" i="1"/>
  <c r="R99" i="1"/>
  <c r="R479" i="1"/>
  <c r="R517" i="1"/>
  <c r="R558" i="1"/>
  <c r="R418" i="1"/>
  <c r="R268" i="1"/>
  <c r="R574" i="1"/>
  <c r="R677" i="1"/>
  <c r="R616" i="1"/>
  <c r="R429" i="1"/>
  <c r="R275" i="1"/>
  <c r="R115" i="1"/>
  <c r="R502" i="1"/>
  <c r="R227" i="1"/>
  <c r="R132" i="1"/>
  <c r="R354" i="1"/>
  <c r="R42" i="1"/>
  <c r="R53" i="1"/>
  <c r="R156" i="1"/>
  <c r="R400" i="1"/>
  <c r="R118" i="1"/>
  <c r="R147" i="1"/>
  <c r="R234" i="1"/>
  <c r="R251" i="1"/>
  <c r="R256" i="1"/>
  <c r="R430" i="1"/>
  <c r="R514" i="1"/>
  <c r="R667" i="1"/>
  <c r="R700" i="1"/>
  <c r="R725" i="1"/>
  <c r="R478" i="1"/>
  <c r="R710" i="1"/>
  <c r="R262" i="1"/>
  <c r="R302" i="1"/>
  <c r="R718" i="1"/>
  <c r="R448" i="1"/>
  <c r="R640" i="1"/>
  <c r="R731" i="1"/>
  <c r="R701" i="1"/>
  <c r="R59" i="1"/>
  <c r="R324" i="1"/>
  <c r="R165" i="1"/>
  <c r="R254" i="1"/>
  <c r="R86" i="1"/>
  <c r="R69" i="1"/>
  <c r="R44" i="1"/>
  <c r="R755" i="1"/>
  <c r="R232" i="1"/>
  <c r="R60" i="1"/>
  <c r="R445" i="1"/>
  <c r="R250" i="1"/>
  <c r="R50" i="1"/>
  <c r="R6" i="1"/>
  <c r="R117" i="1"/>
  <c r="R21" i="1"/>
  <c r="R144" i="1"/>
  <c r="R199" i="1"/>
  <c r="R463" i="1"/>
  <c r="R482" i="1"/>
  <c r="R483" i="1"/>
  <c r="R580" i="1"/>
  <c r="R645" i="1"/>
  <c r="R649" i="1"/>
  <c r="R660" i="1"/>
  <c r="R704" i="1"/>
  <c r="R19" i="1"/>
  <c r="R548" i="1"/>
  <c r="R696" i="1"/>
  <c r="R680" i="1"/>
  <c r="R650" i="1"/>
  <c r="R577" i="1"/>
  <c r="R585" i="1"/>
  <c r="R401" i="1"/>
  <c r="R596" i="1"/>
  <c r="R321" i="1"/>
  <c r="R693" i="1"/>
  <c r="R399" i="1"/>
  <c r="R599" i="1"/>
  <c r="R584" i="1"/>
  <c r="R453" i="1"/>
  <c r="R310" i="1"/>
  <c r="R325" i="1"/>
  <c r="R729" i="1"/>
  <c r="R241" i="1"/>
  <c r="R210" i="1"/>
  <c r="R133" i="1"/>
  <c r="R451" i="1"/>
  <c r="R537" i="1"/>
  <c r="R543" i="1"/>
  <c r="R557" i="1"/>
  <c r="R565" i="1"/>
  <c r="R391" i="1"/>
  <c r="R532" i="1"/>
  <c r="R2" i="1"/>
  <c r="R131" i="1"/>
  <c r="R175" i="1"/>
  <c r="R260" i="1"/>
  <c r="R271" i="1"/>
  <c r="R293" i="1"/>
  <c r="R437" i="1"/>
  <c r="R581" i="1"/>
  <c r="R713" i="1"/>
  <c r="R740" i="1"/>
  <c r="R110" i="1"/>
  <c r="R211" i="1"/>
  <c r="R166" i="1"/>
  <c r="R422" i="1"/>
  <c r="R39" i="1"/>
  <c r="R555" i="1"/>
  <c r="R434" i="1"/>
  <c r="R726" i="1"/>
  <c r="R608" i="1"/>
  <c r="R149" i="1"/>
  <c r="R331" i="1"/>
  <c r="R590" i="1"/>
  <c r="R685" i="1"/>
  <c r="R181" i="1"/>
  <c r="R62" i="1"/>
  <c r="R47" i="1"/>
  <c r="R255" i="1"/>
  <c r="R670" i="1"/>
  <c r="R489" i="1"/>
  <c r="R768" i="1"/>
  <c r="R687" i="1"/>
  <c r="R433" i="1"/>
  <c r="R154" i="1"/>
  <c r="R314" i="1"/>
  <c r="R248" i="1"/>
  <c r="R413" i="1"/>
  <c r="R560" i="1"/>
  <c r="R579" i="1"/>
  <c r="R592" i="1"/>
  <c r="R141" i="1"/>
  <c r="R338" i="1"/>
  <c r="R299" i="1"/>
  <c r="R651" i="1"/>
  <c r="R270" i="1"/>
  <c r="R174" i="1"/>
  <c r="R285" i="1"/>
  <c r="R200" i="1"/>
  <c r="R757" i="1"/>
  <c r="R553" i="1"/>
  <c r="R420" i="1"/>
  <c r="R280" i="1"/>
  <c r="R190" i="1"/>
  <c r="R90" i="1"/>
  <c r="R600" i="1"/>
  <c r="R246" i="1"/>
  <c r="R108" i="1"/>
  <c r="R613" i="1"/>
  <c r="R179" i="1"/>
  <c r="R727" i="1"/>
  <c r="R201" i="1"/>
  <c r="R496" i="1"/>
  <c r="R136" i="1"/>
  <c r="R754" i="1"/>
  <c r="R360" i="1"/>
  <c r="R155" i="1"/>
  <c r="R9" i="1"/>
  <c r="R745" i="1"/>
  <c r="R397" i="1"/>
  <c r="R26" i="1"/>
  <c r="R167" i="1"/>
  <c r="R173" i="1"/>
  <c r="R180" i="1"/>
  <c r="R242" i="1"/>
  <c r="R258" i="1"/>
  <c r="R447" i="1"/>
  <c r="R456" i="1"/>
  <c r="R564" i="1"/>
  <c r="R647" i="1"/>
  <c r="R423" i="1"/>
  <c r="R724" i="1"/>
  <c r="R237" i="1"/>
  <c r="R603" i="1"/>
  <c r="R550" i="1"/>
  <c r="R22" i="1"/>
  <c r="R335" i="1"/>
  <c r="R96" i="1"/>
  <c r="R192" i="1"/>
  <c r="R116" i="1"/>
  <c r="R328" i="1"/>
  <c r="R706" i="1"/>
  <c r="R716" i="1"/>
  <c r="R669" i="1"/>
  <c r="R95" i="1"/>
  <c r="R368" i="1"/>
  <c r="R323" i="1"/>
  <c r="R171" i="1"/>
  <c r="R673" i="1"/>
  <c r="R648" i="1"/>
  <c r="R570" i="1"/>
  <c r="R249" i="1"/>
  <c r="R52" i="1"/>
  <c r="R717" i="1"/>
  <c r="R756" i="1"/>
  <c r="R733" i="1"/>
  <c r="R259" i="1"/>
  <c r="R344" i="1"/>
  <c r="R240" i="1"/>
  <c r="R252" i="1"/>
  <c r="R655" i="1"/>
  <c r="R355" i="1"/>
  <c r="R243" i="1"/>
  <c r="R138" i="1"/>
  <c r="R162" i="1"/>
  <c r="R236" i="1"/>
  <c r="R239" i="1"/>
  <c r="R319" i="1"/>
  <c r="R371" i="1"/>
  <c r="R414" i="1"/>
  <c r="R705" i="1"/>
  <c r="R369" i="1"/>
  <c r="R119" i="1"/>
  <c r="R442" i="1"/>
  <c r="R394" i="1"/>
  <c r="R654" i="1"/>
  <c r="R457" i="1"/>
  <c r="R612" i="1"/>
  <c r="R32" i="1"/>
  <c r="R618" i="1"/>
  <c r="R214" i="1"/>
  <c r="R425" i="1"/>
  <c r="R104" i="1"/>
  <c r="R624" i="1"/>
  <c r="R477" i="1"/>
  <c r="R723" i="1"/>
  <c r="R187" i="1"/>
  <c r="R703" i="1"/>
  <c r="R158" i="1"/>
  <c r="R340" i="1"/>
  <c r="R533" i="1"/>
  <c r="R350" i="1"/>
  <c r="R474" i="1"/>
  <c r="R219" i="1"/>
  <c r="R498" i="1"/>
  <c r="R330" i="1"/>
  <c r="R359" i="1"/>
  <c r="R36" i="1"/>
  <c r="R602" i="1"/>
  <c r="R441" i="1"/>
  <c r="R747" i="1"/>
  <c r="R163" i="1"/>
  <c r="R373" i="1"/>
  <c r="R415" i="1"/>
  <c r="R605" i="1"/>
  <c r="R690" i="1"/>
  <c r="R742" i="1"/>
  <c r="R18" i="1"/>
  <c r="R43" i="1"/>
  <c r="R143" i="1"/>
  <c r="R678" i="1"/>
  <c r="R734" i="1"/>
  <c r="R213" i="1"/>
  <c r="R31" i="1"/>
  <c r="R105" i="1"/>
  <c r="R539" i="1"/>
  <c r="R641" i="1"/>
  <c r="R393" i="1"/>
  <c r="R269" i="1"/>
  <c r="R327" i="1"/>
  <c r="R106" i="1"/>
  <c r="R404" i="1"/>
  <c r="R336" i="1"/>
  <c r="R469" i="1"/>
  <c r="R297" i="1"/>
  <c r="R342" i="1"/>
  <c r="R637" i="1"/>
  <c r="R316" i="1"/>
  <c r="R126" i="1"/>
  <c r="R281" i="1"/>
  <c r="R176" i="1"/>
  <c r="R627" i="1"/>
  <c r="R601" i="1"/>
  <c r="R554" i="1"/>
  <c r="R206" i="1"/>
  <c r="R309" i="1"/>
  <c r="R12" i="1"/>
  <c r="R735" i="1"/>
  <c r="R13" i="1"/>
  <c r="R416" i="1"/>
  <c r="R407" i="1"/>
  <c r="R529" i="1"/>
  <c r="R653" i="1"/>
  <c r="R230" i="1"/>
  <c r="R304" i="1"/>
  <c r="R98" i="1"/>
  <c r="R40" i="1"/>
  <c r="R107" i="1"/>
  <c r="R182" i="1"/>
  <c r="R221" i="1"/>
  <c r="R287" i="1"/>
  <c r="R392" i="1"/>
  <c r="R432" i="1"/>
  <c r="R572" i="1"/>
  <c r="R576" i="1"/>
  <c r="R35" i="1"/>
  <c r="R410" i="1"/>
  <c r="R468" i="1"/>
  <c r="R589" i="1"/>
  <c r="R345" i="1"/>
  <c r="R290" i="1"/>
  <c r="R84" i="1"/>
  <c r="R341" i="1"/>
  <c r="R694" i="1"/>
  <c r="R443" i="1"/>
  <c r="R487" i="1"/>
  <c r="R365" i="1"/>
  <c r="R663" i="1"/>
  <c r="R277" i="1"/>
  <c r="R363" i="1"/>
  <c r="R643" i="1"/>
  <c r="R739" i="1"/>
  <c r="R536" i="1"/>
  <c r="R10" i="1"/>
  <c r="R568" i="1"/>
  <c r="R708" i="1"/>
  <c r="R440" i="1"/>
  <c r="R435" i="1"/>
  <c r="R23" i="1"/>
  <c r="R691" i="1"/>
  <c r="R289" i="1"/>
  <c r="R124" i="1"/>
  <c r="R140" i="1"/>
  <c r="R205" i="1"/>
  <c r="R229" i="1"/>
  <c r="R346" i="1"/>
  <c r="R377" i="1"/>
  <c r="R402" i="1"/>
  <c r="R438" i="1"/>
  <c r="R621" i="1"/>
  <c r="R639" i="1"/>
  <c r="R748" i="1"/>
  <c r="R362" i="1"/>
  <c r="R361" i="1"/>
  <c r="R634" i="1"/>
  <c r="R525" i="1"/>
  <c r="R671" i="1"/>
  <c r="R172" i="1"/>
  <c r="R741" i="1"/>
  <c r="R526" i="1"/>
  <c r="R598" i="1"/>
  <c r="R294" i="1"/>
  <c r="R465" i="1"/>
  <c r="R203" i="1"/>
  <c r="R83" i="1"/>
  <c r="R160" i="1"/>
  <c r="R652" i="1"/>
  <c r="R633" i="1"/>
  <c r="R54" i="1"/>
  <c r="R130" i="1"/>
  <c r="R186" i="1"/>
  <c r="R209" i="1"/>
  <c r="R222" i="1"/>
  <c r="R80" i="1"/>
  <c r="R15" i="1"/>
  <c r="R125" i="1"/>
  <c r="R97" i="1"/>
  <c r="R349" i="1"/>
  <c r="R662" i="1"/>
  <c r="R720" i="1"/>
  <c r="R46" i="1"/>
  <c r="R82" i="1"/>
  <c r="R169" i="1"/>
  <c r="R193" i="1"/>
  <c r="R644" i="1"/>
  <c r="R728" i="1"/>
  <c r="R732" i="1"/>
  <c r="R752" i="1"/>
  <c r="R767" i="1"/>
  <c r="R471" i="1"/>
  <c r="R409" i="1"/>
  <c r="R217" i="1"/>
  <c r="R73" i="1"/>
  <c r="R235" i="1"/>
  <c r="R419" i="1"/>
  <c r="R737" i="1"/>
  <c r="R8" i="1"/>
  <c r="R11" i="1"/>
  <c r="R295" i="1"/>
  <c r="R436" i="1"/>
  <c r="R228" i="1"/>
  <c r="R245" i="1"/>
  <c r="R77" i="1"/>
  <c r="R318" i="1"/>
  <c r="R358" i="1"/>
  <c r="R595" i="1"/>
  <c r="R120" i="1"/>
  <c r="R71" i="1"/>
  <c r="R311" i="1"/>
  <c r="R395" i="1"/>
  <c r="R672" i="1"/>
  <c r="R630" i="1"/>
  <c r="R594" i="1"/>
  <c r="R587" i="1"/>
  <c r="R64" i="1"/>
  <c r="R405" i="1"/>
  <c r="R367" i="1"/>
  <c r="R488" i="1"/>
  <c r="R49" i="1"/>
  <c r="R20" i="1"/>
  <c r="R183" i="1"/>
  <c r="R282" i="1"/>
  <c r="R286" i="1"/>
  <c r="R375" i="1"/>
  <c r="R376" i="1"/>
  <c r="R426" i="1"/>
  <c r="R485" i="1"/>
  <c r="R507" i="1"/>
  <c r="R538" i="1"/>
  <c r="R27" i="1"/>
  <c r="R326" i="1"/>
  <c r="R476" i="1"/>
  <c r="R263" i="1"/>
  <c r="R421" i="1"/>
  <c r="R597" i="1"/>
  <c r="R764" i="1"/>
  <c r="R89" i="1"/>
  <c r="R582" i="1"/>
  <c r="R522" i="1"/>
  <c r="R72" i="1"/>
  <c r="R127" i="1"/>
  <c r="R301" i="1"/>
  <c r="R458" i="1"/>
  <c r="R151" i="1"/>
  <c r="R540" i="1"/>
  <c r="R67" i="1"/>
  <c r="R81" i="1"/>
  <c r="R322" i="1"/>
  <c r="R150" i="1"/>
  <c r="R45" i="1"/>
  <c r="R145" i="1"/>
  <c r="R184" i="1"/>
  <c r="R711" i="1"/>
  <c r="R48" i="1"/>
  <c r="R389" i="1"/>
  <c r="R339" i="1"/>
  <c r="R759" i="1"/>
  <c r="R515" i="1"/>
  <c r="R58" i="1"/>
  <c r="R403" i="1"/>
  <c r="R101" i="1"/>
  <c r="R508" i="1"/>
  <c r="R85" i="1"/>
  <c r="R224" i="1"/>
  <c r="R284" i="1"/>
  <c r="R291" i="1"/>
  <c r="R390" i="1"/>
  <c r="R516" i="1"/>
  <c r="R528" i="1"/>
  <c r="R604" i="1"/>
  <c r="R615" i="1"/>
  <c r="R692" i="1"/>
  <c r="R699" i="1"/>
  <c r="R715" i="1"/>
  <c r="R657" i="1"/>
  <c r="R542" i="1"/>
  <c r="R679" i="1"/>
  <c r="R661" i="1"/>
  <c r="R170" i="1"/>
  <c r="R103" i="1"/>
  <c r="R702" i="1"/>
  <c r="R744" i="1"/>
  <c r="R606" i="1"/>
  <c r="R51" i="1"/>
  <c r="R611" i="1"/>
  <c r="R161" i="1"/>
  <c r="R76" i="1"/>
  <c r="R75" i="1"/>
  <c r="R374" i="1"/>
  <c r="R343" i="1"/>
  <c r="R659" i="1"/>
  <c r="R573" i="1"/>
  <c r="R461" i="1"/>
  <c r="R226" i="1"/>
  <c r="R544" i="1"/>
  <c r="R17" i="1"/>
  <c r="R38" i="1"/>
  <c r="R87" i="1"/>
  <c r="R177" i="1"/>
  <c r="R261" i="1"/>
  <c r="R308" i="1"/>
  <c r="R315" i="1"/>
  <c r="R383" i="1"/>
  <c r="R417" i="1"/>
  <c r="R460" i="1"/>
  <c r="R499" i="1"/>
  <c r="R556" i="1"/>
  <c r="R707" i="1"/>
  <c r="R736" i="1"/>
  <c r="R765" i="1"/>
  <c r="R134" i="1"/>
  <c r="R730" i="1"/>
  <c r="R712" i="1"/>
  <c r="R288" i="1"/>
  <c r="R743" i="1"/>
  <c r="R208" i="1"/>
  <c r="R760" i="1"/>
  <c r="R30" i="1"/>
  <c r="R56" i="1"/>
  <c r="R563" i="1"/>
  <c r="R674" i="1"/>
  <c r="R495" i="1"/>
  <c r="R332" i="1"/>
  <c r="R370" i="1"/>
  <c r="R546" i="1"/>
  <c r="R473" i="1"/>
  <c r="R274" i="1"/>
  <c r="R189" i="1"/>
  <c r="R575" i="1"/>
  <c r="R766" i="1"/>
  <c r="R665" i="1"/>
  <c r="R4" i="1"/>
  <c r="I1903" i="2"/>
  <c r="I1902" i="2"/>
  <c r="I1901" i="2"/>
  <c r="I1900" i="2"/>
  <c r="K1900" i="2" s="1"/>
  <c r="I1899" i="2"/>
  <c r="K1899" i="2" s="1"/>
  <c r="I1898" i="2"/>
  <c r="K1898" i="2" s="1"/>
  <c r="I1897" i="2"/>
  <c r="I1896" i="2"/>
  <c r="I1895" i="2"/>
  <c r="I1894" i="2"/>
  <c r="I1893" i="2"/>
  <c r="I1892" i="2"/>
  <c r="I1891" i="2"/>
  <c r="K1891" i="2" s="1"/>
  <c r="I1890" i="2"/>
  <c r="K1890" i="2" s="1"/>
  <c r="I1889" i="2"/>
  <c r="I1888" i="2"/>
  <c r="I1887" i="2"/>
  <c r="I1886" i="2"/>
  <c r="I1885" i="2"/>
  <c r="I1884" i="2"/>
  <c r="K1884" i="2" s="1"/>
  <c r="L1884" i="2" s="1"/>
  <c r="I1883" i="2"/>
  <c r="K1883" i="2" s="1"/>
  <c r="I1882" i="2"/>
  <c r="K1882" i="2" s="1"/>
  <c r="I1881" i="2"/>
  <c r="I1880" i="2"/>
  <c r="I1879" i="2"/>
  <c r="I1878" i="2"/>
  <c r="I1877" i="2"/>
  <c r="I1876" i="2"/>
  <c r="I1875" i="2"/>
  <c r="K1875" i="2" s="1"/>
  <c r="L1875" i="2" s="1"/>
  <c r="I1874" i="2"/>
  <c r="K1874" i="2" s="1"/>
  <c r="I1873" i="2"/>
  <c r="I1872" i="2"/>
  <c r="I1871" i="2"/>
  <c r="I1870" i="2"/>
  <c r="I1869" i="2"/>
  <c r="I1868" i="2"/>
  <c r="K1868" i="2" s="1"/>
  <c r="I1867" i="2"/>
  <c r="I1866" i="2"/>
  <c r="K1866" i="2" s="1"/>
  <c r="I1865" i="2"/>
  <c r="I1864" i="2"/>
  <c r="I1863" i="2"/>
  <c r="I1862" i="2"/>
  <c r="I1861" i="2"/>
  <c r="I1860" i="2"/>
  <c r="I1859" i="2"/>
  <c r="K1859" i="2" s="1"/>
  <c r="I1858" i="2"/>
  <c r="K1858" i="2" s="1"/>
  <c r="I1857" i="2"/>
  <c r="I1856" i="2"/>
  <c r="I1855" i="2"/>
  <c r="I1854" i="2"/>
  <c r="I1853" i="2"/>
  <c r="I1852" i="2"/>
  <c r="I1851" i="2"/>
  <c r="I1850" i="2"/>
  <c r="I1849" i="2"/>
  <c r="I1848" i="2"/>
  <c r="I1847" i="2"/>
  <c r="I1846" i="2"/>
  <c r="I1845" i="2"/>
  <c r="I1844" i="2"/>
  <c r="I1843" i="2"/>
  <c r="K1843" i="2" s="1"/>
  <c r="I1842" i="2"/>
  <c r="K1842" i="2" s="1"/>
  <c r="I1841" i="2"/>
  <c r="I1840" i="2"/>
  <c r="I1839" i="2"/>
  <c r="I1838" i="2"/>
  <c r="I1837" i="2"/>
  <c r="I1836" i="2"/>
  <c r="I1835" i="2"/>
  <c r="I1834" i="2"/>
  <c r="I1833" i="2"/>
  <c r="I1832" i="2"/>
  <c r="I1831" i="2"/>
  <c r="I1830" i="2"/>
  <c r="I1829" i="2"/>
  <c r="I1828" i="2"/>
  <c r="K1828" i="2" s="1"/>
  <c r="L1828" i="2" s="1"/>
  <c r="I1827" i="2"/>
  <c r="K1827" i="2" s="1"/>
  <c r="I1826" i="2"/>
  <c r="I1825" i="2"/>
  <c r="I1824" i="2"/>
  <c r="I1823" i="2"/>
  <c r="I1822" i="2"/>
  <c r="I1821" i="2"/>
  <c r="I1820" i="2"/>
  <c r="I1819" i="2"/>
  <c r="I1818" i="2"/>
  <c r="I1817" i="2"/>
  <c r="I1816" i="2"/>
  <c r="I1815" i="2"/>
  <c r="I1814" i="2"/>
  <c r="I1813" i="2"/>
  <c r="I1812" i="2"/>
  <c r="I1811" i="2"/>
  <c r="K1811" i="2" s="1"/>
  <c r="I1810" i="2"/>
  <c r="K1810" i="2" s="1"/>
  <c r="I1809" i="2"/>
  <c r="I1808" i="2"/>
  <c r="I1807" i="2"/>
  <c r="I1806" i="2"/>
  <c r="I1805" i="2"/>
  <c r="I1804" i="2"/>
  <c r="I1803" i="2"/>
  <c r="I1802" i="2"/>
  <c r="I1801" i="2"/>
  <c r="I1800" i="2"/>
  <c r="I1799" i="2"/>
  <c r="I1798" i="2"/>
  <c r="I1797" i="2"/>
  <c r="I1796" i="2"/>
  <c r="I1795" i="2"/>
  <c r="K1795" i="2" s="1"/>
  <c r="I1794" i="2"/>
  <c r="K1794" i="2" s="1"/>
  <c r="I1793" i="2"/>
  <c r="I1792" i="2"/>
  <c r="I1791" i="2"/>
  <c r="I1790" i="2"/>
  <c r="I1789" i="2"/>
  <c r="I1788" i="2"/>
  <c r="I1787" i="2"/>
  <c r="I1786" i="2"/>
  <c r="I1785" i="2"/>
  <c r="I1784" i="2"/>
  <c r="I1783" i="2"/>
  <c r="I1782" i="2"/>
  <c r="I1781" i="2"/>
  <c r="I1780" i="2"/>
  <c r="I1779" i="2"/>
  <c r="I1778" i="2"/>
  <c r="K1778" i="2" s="1"/>
  <c r="I1777" i="2"/>
  <c r="I1776" i="2"/>
  <c r="I1775" i="2"/>
  <c r="I1774" i="2"/>
  <c r="I1773" i="2"/>
  <c r="I1772" i="2"/>
  <c r="I1771" i="2"/>
  <c r="K1771" i="2" s="1"/>
  <c r="L1771" i="2" s="1"/>
  <c r="I1770" i="2"/>
  <c r="K1770" i="2" s="1"/>
  <c r="L1770" i="2" s="1"/>
  <c r="I1769" i="2"/>
  <c r="I1768" i="2"/>
  <c r="I1767" i="2"/>
  <c r="I1766" i="2"/>
  <c r="I1765" i="2"/>
  <c r="I1764" i="2"/>
  <c r="I1763" i="2"/>
  <c r="K1763" i="2" s="1"/>
  <c r="L1763" i="2" s="1"/>
  <c r="I1762" i="2"/>
  <c r="K1762" i="2" s="1"/>
  <c r="I1761" i="2"/>
  <c r="I1760" i="2"/>
  <c r="I1759" i="2"/>
  <c r="I1758" i="2"/>
  <c r="I1757" i="2"/>
  <c r="I1756" i="2"/>
  <c r="I1755" i="2"/>
  <c r="I1754" i="2"/>
  <c r="I1753" i="2"/>
  <c r="I1752" i="2"/>
  <c r="I1751" i="2"/>
  <c r="I1750" i="2"/>
  <c r="I1749" i="2"/>
  <c r="I1748" i="2"/>
  <c r="I1747" i="2"/>
  <c r="K1747" i="2" s="1"/>
  <c r="I1746" i="2"/>
  <c r="K1746" i="2" s="1"/>
  <c r="I1745" i="2"/>
  <c r="I1744" i="2"/>
  <c r="I1743" i="2"/>
  <c r="I1742" i="2"/>
  <c r="I1741" i="2"/>
  <c r="I1740" i="2"/>
  <c r="I1739" i="2"/>
  <c r="I1738" i="2"/>
  <c r="I1737" i="2"/>
  <c r="I1736" i="2"/>
  <c r="I1735" i="2"/>
  <c r="I1734" i="2"/>
  <c r="I1733" i="2"/>
  <c r="I1732" i="2"/>
  <c r="I1731" i="2"/>
  <c r="K1731" i="2" s="1"/>
  <c r="I1730" i="2"/>
  <c r="K1730" i="2" s="1"/>
  <c r="I1729" i="2"/>
  <c r="I1728" i="2"/>
  <c r="I1727" i="2"/>
  <c r="I1726" i="2"/>
  <c r="I1725" i="2"/>
  <c r="I1724" i="2"/>
  <c r="I1723" i="2"/>
  <c r="I1722" i="2"/>
  <c r="I1721" i="2"/>
  <c r="I1720" i="2"/>
  <c r="I1719" i="2"/>
  <c r="I1718" i="2"/>
  <c r="I1717" i="2"/>
  <c r="I1716" i="2"/>
  <c r="I1715" i="2"/>
  <c r="K1715" i="2" s="1"/>
  <c r="I1714" i="2"/>
  <c r="I1713" i="2"/>
  <c r="I1712" i="2"/>
  <c r="I1711" i="2"/>
  <c r="I1710" i="2"/>
  <c r="I1709" i="2"/>
  <c r="I1708" i="2"/>
  <c r="I1707" i="2"/>
  <c r="I1706" i="2"/>
  <c r="I1705" i="2"/>
  <c r="I1704" i="2"/>
  <c r="I1703" i="2"/>
  <c r="I1702" i="2"/>
  <c r="I1701" i="2"/>
  <c r="I1700" i="2"/>
  <c r="I1699" i="2"/>
  <c r="I1698" i="2"/>
  <c r="I1697" i="2"/>
  <c r="I1696" i="2"/>
  <c r="I1695" i="2"/>
  <c r="I1694" i="2"/>
  <c r="I1693" i="2"/>
  <c r="I1692" i="2"/>
  <c r="I1691" i="2"/>
  <c r="I1690" i="2"/>
  <c r="I1689" i="2"/>
  <c r="I1688" i="2"/>
  <c r="I1687" i="2"/>
  <c r="I1686" i="2"/>
  <c r="I1685" i="2"/>
  <c r="I1684" i="2"/>
  <c r="I1683" i="2"/>
  <c r="K1683" i="2" s="1"/>
  <c r="I1682" i="2"/>
  <c r="K1682" i="2" s="1"/>
  <c r="I1681" i="2"/>
  <c r="I1680" i="2"/>
  <c r="I1679" i="2"/>
  <c r="I1678" i="2"/>
  <c r="I1677" i="2"/>
  <c r="I1676" i="2"/>
  <c r="I1675" i="2"/>
  <c r="I1674" i="2"/>
  <c r="I1673" i="2"/>
  <c r="I1672" i="2"/>
  <c r="K1672" i="2" s="1"/>
  <c r="L1672" i="2" s="1"/>
  <c r="I1671" i="2"/>
  <c r="I1670" i="2"/>
  <c r="I1669" i="2"/>
  <c r="I1668" i="2"/>
  <c r="I1667" i="2"/>
  <c r="K1667" i="2" s="1"/>
  <c r="I1666" i="2"/>
  <c r="K1666" i="2" s="1"/>
  <c r="I1665" i="2"/>
  <c r="I1664" i="2"/>
  <c r="I1663" i="2"/>
  <c r="I1662" i="2"/>
  <c r="I1661" i="2"/>
  <c r="I1660" i="2"/>
  <c r="I1659" i="2"/>
  <c r="I1658" i="2"/>
  <c r="I1657" i="2"/>
  <c r="I1656" i="2"/>
  <c r="I1655" i="2"/>
  <c r="I1654" i="2"/>
  <c r="I1653" i="2"/>
  <c r="I1652" i="2"/>
  <c r="I1651" i="2"/>
  <c r="I1650" i="2"/>
  <c r="K1650" i="2" s="1"/>
  <c r="I1649" i="2"/>
  <c r="I1648" i="2"/>
  <c r="I1647" i="2"/>
  <c r="I1646" i="2"/>
  <c r="I1645" i="2"/>
  <c r="I1644" i="2"/>
  <c r="I1643" i="2"/>
  <c r="I1642" i="2"/>
  <c r="I1641" i="2"/>
  <c r="I1640" i="2"/>
  <c r="I1639" i="2"/>
  <c r="I1638" i="2"/>
  <c r="I1637" i="2"/>
  <c r="I1636" i="2"/>
  <c r="I1635" i="2"/>
  <c r="K1635" i="2" s="1"/>
  <c r="I1634" i="2"/>
  <c r="K1634" i="2" s="1"/>
  <c r="I1633" i="2"/>
  <c r="I1632" i="2"/>
  <c r="I1631" i="2"/>
  <c r="I1630" i="2"/>
  <c r="I1629" i="2"/>
  <c r="I1628" i="2"/>
  <c r="I1627" i="2"/>
  <c r="I1626" i="2"/>
  <c r="K1626" i="2" s="1"/>
  <c r="L1626" i="2"/>
  <c r="I1625" i="2"/>
  <c r="I1624" i="2"/>
  <c r="I1623" i="2"/>
  <c r="I1622" i="2"/>
  <c r="I1621" i="2"/>
  <c r="I1620" i="2"/>
  <c r="I1619" i="2"/>
  <c r="I1618" i="2"/>
  <c r="I1617" i="2"/>
  <c r="I1616" i="2"/>
  <c r="I1615" i="2"/>
  <c r="I1614" i="2"/>
  <c r="I1613" i="2"/>
  <c r="I1612" i="2"/>
  <c r="I1611" i="2"/>
  <c r="I1610" i="2"/>
  <c r="I1609" i="2"/>
  <c r="I1608" i="2"/>
  <c r="I1607" i="2"/>
  <c r="I1606" i="2"/>
  <c r="I1605" i="2"/>
  <c r="I1604" i="2"/>
  <c r="I1603" i="2"/>
  <c r="K1603" i="2" s="1"/>
  <c r="I1602" i="2"/>
  <c r="K1602" i="2" s="1"/>
  <c r="I1601" i="2"/>
  <c r="I1600" i="2"/>
  <c r="I1599" i="2"/>
  <c r="I1598" i="2"/>
  <c r="I1597" i="2"/>
  <c r="I1596" i="2"/>
  <c r="I1595" i="2"/>
  <c r="I1594" i="2"/>
  <c r="I1593" i="2"/>
  <c r="I1592" i="2"/>
  <c r="I1591" i="2"/>
  <c r="I1590" i="2"/>
  <c r="I1589" i="2"/>
  <c r="I1588" i="2"/>
  <c r="I1587" i="2"/>
  <c r="K1587" i="2" s="1"/>
  <c r="I1586" i="2"/>
  <c r="K1586" i="2" s="1"/>
  <c r="I1585" i="2"/>
  <c r="I1584" i="2"/>
  <c r="I1583" i="2"/>
  <c r="I1582" i="2"/>
  <c r="I1581" i="2"/>
  <c r="I1580" i="2"/>
  <c r="I1579" i="2"/>
  <c r="I1578" i="2"/>
  <c r="I1577" i="2"/>
  <c r="I1576" i="2"/>
  <c r="I1575" i="2"/>
  <c r="I1574" i="2"/>
  <c r="I1573" i="2"/>
  <c r="I1572" i="2"/>
  <c r="I1571" i="2"/>
  <c r="I1570" i="2"/>
  <c r="I1569" i="2"/>
  <c r="I1568" i="2"/>
  <c r="I1567" i="2"/>
  <c r="I1566" i="2"/>
  <c r="I1565" i="2"/>
  <c r="I1564" i="2"/>
  <c r="I1563" i="2"/>
  <c r="I1562" i="2"/>
  <c r="I1561" i="2"/>
  <c r="I1560" i="2"/>
  <c r="I1559" i="2"/>
  <c r="I1558" i="2"/>
  <c r="I1557" i="2"/>
  <c r="I1556" i="2"/>
  <c r="I1555" i="2"/>
  <c r="K1555" i="2" s="1"/>
  <c r="I1554" i="2"/>
  <c r="K1554" i="2" s="1"/>
  <c r="I1553" i="2"/>
  <c r="I1552" i="2"/>
  <c r="I1551" i="2"/>
  <c r="I1550" i="2"/>
  <c r="I1549" i="2"/>
  <c r="I1548" i="2"/>
  <c r="I1547" i="2"/>
  <c r="I1546" i="2"/>
  <c r="I1545" i="2"/>
  <c r="I1544" i="2"/>
  <c r="I1543" i="2"/>
  <c r="I1542" i="2"/>
  <c r="I1541" i="2"/>
  <c r="I1540" i="2"/>
  <c r="I1539" i="2"/>
  <c r="I1538" i="2"/>
  <c r="K1538" i="2" s="1"/>
  <c r="I1537" i="2"/>
  <c r="I1536" i="2"/>
  <c r="I1535" i="2"/>
  <c r="I1534" i="2"/>
  <c r="I1533" i="2"/>
  <c r="I1532" i="2"/>
  <c r="I1531" i="2"/>
  <c r="I1530" i="2"/>
  <c r="I1529" i="2"/>
  <c r="I1528" i="2"/>
  <c r="I1527" i="2"/>
  <c r="I1526" i="2"/>
  <c r="I1525" i="2"/>
  <c r="I1524" i="2"/>
  <c r="I1523" i="2"/>
  <c r="I1522" i="2"/>
  <c r="K1522" i="2" s="1"/>
  <c r="I1521" i="2"/>
  <c r="I1520" i="2"/>
  <c r="I1519" i="2"/>
  <c r="I1518" i="2"/>
  <c r="I1517" i="2"/>
  <c r="I1516" i="2"/>
  <c r="I1515" i="2"/>
  <c r="I1514" i="2"/>
  <c r="I1513" i="2"/>
  <c r="I1512" i="2"/>
  <c r="I1511" i="2"/>
  <c r="I1510" i="2"/>
  <c r="I1509" i="2"/>
  <c r="I1508" i="2"/>
  <c r="I1507" i="2"/>
  <c r="K1507" i="2" s="1"/>
  <c r="I1506" i="2"/>
  <c r="K1506" i="2" s="1"/>
  <c r="I1505" i="2"/>
  <c r="I1504" i="2"/>
  <c r="I1503" i="2"/>
  <c r="I1502" i="2"/>
  <c r="I1501" i="2"/>
  <c r="I1500" i="2"/>
  <c r="I1499" i="2"/>
  <c r="I1498" i="2"/>
  <c r="I1497" i="2"/>
  <c r="I1496" i="2"/>
  <c r="I1495" i="2"/>
  <c r="I1494" i="2"/>
  <c r="I1493" i="2"/>
  <c r="I1492" i="2"/>
  <c r="I1491" i="2"/>
  <c r="I1490" i="2"/>
  <c r="I1489" i="2"/>
  <c r="I1488" i="2"/>
  <c r="I1487" i="2"/>
  <c r="I1486" i="2"/>
  <c r="I1485" i="2"/>
  <c r="I1484" i="2"/>
  <c r="I1483" i="2"/>
  <c r="I1482" i="2"/>
  <c r="I1481" i="2"/>
  <c r="I1480" i="2"/>
  <c r="I1479" i="2"/>
  <c r="I1478" i="2"/>
  <c r="I1477" i="2"/>
  <c r="I1476" i="2"/>
  <c r="I1475" i="2"/>
  <c r="K1475" i="2" s="1"/>
  <c r="I1474" i="2"/>
  <c r="K1474" i="2" s="1"/>
  <c r="I1473" i="2"/>
  <c r="I1472" i="2"/>
  <c r="I1471" i="2"/>
  <c r="I1470" i="2"/>
  <c r="I1469" i="2"/>
  <c r="I1468" i="2"/>
  <c r="I1467" i="2"/>
  <c r="I1466" i="2"/>
  <c r="I1465" i="2"/>
  <c r="I1464" i="2"/>
  <c r="I1463" i="2"/>
  <c r="I1462" i="2"/>
  <c r="I1461" i="2"/>
  <c r="I1460" i="2"/>
  <c r="I1459" i="2"/>
  <c r="K1459" i="2" s="1"/>
  <c r="I1458" i="2"/>
  <c r="K1458" i="2" s="1"/>
  <c r="I1457" i="2"/>
  <c r="I1456" i="2"/>
  <c r="I1455" i="2"/>
  <c r="I1454" i="2"/>
  <c r="I1453" i="2"/>
  <c r="I1452" i="2"/>
  <c r="I1451" i="2"/>
  <c r="I1450" i="2"/>
  <c r="I1449" i="2"/>
  <c r="I1448" i="2"/>
  <c r="I1447" i="2"/>
  <c r="I1446" i="2"/>
  <c r="I1445" i="2"/>
  <c r="I1444" i="2"/>
  <c r="I1443" i="2"/>
  <c r="K1443" i="2" s="1"/>
  <c r="L1443" i="2" s="1"/>
  <c r="I1442" i="2"/>
  <c r="I1441" i="2"/>
  <c r="I1440" i="2"/>
  <c r="I1439" i="2"/>
  <c r="I1438" i="2"/>
  <c r="I1437" i="2"/>
  <c r="I1436" i="2"/>
  <c r="I1435" i="2"/>
  <c r="K1435" i="2" s="1"/>
  <c r="L1435" i="2"/>
  <c r="I1434" i="2"/>
  <c r="I1433" i="2"/>
  <c r="I1432" i="2"/>
  <c r="I1431" i="2"/>
  <c r="I1430" i="2"/>
  <c r="I1429" i="2"/>
  <c r="I1428" i="2"/>
  <c r="I1427" i="2"/>
  <c r="K1427" i="2" s="1"/>
  <c r="I1426" i="2"/>
  <c r="I1425" i="2"/>
  <c r="I1424" i="2"/>
  <c r="I1423" i="2"/>
  <c r="I1422" i="2"/>
  <c r="I1421" i="2"/>
  <c r="I1420" i="2"/>
  <c r="I1419" i="2"/>
  <c r="I1418" i="2"/>
  <c r="I1417" i="2"/>
  <c r="I1416" i="2"/>
  <c r="I1415" i="2"/>
  <c r="I1414" i="2"/>
  <c r="I1413" i="2"/>
  <c r="I1412" i="2"/>
  <c r="I1411" i="2"/>
  <c r="K1411" i="2" s="1"/>
  <c r="I1410" i="2"/>
  <c r="I1409" i="2"/>
  <c r="I1408" i="2"/>
  <c r="I1407" i="2"/>
  <c r="I1406" i="2"/>
  <c r="I1405" i="2"/>
  <c r="I1404" i="2"/>
  <c r="I1403" i="2"/>
  <c r="I1402" i="2"/>
  <c r="I1401" i="2"/>
  <c r="I1400" i="2"/>
  <c r="I1399" i="2"/>
  <c r="I1398" i="2"/>
  <c r="I1397" i="2"/>
  <c r="I1396" i="2"/>
  <c r="I1395" i="2"/>
  <c r="I1394" i="2"/>
  <c r="I1393" i="2"/>
  <c r="I1392" i="2"/>
  <c r="I1391" i="2"/>
  <c r="I1390" i="2"/>
  <c r="I1389" i="2"/>
  <c r="I1388" i="2"/>
  <c r="I1387" i="2"/>
  <c r="I1386" i="2"/>
  <c r="I1385" i="2"/>
  <c r="I1384" i="2"/>
  <c r="I1383" i="2"/>
  <c r="I1382" i="2"/>
  <c r="I1381" i="2"/>
  <c r="I1380" i="2"/>
  <c r="I1379" i="2"/>
  <c r="K1379" i="2" s="1"/>
  <c r="I1378" i="2"/>
  <c r="K1378" i="2" s="1"/>
  <c r="I1377" i="2"/>
  <c r="I1376" i="2"/>
  <c r="I1375" i="2"/>
  <c r="I1374" i="2"/>
  <c r="I1373" i="2"/>
  <c r="I1372" i="2"/>
  <c r="I1371" i="2"/>
  <c r="I1370" i="2"/>
  <c r="I1369" i="2"/>
  <c r="I1368" i="2"/>
  <c r="I1367" i="2"/>
  <c r="I1366" i="2"/>
  <c r="I1365" i="2"/>
  <c r="I1364" i="2"/>
  <c r="I1363" i="2"/>
  <c r="K1363" i="2" s="1"/>
  <c r="I1362" i="2"/>
  <c r="I1361" i="2"/>
  <c r="I1360" i="2"/>
  <c r="I1359" i="2"/>
  <c r="I1358" i="2"/>
  <c r="I1357" i="2"/>
  <c r="I1356" i="2"/>
  <c r="I1355" i="2"/>
  <c r="I1354" i="2"/>
  <c r="I1353" i="2"/>
  <c r="I1352" i="2"/>
  <c r="I1351" i="2"/>
  <c r="I1350" i="2"/>
  <c r="I1349" i="2"/>
  <c r="I1348" i="2"/>
  <c r="I1347" i="2"/>
  <c r="K1347" i="2" s="1"/>
  <c r="I1346" i="2"/>
  <c r="K1346" i="2" s="1"/>
  <c r="I1345" i="2"/>
  <c r="I1344" i="2"/>
  <c r="I1343" i="2"/>
  <c r="I1342" i="2"/>
  <c r="I1341" i="2"/>
  <c r="I1340" i="2"/>
  <c r="I1339" i="2"/>
  <c r="I1338" i="2"/>
  <c r="I1337" i="2"/>
  <c r="I1336" i="2"/>
  <c r="I1335" i="2"/>
  <c r="I1334" i="2"/>
  <c r="I1333" i="2"/>
  <c r="I1332" i="2"/>
  <c r="I1331" i="2"/>
  <c r="K1331" i="2" s="1"/>
  <c r="I1330" i="2"/>
  <c r="K1330" i="2" s="1"/>
  <c r="I1329" i="2"/>
  <c r="I1328" i="2"/>
  <c r="I1327" i="2"/>
  <c r="I1326" i="2"/>
  <c r="I1325" i="2"/>
  <c r="I1324" i="2"/>
  <c r="I1323" i="2"/>
  <c r="I1322" i="2"/>
  <c r="I1321" i="2"/>
  <c r="I1320" i="2"/>
  <c r="I1319" i="2"/>
  <c r="I1318" i="2"/>
  <c r="I1317" i="2"/>
  <c r="I1316" i="2"/>
  <c r="I1315" i="2"/>
  <c r="K1315" i="2" s="1"/>
  <c r="I1314" i="2"/>
  <c r="I1313" i="2"/>
  <c r="I1312" i="2"/>
  <c r="I1311" i="2"/>
  <c r="I1310" i="2"/>
  <c r="I1309" i="2"/>
  <c r="I1308" i="2"/>
  <c r="I1307" i="2"/>
  <c r="I1306" i="2"/>
  <c r="I1305" i="2"/>
  <c r="I1304" i="2"/>
  <c r="I1303" i="2"/>
  <c r="I1302" i="2"/>
  <c r="I1301" i="2"/>
  <c r="I1300" i="2"/>
  <c r="I1299" i="2"/>
  <c r="K1299" i="2" s="1"/>
  <c r="I1298" i="2"/>
  <c r="K1298" i="2" s="1"/>
  <c r="I1297" i="2"/>
  <c r="I1296" i="2"/>
  <c r="I1295" i="2"/>
  <c r="I1294" i="2"/>
  <c r="I1293" i="2"/>
  <c r="I1292" i="2"/>
  <c r="I1291" i="2"/>
  <c r="I1290" i="2"/>
  <c r="I1289" i="2"/>
  <c r="I1288" i="2"/>
  <c r="I1287" i="2"/>
  <c r="I1286" i="2"/>
  <c r="I1285" i="2"/>
  <c r="I1284" i="2"/>
  <c r="I1283" i="2"/>
  <c r="K1283" i="2" s="1"/>
  <c r="I1282" i="2"/>
  <c r="I1281" i="2"/>
  <c r="I1280" i="2"/>
  <c r="I1279" i="2"/>
  <c r="I1278" i="2"/>
  <c r="I1277" i="2"/>
  <c r="I1276" i="2"/>
  <c r="I1275" i="2"/>
  <c r="I1274" i="2"/>
  <c r="I1273" i="2"/>
  <c r="I1272" i="2"/>
  <c r="I1271" i="2"/>
  <c r="I1270" i="2"/>
  <c r="I1269" i="2"/>
  <c r="I1268" i="2"/>
  <c r="I1267" i="2"/>
  <c r="I1266" i="2"/>
  <c r="K1266" i="2" s="1"/>
  <c r="I1265" i="2"/>
  <c r="I1264" i="2"/>
  <c r="I1263" i="2"/>
  <c r="I1262" i="2"/>
  <c r="I1261" i="2"/>
  <c r="I1260" i="2"/>
  <c r="I1259" i="2"/>
  <c r="I1258" i="2"/>
  <c r="I1257" i="2"/>
  <c r="I1256" i="2"/>
  <c r="I1255" i="2"/>
  <c r="I1254" i="2"/>
  <c r="I1253" i="2"/>
  <c r="I1252" i="2"/>
  <c r="I1251" i="2"/>
  <c r="K1251" i="2" s="1"/>
  <c r="I1250" i="2"/>
  <c r="K1250" i="2" s="1"/>
  <c r="I1249" i="2"/>
  <c r="I1248" i="2"/>
  <c r="I1247" i="2"/>
  <c r="I1246" i="2"/>
  <c r="I1245" i="2"/>
  <c r="I1244" i="2"/>
  <c r="I1243" i="2"/>
  <c r="I1242" i="2"/>
  <c r="I1241" i="2"/>
  <c r="I1240" i="2"/>
  <c r="I1239" i="2"/>
  <c r="I1238" i="2"/>
  <c r="I1237" i="2"/>
  <c r="I1236" i="2"/>
  <c r="I1235" i="2"/>
  <c r="K1235" i="2" s="1"/>
  <c r="I1234" i="2"/>
  <c r="I1233" i="2"/>
  <c r="I1232" i="2"/>
  <c r="I1231" i="2"/>
  <c r="I1230" i="2"/>
  <c r="I1229" i="2"/>
  <c r="I1228" i="2"/>
  <c r="I1227" i="2"/>
  <c r="I1226" i="2"/>
  <c r="I1225" i="2"/>
  <c r="I1224" i="2"/>
  <c r="I1223" i="2"/>
  <c r="I1222" i="2"/>
  <c r="I1221" i="2"/>
  <c r="I1220" i="2"/>
  <c r="I1219" i="2"/>
  <c r="K1219" i="2" s="1"/>
  <c r="I1218" i="2"/>
  <c r="K1218" i="2" s="1"/>
  <c r="I1217" i="2"/>
  <c r="I1216" i="2"/>
  <c r="I1215" i="2"/>
  <c r="I1214" i="2"/>
  <c r="I1213" i="2"/>
  <c r="I1212" i="2"/>
  <c r="I1211" i="2"/>
  <c r="I1210" i="2"/>
  <c r="I1209" i="2"/>
  <c r="I1208" i="2"/>
  <c r="I1207" i="2"/>
  <c r="I1206" i="2"/>
  <c r="I1205" i="2"/>
  <c r="I1204" i="2"/>
  <c r="I1203" i="2"/>
  <c r="K1203" i="2" s="1"/>
  <c r="I1202" i="2"/>
  <c r="K1202" i="2" s="1"/>
  <c r="I1201" i="2"/>
  <c r="I1200" i="2"/>
  <c r="I1199" i="2"/>
  <c r="I1198" i="2"/>
  <c r="I1197" i="2"/>
  <c r="I1196" i="2"/>
  <c r="I1195" i="2"/>
  <c r="I1194" i="2"/>
  <c r="I1193" i="2"/>
  <c r="I1192" i="2"/>
  <c r="I1191" i="2"/>
  <c r="I1190" i="2"/>
  <c r="I1189" i="2"/>
  <c r="I1188" i="2"/>
  <c r="I1187" i="2"/>
  <c r="I1186" i="2"/>
  <c r="I1185" i="2"/>
  <c r="I1184" i="2"/>
  <c r="I1183" i="2"/>
  <c r="I1182" i="2"/>
  <c r="I1181" i="2"/>
  <c r="I1180" i="2"/>
  <c r="I1179" i="2"/>
  <c r="I1178" i="2"/>
  <c r="I1177" i="2"/>
  <c r="I1176" i="2"/>
  <c r="I1175" i="2"/>
  <c r="I1174" i="2"/>
  <c r="I1173" i="2"/>
  <c r="I1172" i="2"/>
  <c r="I1171" i="2"/>
  <c r="K1171" i="2" s="1"/>
  <c r="I1170" i="2"/>
  <c r="K1170" i="2" s="1"/>
  <c r="I1169" i="2"/>
  <c r="I1168" i="2"/>
  <c r="I1167" i="2"/>
  <c r="I1166" i="2"/>
  <c r="I1165" i="2"/>
  <c r="I1164" i="2"/>
  <c r="I1163" i="2"/>
  <c r="I1162" i="2"/>
  <c r="I1161" i="2"/>
  <c r="I1160" i="2"/>
  <c r="I1159" i="2"/>
  <c r="I1158" i="2"/>
  <c r="I1157" i="2"/>
  <c r="I1156" i="2"/>
  <c r="I1155" i="2"/>
  <c r="K1155" i="2" s="1"/>
  <c r="I1154" i="2"/>
  <c r="I1153" i="2"/>
  <c r="I1152" i="2"/>
  <c r="I1151" i="2"/>
  <c r="I1150" i="2"/>
  <c r="I1149" i="2"/>
  <c r="I1148" i="2"/>
  <c r="I1147" i="2"/>
  <c r="I1146" i="2"/>
  <c r="I1145" i="2"/>
  <c r="I1144" i="2"/>
  <c r="I1143" i="2"/>
  <c r="I1142" i="2"/>
  <c r="I1141" i="2"/>
  <c r="I1140" i="2"/>
  <c r="I1139" i="2"/>
  <c r="I1138" i="2"/>
  <c r="K1138" i="2" s="1"/>
  <c r="I1137" i="2"/>
  <c r="I1136" i="2"/>
  <c r="I1135" i="2"/>
  <c r="I1134" i="2"/>
  <c r="I1133" i="2"/>
  <c r="I1132" i="2"/>
  <c r="I1131" i="2"/>
  <c r="I1130" i="2"/>
  <c r="I1129" i="2"/>
  <c r="I1128" i="2"/>
  <c r="I1127" i="2"/>
  <c r="I1126" i="2"/>
  <c r="I1125" i="2"/>
  <c r="I1124" i="2"/>
  <c r="I1123" i="2"/>
  <c r="K1123" i="2" s="1"/>
  <c r="I1122" i="2"/>
  <c r="K1122" i="2" s="1"/>
  <c r="I1121" i="2"/>
  <c r="I1120" i="2"/>
  <c r="I1119" i="2"/>
  <c r="I1118" i="2"/>
  <c r="I1117" i="2"/>
  <c r="I1116" i="2"/>
  <c r="I1115" i="2"/>
  <c r="I1114" i="2"/>
  <c r="I1113" i="2"/>
  <c r="I1112" i="2"/>
  <c r="I1111" i="2"/>
  <c r="I1110" i="2"/>
  <c r="I1109" i="2"/>
  <c r="I1108" i="2"/>
  <c r="I1107" i="2"/>
  <c r="I1106" i="2"/>
  <c r="I1105" i="2"/>
  <c r="I1104" i="2"/>
  <c r="I1103" i="2"/>
  <c r="I1102" i="2"/>
  <c r="I1101" i="2"/>
  <c r="I1100" i="2"/>
  <c r="I1099" i="2"/>
  <c r="I1098" i="2"/>
  <c r="K1098" i="2" s="1"/>
  <c r="L1098" i="2" s="1"/>
  <c r="I1097" i="2"/>
  <c r="I1096" i="2"/>
  <c r="I1095" i="2"/>
  <c r="I1094" i="2"/>
  <c r="I1093" i="2"/>
  <c r="I1092" i="2"/>
  <c r="I1091" i="2"/>
  <c r="K1091" i="2" s="1"/>
  <c r="I1090" i="2"/>
  <c r="K1090" i="2" s="1"/>
  <c r="I1089" i="2"/>
  <c r="I1088" i="2"/>
  <c r="I1087" i="2"/>
  <c r="I1086" i="2"/>
  <c r="I1085" i="2"/>
  <c r="I1084" i="2"/>
  <c r="I1083" i="2"/>
  <c r="I1082" i="2"/>
  <c r="I1081" i="2"/>
  <c r="I1080" i="2"/>
  <c r="I1079" i="2"/>
  <c r="I1078" i="2"/>
  <c r="I1077" i="2"/>
  <c r="I1076" i="2"/>
  <c r="I1075" i="2"/>
  <c r="I1074" i="2"/>
  <c r="K1074" i="2" s="1"/>
  <c r="I1073" i="2"/>
  <c r="I1072" i="2"/>
  <c r="I1071" i="2"/>
  <c r="I1070" i="2"/>
  <c r="I1069" i="2"/>
  <c r="I1068" i="2"/>
  <c r="I1067" i="2"/>
  <c r="I1066" i="2"/>
  <c r="I1065" i="2"/>
  <c r="I1064" i="2"/>
  <c r="I1063" i="2"/>
  <c r="I1062" i="2"/>
  <c r="I1061" i="2"/>
  <c r="I1060" i="2"/>
  <c r="I1059" i="2"/>
  <c r="I1058" i="2"/>
  <c r="I1057" i="2"/>
  <c r="I1056" i="2"/>
  <c r="I1055" i="2"/>
  <c r="I1054" i="2"/>
  <c r="I1053" i="2"/>
  <c r="I1052" i="2"/>
  <c r="I1051" i="2"/>
  <c r="I1050" i="2"/>
  <c r="I1049" i="2"/>
  <c r="I1048" i="2"/>
  <c r="I1047" i="2"/>
  <c r="I1046" i="2"/>
  <c r="I1045" i="2"/>
  <c r="I1044" i="2"/>
  <c r="I1043" i="2"/>
  <c r="I1042" i="2"/>
  <c r="I1041" i="2"/>
  <c r="I1040" i="2"/>
  <c r="I1039" i="2"/>
  <c r="I1038" i="2"/>
  <c r="I1037" i="2"/>
  <c r="I1036" i="2"/>
  <c r="I1035" i="2"/>
  <c r="I1034" i="2"/>
  <c r="I1033" i="2"/>
  <c r="I1032" i="2"/>
  <c r="I1031" i="2"/>
  <c r="I1030" i="2"/>
  <c r="I1029" i="2"/>
  <c r="I1028" i="2"/>
  <c r="I1027" i="2"/>
  <c r="I1026" i="2"/>
  <c r="K1026" i="2" s="1"/>
  <c r="I1025" i="2"/>
  <c r="I1024" i="2"/>
  <c r="I1023" i="2"/>
  <c r="I1022" i="2"/>
  <c r="I1021" i="2"/>
  <c r="I1020" i="2"/>
  <c r="I1019" i="2"/>
  <c r="I1018" i="2"/>
  <c r="I1017" i="2"/>
  <c r="I1016" i="2"/>
  <c r="I1015" i="2"/>
  <c r="I1014" i="2"/>
  <c r="I1013" i="2"/>
  <c r="I1012" i="2"/>
  <c r="I1011" i="2"/>
  <c r="I1010" i="2"/>
  <c r="K1010" i="2" s="1"/>
  <c r="I1009" i="2"/>
  <c r="I1008" i="2"/>
  <c r="I1007" i="2"/>
  <c r="I1006" i="2"/>
  <c r="I1005" i="2"/>
  <c r="I1004" i="2"/>
  <c r="I1003" i="2"/>
  <c r="I1002" i="2"/>
  <c r="I1001" i="2"/>
  <c r="I1000" i="2"/>
  <c r="I999" i="2"/>
  <c r="I998" i="2"/>
  <c r="I997" i="2"/>
  <c r="I996" i="2"/>
  <c r="I995" i="2"/>
  <c r="I994" i="2"/>
  <c r="I993" i="2"/>
  <c r="I992" i="2"/>
  <c r="I991" i="2"/>
  <c r="I990" i="2"/>
  <c r="I989" i="2"/>
  <c r="I988" i="2"/>
  <c r="I987" i="2"/>
  <c r="I986" i="2"/>
  <c r="I985" i="2"/>
  <c r="I984" i="2"/>
  <c r="I983" i="2"/>
  <c r="I982" i="2"/>
  <c r="I981" i="2"/>
  <c r="I980" i="2"/>
  <c r="I979" i="2"/>
  <c r="I978" i="2"/>
  <c r="I977" i="2"/>
  <c r="I976" i="2"/>
  <c r="I975" i="2"/>
  <c r="I974" i="2"/>
  <c r="I973" i="2"/>
  <c r="I972" i="2"/>
  <c r="I971" i="2"/>
  <c r="I970" i="2"/>
  <c r="I969" i="2"/>
  <c r="I968" i="2"/>
  <c r="I967" i="2"/>
  <c r="I966" i="2"/>
  <c r="I965" i="2"/>
  <c r="I964" i="2"/>
  <c r="I963" i="2"/>
  <c r="I962" i="2"/>
  <c r="I961" i="2"/>
  <c r="I960" i="2"/>
  <c r="I959" i="2"/>
  <c r="I958" i="2"/>
  <c r="I957" i="2"/>
  <c r="I956" i="2"/>
  <c r="I955" i="2"/>
  <c r="I954" i="2"/>
  <c r="I953" i="2"/>
  <c r="I952" i="2"/>
  <c r="I951" i="2"/>
  <c r="I950" i="2"/>
  <c r="I949" i="2"/>
  <c r="I948" i="2"/>
  <c r="I947" i="2"/>
  <c r="I946" i="2"/>
  <c r="K946" i="2" s="1"/>
  <c r="I945" i="2"/>
  <c r="I944" i="2"/>
  <c r="I943" i="2"/>
  <c r="I942" i="2"/>
  <c r="I941" i="2"/>
  <c r="I940" i="2"/>
  <c r="I939" i="2"/>
  <c r="I938" i="2"/>
  <c r="I937" i="2"/>
  <c r="I936" i="2"/>
  <c r="I935" i="2"/>
  <c r="I934" i="2"/>
  <c r="I933" i="2"/>
  <c r="I932" i="2"/>
  <c r="I931" i="2"/>
  <c r="I930" i="2"/>
  <c r="K930" i="2" s="1"/>
  <c r="I929" i="2"/>
  <c r="I928" i="2"/>
  <c r="I927" i="2"/>
  <c r="I926" i="2"/>
  <c r="I925" i="2"/>
  <c r="I924" i="2"/>
  <c r="I923" i="2"/>
  <c r="I922" i="2"/>
  <c r="I921" i="2"/>
  <c r="I920" i="2"/>
  <c r="I919" i="2"/>
  <c r="I918" i="2"/>
  <c r="I917" i="2"/>
  <c r="I916" i="2"/>
  <c r="I915" i="2"/>
  <c r="I914" i="2"/>
  <c r="I913" i="2"/>
  <c r="I912" i="2"/>
  <c r="I911" i="2"/>
  <c r="I910" i="2"/>
  <c r="I909" i="2"/>
  <c r="I908" i="2"/>
  <c r="I907" i="2"/>
  <c r="I906" i="2"/>
  <c r="I905" i="2"/>
  <c r="I904" i="2"/>
  <c r="I903" i="2"/>
  <c r="I902" i="2"/>
  <c r="I901" i="2"/>
  <c r="I900" i="2"/>
  <c r="I899" i="2"/>
  <c r="I898" i="2"/>
  <c r="I897" i="2"/>
  <c r="I896" i="2"/>
  <c r="I895" i="2"/>
  <c r="I894" i="2"/>
  <c r="I893" i="2"/>
  <c r="I892" i="2"/>
  <c r="K892" i="2" s="1"/>
  <c r="I891" i="2"/>
  <c r="I890" i="2"/>
  <c r="I889" i="2"/>
  <c r="I888" i="2"/>
  <c r="I887" i="2"/>
  <c r="I886" i="2"/>
  <c r="I885" i="2"/>
  <c r="I884" i="2"/>
  <c r="I883" i="2"/>
  <c r="I882" i="2"/>
  <c r="I881" i="2"/>
  <c r="I880" i="2"/>
  <c r="I879" i="2"/>
  <c r="I878" i="2"/>
  <c r="I877" i="2"/>
  <c r="I876" i="2"/>
  <c r="I875" i="2"/>
  <c r="I874" i="2"/>
  <c r="I873" i="2"/>
  <c r="I872" i="2"/>
  <c r="I871" i="2"/>
  <c r="I870" i="2"/>
  <c r="I869" i="2"/>
  <c r="I868" i="2"/>
  <c r="K868" i="2" s="1"/>
  <c r="I867" i="2"/>
  <c r="I866" i="2"/>
  <c r="I865" i="2"/>
  <c r="I864" i="2"/>
  <c r="I863" i="2"/>
  <c r="I862" i="2"/>
  <c r="I861" i="2"/>
  <c r="I860" i="2"/>
  <c r="I859" i="2"/>
  <c r="I858" i="2"/>
  <c r="I857" i="2"/>
  <c r="I856" i="2"/>
  <c r="I855" i="2"/>
  <c r="I854" i="2"/>
  <c r="I853" i="2"/>
  <c r="I852" i="2"/>
  <c r="I851" i="2"/>
  <c r="I850" i="2"/>
  <c r="I849" i="2"/>
  <c r="I848" i="2"/>
  <c r="I847" i="2"/>
  <c r="I846" i="2"/>
  <c r="I845" i="2"/>
  <c r="I844" i="2"/>
  <c r="I843" i="2"/>
  <c r="K843" i="2" s="1"/>
  <c r="I842" i="2"/>
  <c r="I841" i="2"/>
  <c r="I840" i="2"/>
  <c r="I839" i="2"/>
  <c r="I838" i="2"/>
  <c r="I837" i="2"/>
  <c r="I836" i="2"/>
  <c r="I835" i="2"/>
  <c r="I834" i="2"/>
  <c r="I833" i="2"/>
  <c r="I832" i="2"/>
  <c r="I831" i="2"/>
  <c r="I830" i="2"/>
  <c r="I829" i="2"/>
  <c r="I828" i="2"/>
  <c r="I827" i="2"/>
  <c r="I826" i="2"/>
  <c r="I825" i="2"/>
  <c r="I824" i="2"/>
  <c r="I823" i="2"/>
  <c r="I822" i="2"/>
  <c r="I821" i="2"/>
  <c r="I820" i="2"/>
  <c r="I819" i="2"/>
  <c r="I818" i="2"/>
  <c r="I817" i="2"/>
  <c r="I816" i="2"/>
  <c r="I815" i="2"/>
  <c r="I814" i="2"/>
  <c r="I813" i="2"/>
  <c r="I812" i="2"/>
  <c r="I811" i="2"/>
  <c r="I810" i="2"/>
  <c r="I809" i="2"/>
  <c r="I808" i="2"/>
  <c r="I807" i="2"/>
  <c r="I806" i="2"/>
  <c r="I805" i="2"/>
  <c r="I804" i="2"/>
  <c r="I803" i="2"/>
  <c r="I802" i="2"/>
  <c r="I801" i="2"/>
  <c r="I800" i="2"/>
  <c r="I799" i="2"/>
  <c r="I798" i="2"/>
  <c r="I797" i="2"/>
  <c r="I796" i="2"/>
  <c r="I795" i="2"/>
  <c r="I794" i="2"/>
  <c r="I793" i="2"/>
  <c r="I792" i="2"/>
  <c r="I791" i="2"/>
  <c r="I790" i="2"/>
  <c r="I789" i="2"/>
  <c r="I788" i="2"/>
  <c r="I787" i="2"/>
  <c r="I786" i="2"/>
  <c r="I785" i="2"/>
  <c r="I784" i="2"/>
  <c r="I783" i="2"/>
  <c r="I782" i="2"/>
  <c r="I781" i="2"/>
  <c r="I780" i="2"/>
  <c r="I779" i="2"/>
  <c r="I778" i="2"/>
  <c r="I777" i="2"/>
  <c r="I776" i="2"/>
  <c r="I775" i="2"/>
  <c r="I774" i="2"/>
  <c r="I773" i="2"/>
  <c r="I772" i="2"/>
  <c r="I771" i="2"/>
  <c r="K771" i="2" s="1"/>
  <c r="L771" i="2" s="1"/>
  <c r="I770" i="2"/>
  <c r="I769" i="2"/>
  <c r="I768" i="2"/>
  <c r="I767" i="2"/>
  <c r="I766" i="2"/>
  <c r="I765" i="2"/>
  <c r="I764" i="2"/>
  <c r="I763" i="2"/>
  <c r="I762" i="2"/>
  <c r="I761" i="2"/>
  <c r="I760" i="2"/>
  <c r="I759" i="2"/>
  <c r="I758" i="2"/>
  <c r="I757" i="2"/>
  <c r="I756" i="2"/>
  <c r="I755" i="2"/>
  <c r="K755" i="2" s="1"/>
  <c r="L755" i="2" s="1"/>
  <c r="I754" i="2"/>
  <c r="I753" i="2"/>
  <c r="I752" i="2"/>
  <c r="I751" i="2"/>
  <c r="I750" i="2"/>
  <c r="I749" i="2"/>
  <c r="I748" i="2"/>
  <c r="I747" i="2"/>
  <c r="I746" i="2"/>
  <c r="I745" i="2"/>
  <c r="I744" i="2"/>
  <c r="I743" i="2"/>
  <c r="I742" i="2"/>
  <c r="I741" i="2"/>
  <c r="I740" i="2"/>
  <c r="I739" i="2"/>
  <c r="I738" i="2"/>
  <c r="I737" i="2"/>
  <c r="I736" i="2"/>
  <c r="I735" i="2"/>
  <c r="I734" i="2"/>
  <c r="I733" i="2"/>
  <c r="I732" i="2"/>
  <c r="I731" i="2"/>
  <c r="I730" i="2"/>
  <c r="I729" i="2"/>
  <c r="I728" i="2"/>
  <c r="I727" i="2"/>
  <c r="I726" i="2"/>
  <c r="I725" i="2"/>
  <c r="I724" i="2"/>
  <c r="I723" i="2"/>
  <c r="I722" i="2"/>
  <c r="I721" i="2"/>
  <c r="I720" i="2"/>
  <c r="I719" i="2"/>
  <c r="I718" i="2"/>
  <c r="I717" i="2"/>
  <c r="I716" i="2"/>
  <c r="I715" i="2"/>
  <c r="I714" i="2"/>
  <c r="I713" i="2"/>
  <c r="I712" i="2"/>
  <c r="I711" i="2"/>
  <c r="I710" i="2"/>
  <c r="I709" i="2"/>
  <c r="I708" i="2"/>
  <c r="I707" i="2"/>
  <c r="I706" i="2"/>
  <c r="I705" i="2"/>
  <c r="I704" i="2"/>
  <c r="I703" i="2"/>
  <c r="I702" i="2"/>
  <c r="I701" i="2"/>
  <c r="I700" i="2"/>
  <c r="I699" i="2"/>
  <c r="I698" i="2"/>
  <c r="I697" i="2"/>
  <c r="I696" i="2"/>
  <c r="I695" i="2"/>
  <c r="I694" i="2"/>
  <c r="I693" i="2"/>
  <c r="I692" i="2"/>
  <c r="I691" i="2"/>
  <c r="I690" i="2"/>
  <c r="I689" i="2"/>
  <c r="I688" i="2"/>
  <c r="I687" i="2"/>
  <c r="I686" i="2"/>
  <c r="I685" i="2"/>
  <c r="I684" i="2"/>
  <c r="I683" i="2"/>
  <c r="I682" i="2"/>
  <c r="I681" i="2"/>
  <c r="I680" i="2"/>
  <c r="I679" i="2"/>
  <c r="I678" i="2"/>
  <c r="I677" i="2"/>
  <c r="I676" i="2"/>
  <c r="I675" i="2"/>
  <c r="I674" i="2"/>
  <c r="I673" i="2"/>
  <c r="I672" i="2"/>
  <c r="I671" i="2"/>
  <c r="I670" i="2"/>
  <c r="I669" i="2"/>
  <c r="I668" i="2"/>
  <c r="I667" i="2"/>
  <c r="I666" i="2"/>
  <c r="I665" i="2"/>
  <c r="I664" i="2"/>
  <c r="I663" i="2"/>
  <c r="I662" i="2"/>
  <c r="I661" i="2"/>
  <c r="I660" i="2"/>
  <c r="I659" i="2"/>
  <c r="I658" i="2"/>
  <c r="I657" i="2"/>
  <c r="I656" i="2"/>
  <c r="I655" i="2"/>
  <c r="I654" i="2"/>
  <c r="I653" i="2"/>
  <c r="I652" i="2"/>
  <c r="I651" i="2"/>
  <c r="I650" i="2"/>
  <c r="I649" i="2"/>
  <c r="I648" i="2"/>
  <c r="I647" i="2"/>
  <c r="I646" i="2"/>
  <c r="I645" i="2"/>
  <c r="I644" i="2"/>
  <c r="I643" i="2"/>
  <c r="I642" i="2"/>
  <c r="I641" i="2"/>
  <c r="I640" i="2"/>
  <c r="I639" i="2"/>
  <c r="I638" i="2"/>
  <c r="I637" i="2"/>
  <c r="I636" i="2"/>
  <c r="I635" i="2"/>
  <c r="I634" i="2"/>
  <c r="I633" i="2"/>
  <c r="I632" i="2"/>
  <c r="I631" i="2"/>
  <c r="I630" i="2"/>
  <c r="I629" i="2"/>
  <c r="I628" i="2"/>
  <c r="K628" i="2" s="1"/>
  <c r="I627" i="2"/>
  <c r="I626" i="2"/>
  <c r="I625" i="2"/>
  <c r="I624" i="2"/>
  <c r="I623" i="2"/>
  <c r="I622" i="2"/>
  <c r="I621" i="2"/>
  <c r="I620" i="2"/>
  <c r="I619" i="2"/>
  <c r="I618" i="2"/>
  <c r="I617" i="2"/>
  <c r="I616" i="2"/>
  <c r="I615" i="2"/>
  <c r="I614" i="2"/>
  <c r="I613" i="2"/>
  <c r="I612" i="2"/>
  <c r="K612" i="2" s="1"/>
  <c r="L612" i="2" s="1"/>
  <c r="I611" i="2"/>
  <c r="I610" i="2"/>
  <c r="I609" i="2"/>
  <c r="I608" i="2"/>
  <c r="I607" i="2"/>
  <c r="I606" i="2"/>
  <c r="I605" i="2"/>
  <c r="I604" i="2"/>
  <c r="I603" i="2"/>
  <c r="I602" i="2"/>
  <c r="I601" i="2"/>
  <c r="I600" i="2"/>
  <c r="I599" i="2"/>
  <c r="I598" i="2"/>
  <c r="I597" i="2"/>
  <c r="I596" i="2"/>
  <c r="I595" i="2"/>
  <c r="I594" i="2"/>
  <c r="I593" i="2"/>
  <c r="I592" i="2"/>
  <c r="I591" i="2"/>
  <c r="I590" i="2"/>
  <c r="I589" i="2"/>
  <c r="I588" i="2"/>
  <c r="I587" i="2"/>
  <c r="I586" i="2"/>
  <c r="I585" i="2"/>
  <c r="I584" i="2"/>
  <c r="I583" i="2"/>
  <c r="I582" i="2"/>
  <c r="I581" i="2"/>
  <c r="I580" i="2"/>
  <c r="I579" i="2"/>
  <c r="I578" i="2"/>
  <c r="I577" i="2"/>
  <c r="I576" i="2"/>
  <c r="I575" i="2"/>
  <c r="I574" i="2"/>
  <c r="I573" i="2"/>
  <c r="I572" i="2"/>
  <c r="I571" i="2"/>
  <c r="I570" i="2"/>
  <c r="I569" i="2"/>
  <c r="I568" i="2"/>
  <c r="I567" i="2"/>
  <c r="I566" i="2"/>
  <c r="I565" i="2"/>
  <c r="I564" i="2"/>
  <c r="I563" i="2"/>
  <c r="I562" i="2"/>
  <c r="I561" i="2"/>
  <c r="I560" i="2"/>
  <c r="I559" i="2"/>
  <c r="I558" i="2"/>
  <c r="I557" i="2"/>
  <c r="I556" i="2"/>
  <c r="I555" i="2"/>
  <c r="K555" i="2" s="1"/>
  <c r="I554" i="2"/>
  <c r="I553" i="2"/>
  <c r="I552" i="2"/>
  <c r="I551" i="2"/>
  <c r="I550" i="2"/>
  <c r="I549" i="2"/>
  <c r="I548" i="2"/>
  <c r="I547" i="2"/>
  <c r="I546" i="2"/>
  <c r="I545" i="2"/>
  <c r="I544" i="2"/>
  <c r="I543" i="2"/>
  <c r="I542" i="2"/>
  <c r="I541" i="2"/>
  <c r="I540" i="2"/>
  <c r="I539" i="2"/>
  <c r="I538" i="2"/>
  <c r="I537" i="2"/>
  <c r="I536" i="2"/>
  <c r="I535" i="2"/>
  <c r="I534" i="2"/>
  <c r="I533" i="2"/>
  <c r="I532" i="2"/>
  <c r="I531" i="2"/>
  <c r="I530" i="2"/>
  <c r="I529" i="2"/>
  <c r="I528" i="2"/>
  <c r="I527" i="2"/>
  <c r="I526" i="2"/>
  <c r="I525" i="2"/>
  <c r="I524" i="2"/>
  <c r="I523" i="2"/>
  <c r="I522" i="2"/>
  <c r="I521" i="2"/>
  <c r="I520" i="2"/>
  <c r="I519" i="2"/>
  <c r="I518" i="2"/>
  <c r="I517" i="2"/>
  <c r="I516" i="2"/>
  <c r="I515" i="2"/>
  <c r="I514" i="2"/>
  <c r="I513" i="2"/>
  <c r="I512" i="2"/>
  <c r="I511" i="2"/>
  <c r="I510" i="2"/>
  <c r="I509" i="2"/>
  <c r="I508" i="2"/>
  <c r="I507" i="2"/>
  <c r="I506" i="2"/>
  <c r="I505" i="2"/>
  <c r="I504" i="2"/>
  <c r="I503" i="2"/>
  <c r="I502" i="2"/>
  <c r="I501" i="2"/>
  <c r="I500" i="2"/>
  <c r="I499" i="2"/>
  <c r="I498" i="2"/>
  <c r="I497" i="2"/>
  <c r="I496" i="2"/>
  <c r="I495" i="2"/>
  <c r="I494" i="2"/>
  <c r="I493" i="2"/>
  <c r="I492" i="2"/>
  <c r="I491" i="2"/>
  <c r="I490" i="2"/>
  <c r="I489" i="2"/>
  <c r="I488" i="2"/>
  <c r="I487" i="2"/>
  <c r="I486" i="2"/>
  <c r="I485" i="2"/>
  <c r="I484" i="2"/>
  <c r="I483" i="2"/>
  <c r="I482" i="2"/>
  <c r="I481" i="2"/>
  <c r="I480" i="2"/>
  <c r="I479" i="2"/>
  <c r="I478" i="2"/>
  <c r="I477" i="2"/>
  <c r="I476" i="2"/>
  <c r="I475" i="2"/>
  <c r="K475" i="2" s="1"/>
  <c r="I474" i="2"/>
  <c r="I473" i="2"/>
  <c r="I472" i="2"/>
  <c r="I471" i="2"/>
  <c r="I470" i="2"/>
  <c r="I469" i="2"/>
  <c r="I468" i="2"/>
  <c r="I467" i="2"/>
  <c r="I466" i="2"/>
  <c r="I465" i="2"/>
  <c r="I464" i="2"/>
  <c r="I463" i="2"/>
  <c r="I462" i="2"/>
  <c r="I461" i="2"/>
  <c r="I460" i="2"/>
  <c r="I459" i="2"/>
  <c r="I458" i="2"/>
  <c r="I457" i="2"/>
  <c r="I456" i="2"/>
  <c r="I455" i="2"/>
  <c r="I454" i="2"/>
  <c r="I453" i="2"/>
  <c r="I452" i="2"/>
  <c r="I451" i="2"/>
  <c r="I450" i="2"/>
  <c r="I449" i="2"/>
  <c r="I448" i="2"/>
  <c r="I447" i="2"/>
  <c r="I446" i="2"/>
  <c r="I445" i="2"/>
  <c r="I444" i="2"/>
  <c r="I443" i="2"/>
  <c r="I442" i="2"/>
  <c r="I441" i="2"/>
  <c r="I440" i="2"/>
  <c r="I439" i="2"/>
  <c r="I438" i="2"/>
  <c r="I437" i="2"/>
  <c r="I436" i="2"/>
  <c r="I435" i="2"/>
  <c r="I434" i="2"/>
  <c r="I433" i="2"/>
  <c r="I432" i="2"/>
  <c r="I431" i="2"/>
  <c r="I430" i="2"/>
  <c r="I429" i="2"/>
  <c r="I428" i="2"/>
  <c r="I427" i="2"/>
  <c r="I426" i="2"/>
  <c r="I425" i="2"/>
  <c r="I424" i="2"/>
  <c r="I423" i="2"/>
  <c r="I422" i="2"/>
  <c r="I421" i="2"/>
  <c r="I420" i="2"/>
  <c r="I419" i="2"/>
  <c r="I418" i="2"/>
  <c r="I417" i="2"/>
  <c r="I416" i="2"/>
  <c r="I415" i="2"/>
  <c r="I414" i="2"/>
  <c r="I413" i="2"/>
  <c r="I412" i="2"/>
  <c r="I411" i="2"/>
  <c r="I410" i="2"/>
  <c r="I409" i="2"/>
  <c r="I408" i="2"/>
  <c r="I407" i="2"/>
  <c r="I406" i="2"/>
  <c r="I405" i="2"/>
  <c r="I404" i="2"/>
  <c r="I403" i="2"/>
  <c r="I402" i="2"/>
  <c r="I401" i="2"/>
  <c r="I400" i="2"/>
  <c r="I399" i="2"/>
  <c r="I398" i="2"/>
  <c r="I397" i="2"/>
  <c r="I396" i="2"/>
  <c r="I395" i="2"/>
  <c r="I394" i="2"/>
  <c r="I393" i="2"/>
  <c r="I392" i="2"/>
  <c r="I391" i="2"/>
  <c r="I390" i="2"/>
  <c r="I389" i="2"/>
  <c r="I388" i="2"/>
  <c r="I387" i="2"/>
  <c r="I386" i="2"/>
  <c r="I385" i="2"/>
  <c r="I384" i="2"/>
  <c r="I383" i="2"/>
  <c r="I382" i="2"/>
  <c r="I381" i="2"/>
  <c r="I380" i="2"/>
  <c r="I379" i="2"/>
  <c r="I378" i="2"/>
  <c r="I377" i="2"/>
  <c r="I376" i="2"/>
  <c r="I375" i="2"/>
  <c r="I374" i="2"/>
  <c r="I373" i="2"/>
  <c r="I372" i="2"/>
  <c r="I371" i="2"/>
  <c r="I370" i="2"/>
  <c r="I369" i="2"/>
  <c r="I368" i="2"/>
  <c r="I367" i="2"/>
  <c r="I366" i="2"/>
  <c r="I365" i="2"/>
  <c r="I364" i="2"/>
  <c r="I363" i="2"/>
  <c r="I362" i="2"/>
  <c r="I361" i="2"/>
  <c r="I360" i="2"/>
  <c r="I359" i="2"/>
  <c r="I358" i="2"/>
  <c r="I357" i="2"/>
  <c r="I356" i="2"/>
  <c r="I355" i="2"/>
  <c r="I354" i="2"/>
  <c r="I353" i="2"/>
  <c r="I352" i="2"/>
  <c r="I351" i="2"/>
  <c r="I350" i="2"/>
  <c r="I349" i="2"/>
  <c r="I348" i="2"/>
  <c r="I347" i="2"/>
  <c r="I346" i="2"/>
  <c r="I345" i="2"/>
  <c r="I344" i="2"/>
  <c r="I343" i="2"/>
  <c r="I342" i="2"/>
  <c r="I341" i="2"/>
  <c r="I340" i="2"/>
  <c r="I339" i="2"/>
  <c r="I338" i="2"/>
  <c r="I337" i="2"/>
  <c r="I336" i="2"/>
  <c r="I335" i="2"/>
  <c r="I334" i="2"/>
  <c r="I333" i="2"/>
  <c r="I332" i="2"/>
  <c r="I331" i="2"/>
  <c r="I330" i="2"/>
  <c r="I329" i="2"/>
  <c r="I328" i="2"/>
  <c r="I327" i="2"/>
  <c r="I326" i="2"/>
  <c r="I325" i="2"/>
  <c r="I324" i="2"/>
  <c r="I323" i="2"/>
  <c r="I322" i="2"/>
  <c r="I321" i="2"/>
  <c r="I320" i="2"/>
  <c r="I319" i="2"/>
  <c r="I318" i="2"/>
  <c r="I317" i="2"/>
  <c r="I316" i="2"/>
  <c r="I315" i="2"/>
  <c r="I314" i="2"/>
  <c r="I313" i="2"/>
  <c r="I312" i="2"/>
  <c r="I311" i="2"/>
  <c r="I310" i="2"/>
  <c r="I309" i="2"/>
  <c r="I308" i="2"/>
  <c r="I307" i="2"/>
  <c r="I306" i="2"/>
  <c r="I305" i="2"/>
  <c r="I304" i="2"/>
  <c r="I303" i="2"/>
  <c r="I302" i="2"/>
  <c r="I301" i="2"/>
  <c r="I300" i="2"/>
  <c r="I299" i="2"/>
  <c r="I298" i="2"/>
  <c r="I297" i="2"/>
  <c r="I296" i="2"/>
  <c r="I295" i="2"/>
  <c r="I294" i="2"/>
  <c r="I293" i="2"/>
  <c r="I292" i="2"/>
  <c r="I291" i="2"/>
  <c r="I290" i="2"/>
  <c r="I289" i="2"/>
  <c r="I288" i="2"/>
  <c r="I287" i="2"/>
  <c r="I286" i="2"/>
  <c r="I285" i="2"/>
  <c r="I284" i="2"/>
  <c r="I283" i="2"/>
  <c r="I282" i="2"/>
  <c r="I281" i="2"/>
  <c r="I280" i="2"/>
  <c r="I279" i="2"/>
  <c r="I278" i="2"/>
  <c r="I277" i="2"/>
  <c r="I276" i="2"/>
  <c r="I275" i="2"/>
  <c r="K275" i="2" s="1"/>
  <c r="I274" i="2"/>
  <c r="K274" i="2" s="1"/>
  <c r="I273" i="2"/>
  <c r="I272" i="2"/>
  <c r="I271" i="2"/>
  <c r="I270" i="2"/>
  <c r="I269" i="2"/>
  <c r="I268" i="2"/>
  <c r="I267" i="2"/>
  <c r="I266" i="2"/>
  <c r="I265" i="2"/>
  <c r="I264" i="2"/>
  <c r="I263" i="2"/>
  <c r="I262" i="2"/>
  <c r="I261" i="2"/>
  <c r="I260" i="2"/>
  <c r="I259" i="2"/>
  <c r="I258" i="2"/>
  <c r="I257" i="2"/>
  <c r="I256" i="2"/>
  <c r="I255" i="2"/>
  <c r="I254" i="2"/>
  <c r="I253" i="2"/>
  <c r="I252" i="2"/>
  <c r="I251" i="2"/>
  <c r="I250" i="2"/>
  <c r="I249" i="2"/>
  <c r="I248" i="2"/>
  <c r="I247" i="2"/>
  <c r="I246" i="2"/>
  <c r="I245" i="2"/>
  <c r="I244" i="2"/>
  <c r="I243" i="2"/>
  <c r="I242" i="2"/>
  <c r="I241" i="2"/>
  <c r="I240" i="2"/>
  <c r="I239" i="2"/>
  <c r="I238" i="2"/>
  <c r="I237" i="2"/>
  <c r="I236" i="2"/>
  <c r="I235" i="2"/>
  <c r="I234" i="2"/>
  <c r="I233" i="2"/>
  <c r="I232" i="2"/>
  <c r="I231" i="2"/>
  <c r="I230" i="2"/>
  <c r="I229" i="2"/>
  <c r="I228" i="2"/>
  <c r="I227" i="2"/>
  <c r="I226" i="2"/>
  <c r="I225" i="2"/>
  <c r="I224" i="2"/>
  <c r="I223" i="2"/>
  <c r="I222" i="2"/>
  <c r="I221" i="2"/>
  <c r="I220" i="2"/>
  <c r="K220" i="2" s="1"/>
  <c r="I219" i="2"/>
  <c r="I218" i="2"/>
  <c r="I217" i="2"/>
  <c r="I216" i="2"/>
  <c r="I215" i="2"/>
  <c r="I214" i="2"/>
  <c r="I213" i="2"/>
  <c r="I212" i="2"/>
  <c r="I211" i="2"/>
  <c r="I210" i="2"/>
  <c r="I209" i="2"/>
  <c r="I208" i="2"/>
  <c r="I207" i="2"/>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K163" i="2" s="1"/>
  <c r="L163" i="2" s="1"/>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K92" i="2" s="1"/>
  <c r="L92" i="2" s="1"/>
  <c r="I91" i="2"/>
  <c r="I90" i="2"/>
  <c r="I89" i="2"/>
  <c r="I88" i="2"/>
  <c r="I87" i="2"/>
  <c r="I86" i="2"/>
  <c r="I85" i="2"/>
  <c r="I84" i="2"/>
  <c r="I83" i="2"/>
  <c r="K83" i="2" s="1"/>
  <c r="I82" i="2"/>
  <c r="I81" i="2"/>
  <c r="I80" i="2"/>
  <c r="I79" i="2"/>
  <c r="I78" i="2"/>
  <c r="I77" i="2"/>
  <c r="I76" i="2"/>
  <c r="I75" i="2"/>
  <c r="I74" i="2"/>
  <c r="K74" i="2" s="1"/>
  <c r="L74" i="2" s="1"/>
  <c r="I73" i="2"/>
  <c r="I72" i="2"/>
  <c r="I71" i="2"/>
  <c r="I70" i="2"/>
  <c r="I69" i="2"/>
  <c r="I68" i="2"/>
  <c r="I67" i="2"/>
  <c r="K67" i="2" s="1"/>
  <c r="L67" i="2" s="1"/>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L4" i="5"/>
  <c r="E4" i="5"/>
  <c r="K4" i="5"/>
  <c r="F4" i="5"/>
  <c r="W396" i="1" l="1"/>
  <c r="X396" i="1" s="1"/>
  <c r="K262" i="2"/>
  <c r="L262" i="2" s="1"/>
  <c r="K326" i="2"/>
  <c r="L326" i="2" s="1"/>
  <c r="K478" i="2"/>
  <c r="W154" i="1"/>
  <c r="X154" i="1" s="1"/>
  <c r="K532" i="2"/>
  <c r="L532" i="2" s="1"/>
  <c r="K1473" i="2"/>
  <c r="K1505" i="2"/>
  <c r="K1521" i="2"/>
  <c r="K1537" i="2"/>
  <c r="K1553" i="2"/>
  <c r="K1569" i="2"/>
  <c r="K1585" i="2"/>
  <c r="K1601" i="2"/>
  <c r="K661" i="2"/>
  <c r="K693" i="2"/>
  <c r="K1660" i="2"/>
  <c r="L1660" i="2" s="1"/>
  <c r="K1007" i="2"/>
  <c r="L1007" i="2" s="1"/>
  <c r="K757" i="2"/>
  <c r="K837" i="2"/>
  <c r="L837" i="2" s="1"/>
  <c r="K893" i="2"/>
  <c r="K949" i="2"/>
  <c r="L949" i="2" s="1"/>
  <c r="K1093" i="2"/>
  <c r="L1093" i="2" s="1"/>
  <c r="K1086" i="2"/>
  <c r="L1086" i="2" s="1"/>
  <c r="K1697" i="2"/>
  <c r="K993" i="2"/>
  <c r="K1191" i="2"/>
  <c r="L1191" i="2" s="1"/>
  <c r="K105" i="2"/>
  <c r="L105" i="2" s="1"/>
  <c r="K519" i="2"/>
  <c r="K566" i="2"/>
  <c r="L566" i="2" s="1"/>
  <c r="K1121" i="2"/>
  <c r="K1137" i="2"/>
  <c r="K1169" i="2"/>
  <c r="K1185" i="2"/>
  <c r="K1809" i="2"/>
  <c r="K1825" i="2"/>
  <c r="K945" i="2"/>
  <c r="K135" i="2"/>
  <c r="L135" i="2" s="1"/>
  <c r="K961" i="2"/>
  <c r="K1777" i="2"/>
  <c r="K1784" i="2"/>
  <c r="L1784" i="2" s="1"/>
  <c r="K153" i="2"/>
  <c r="K328" i="2"/>
  <c r="K368" i="2"/>
  <c r="L368" i="2" s="1"/>
  <c r="K520" i="2"/>
  <c r="K630" i="2"/>
  <c r="K662" i="2"/>
  <c r="K726" i="2"/>
  <c r="K1217" i="2"/>
  <c r="K1249" i="2"/>
  <c r="K1265" i="2"/>
  <c r="K1297" i="2"/>
  <c r="K1312" i="2"/>
  <c r="L1312" i="2" s="1"/>
  <c r="K1391" i="2"/>
  <c r="L1391" i="2" s="1"/>
  <c r="K1841" i="2"/>
  <c r="K1857" i="2"/>
  <c r="K1873" i="2"/>
  <c r="K1881" i="2"/>
  <c r="K1889" i="2"/>
  <c r="K1649" i="2"/>
  <c r="L1649" i="2" s="1"/>
  <c r="K1665" i="2"/>
  <c r="L1665" i="2" s="1"/>
  <c r="K1681" i="2"/>
  <c r="K1713" i="2"/>
  <c r="K1729" i="2"/>
  <c r="K913" i="2"/>
  <c r="K1753" i="2"/>
  <c r="L1753" i="2" s="1"/>
  <c r="K1761" i="2"/>
  <c r="K977" i="2"/>
  <c r="K377" i="2"/>
  <c r="K790" i="2"/>
  <c r="K814" i="2"/>
  <c r="K1313" i="2"/>
  <c r="K1345" i="2"/>
  <c r="K1377" i="2"/>
  <c r="K1385" i="2"/>
  <c r="L1385" i="2" s="1"/>
  <c r="K1591" i="2"/>
  <c r="L1591" i="2" s="1"/>
  <c r="K1689" i="2"/>
  <c r="L1689" i="2" s="1"/>
  <c r="K857" i="2"/>
  <c r="L857" i="2" s="1"/>
  <c r="K1089" i="2"/>
  <c r="K1393" i="2"/>
  <c r="K1409" i="2"/>
  <c r="K1425" i="2"/>
  <c r="U764" i="1"/>
  <c r="U507" i="1"/>
  <c r="W507" i="1" s="1"/>
  <c r="X507" i="1" s="1"/>
  <c r="U20" i="1"/>
  <c r="W20" i="1" s="1"/>
  <c r="X20" i="1" s="1"/>
  <c r="U630" i="1"/>
  <c r="W630" i="1" s="1"/>
  <c r="X630" i="1" s="1"/>
  <c r="U318" i="1"/>
  <c r="W318" i="1" s="1"/>
  <c r="X318" i="1" s="1"/>
  <c r="U203" i="1"/>
  <c r="W203" i="1" s="1"/>
  <c r="X203" i="1" s="1"/>
  <c r="U525" i="1"/>
  <c r="W525" i="1" s="1"/>
  <c r="X525" i="1" s="1"/>
  <c r="U402" i="1"/>
  <c r="W402" i="1" s="1"/>
  <c r="X402" i="1" s="1"/>
  <c r="U691" i="1"/>
  <c r="U416" i="1"/>
  <c r="W416" i="1" s="1"/>
  <c r="X416" i="1" s="1"/>
  <c r="U469" i="1"/>
  <c r="W469" i="1" s="1"/>
  <c r="X469" i="1" s="1"/>
  <c r="U539" i="1"/>
  <c r="U654" i="1"/>
  <c r="U252" i="1"/>
  <c r="W252" i="1" s="1"/>
  <c r="X252" i="1" s="1"/>
  <c r="U249" i="1"/>
  <c r="U201" i="1"/>
  <c r="U190" i="1"/>
  <c r="U270" i="1"/>
  <c r="W270" i="1" s="1"/>
  <c r="X270" i="1" s="1"/>
  <c r="U413" i="1"/>
  <c r="W413" i="1" s="1"/>
  <c r="X413" i="1" s="1"/>
  <c r="U260" i="1"/>
  <c r="W260" i="1" s="1"/>
  <c r="X260" i="1" s="1"/>
  <c r="U543" i="1"/>
  <c r="U199" i="1"/>
  <c r="W199" i="1" s="1"/>
  <c r="X199" i="1" s="1"/>
  <c r="U256" i="1"/>
  <c r="W256" i="1" s="1"/>
  <c r="X256" i="1" s="1"/>
  <c r="U545" i="1"/>
  <c r="W545" i="1" s="1"/>
  <c r="X545" i="1" s="1"/>
  <c r="U239" i="1"/>
  <c r="U562" i="1"/>
  <c r="U440" i="1"/>
  <c r="W440" i="1" s="1"/>
  <c r="X440" i="1" s="1"/>
  <c r="U237" i="1"/>
  <c r="W237" i="1" s="1"/>
  <c r="X237" i="1" s="1"/>
  <c r="U152" i="1"/>
  <c r="W152" i="1" s="1"/>
  <c r="X152" i="1" s="1"/>
  <c r="U297" i="1"/>
  <c r="W297" i="1" s="1"/>
  <c r="X297" i="1" s="1"/>
  <c r="U166" i="1"/>
  <c r="W166" i="1" s="1"/>
  <c r="X166" i="1" s="1"/>
  <c r="U596" i="1"/>
  <c r="W596" i="1" s="1"/>
  <c r="X596" i="1" s="1"/>
  <c r="U63" i="1"/>
  <c r="W63" i="1" s="1"/>
  <c r="X63" i="1" s="1"/>
  <c r="U473" i="1"/>
  <c r="W473" i="1" s="1"/>
  <c r="X473" i="1" s="1"/>
  <c r="U30" i="1"/>
  <c r="W30" i="1" s="1"/>
  <c r="X30" i="1" s="1"/>
  <c r="U765" i="1"/>
  <c r="W765" i="1" s="1"/>
  <c r="X765" i="1" s="1"/>
  <c r="U315" i="1"/>
  <c r="W315" i="1" s="1"/>
  <c r="X315" i="1" s="1"/>
  <c r="U226" i="1"/>
  <c r="W226" i="1" s="1"/>
  <c r="X226" i="1" s="1"/>
  <c r="U161" i="1"/>
  <c r="U661" i="1"/>
  <c r="W661" i="1" s="1"/>
  <c r="X661" i="1" s="1"/>
  <c r="U604" i="1"/>
  <c r="U508" i="1"/>
  <c r="W508" i="1" s="1"/>
  <c r="X508" i="1" s="1"/>
  <c r="U48" i="1"/>
  <c r="W48" i="1" s="1"/>
  <c r="X48" i="1" s="1"/>
  <c r="U67" i="1"/>
  <c r="W67" i="1" s="1"/>
  <c r="X67" i="1" s="1"/>
  <c r="U371" i="1"/>
  <c r="W371" i="1" s="1"/>
  <c r="X371" i="1" s="1"/>
  <c r="U582" i="1"/>
  <c r="W582" i="1" s="1"/>
  <c r="X582" i="1" s="1"/>
  <c r="U27" i="1"/>
  <c r="U282" i="1"/>
  <c r="W282" i="1" s="1"/>
  <c r="X282" i="1" s="1"/>
  <c r="U587" i="1"/>
  <c r="U595" i="1"/>
  <c r="W595" i="1" s="1"/>
  <c r="X595" i="1" s="1"/>
  <c r="U11" i="1"/>
  <c r="W11" i="1" s="1"/>
  <c r="X11" i="1" s="1"/>
  <c r="U471" i="1"/>
  <c r="W471" i="1" s="1"/>
  <c r="X471" i="1" s="1"/>
  <c r="U82" i="1"/>
  <c r="W82" i="1" s="1"/>
  <c r="X82" i="1" s="1"/>
  <c r="U80" i="1"/>
  <c r="W80" i="1" s="1"/>
  <c r="X80" i="1" s="1"/>
  <c r="U160" i="1"/>
  <c r="W160" i="1" s="1"/>
  <c r="X160" i="1" s="1"/>
  <c r="U172" i="1"/>
  <c r="W172" i="1" s="1"/>
  <c r="X172" i="1" s="1"/>
  <c r="U621" i="1"/>
  <c r="U124" i="1"/>
  <c r="W124" i="1" s="1"/>
  <c r="X124" i="1" s="1"/>
  <c r="U10" i="1"/>
  <c r="W10" i="1" s="1"/>
  <c r="X10" i="1" s="1"/>
  <c r="U487" i="1"/>
  <c r="W487" i="1" s="1"/>
  <c r="X487" i="1" s="1"/>
  <c r="U468" i="1"/>
  <c r="W468" i="1" s="1"/>
  <c r="X468" i="1" s="1"/>
  <c r="U221" i="1"/>
  <c r="W221" i="1" s="1"/>
  <c r="X221" i="1" s="1"/>
  <c r="U529" i="1"/>
  <c r="W529" i="1" s="1"/>
  <c r="X529" i="1" s="1"/>
  <c r="U554" i="1"/>
  <c r="W554" i="1" s="1"/>
  <c r="X554" i="1" s="1"/>
  <c r="U342" i="1"/>
  <c r="U393" i="1"/>
  <c r="W393" i="1" s="1"/>
  <c r="X393" i="1" s="1"/>
  <c r="U143" i="1"/>
  <c r="W143" i="1" s="1"/>
  <c r="X143" i="1" s="1"/>
  <c r="U163" i="1"/>
  <c r="W163" i="1" s="1"/>
  <c r="X163" i="1" s="1"/>
  <c r="U219" i="1"/>
  <c r="W219" i="1" s="1"/>
  <c r="X219" i="1" s="1"/>
  <c r="U723" i="1"/>
  <c r="W723" i="1" s="1"/>
  <c r="X723" i="1" s="1"/>
  <c r="U612" i="1"/>
  <c r="W612" i="1" s="1"/>
  <c r="X612" i="1" s="1"/>
  <c r="U414" i="1"/>
  <c r="W414" i="1" s="1"/>
  <c r="X414" i="1" s="1"/>
  <c r="U355" i="1"/>
  <c r="U717" i="1"/>
  <c r="W717" i="1" s="1"/>
  <c r="X717" i="1" s="1"/>
  <c r="U368" i="1"/>
  <c r="W368" i="1" s="1"/>
  <c r="X368" i="1" s="1"/>
  <c r="U96" i="1"/>
  <c r="W96" i="1" s="1"/>
  <c r="X96" i="1" s="1"/>
  <c r="U647" i="1"/>
  <c r="W647" i="1" s="1"/>
  <c r="X647" i="1" s="1"/>
  <c r="U167" i="1"/>
  <c r="W167" i="1" s="1"/>
  <c r="X167" i="1" s="1"/>
  <c r="U136" i="1"/>
  <c r="W136" i="1" s="1"/>
  <c r="X136" i="1" s="1"/>
  <c r="U600" i="1"/>
  <c r="W600" i="1" s="1"/>
  <c r="X600" i="1" s="1"/>
  <c r="U285" i="1"/>
  <c r="U579" i="1"/>
  <c r="W579" i="1" s="1"/>
  <c r="X579" i="1" s="1"/>
  <c r="U768" i="1"/>
  <c r="W768" i="1" s="1"/>
  <c r="X768" i="1" s="1"/>
  <c r="U590" i="1"/>
  <c r="W590" i="1" s="1"/>
  <c r="X590" i="1" s="1"/>
  <c r="U422" i="1"/>
  <c r="W422" i="1" s="1"/>
  <c r="X422" i="1" s="1"/>
  <c r="U293" i="1"/>
  <c r="W293" i="1" s="1"/>
  <c r="X293" i="1" s="1"/>
  <c r="U565" i="1"/>
  <c r="U729" i="1"/>
  <c r="W729" i="1" s="1"/>
  <c r="X729" i="1" s="1"/>
  <c r="U321" i="1"/>
  <c r="U548" i="1"/>
  <c r="W548" i="1" s="1"/>
  <c r="X548" i="1" s="1"/>
  <c r="U482" i="1"/>
  <c r="W482" i="1" s="1"/>
  <c r="X482" i="1" s="1"/>
  <c r="U250" i="1"/>
  <c r="W250" i="1" s="1"/>
  <c r="X250" i="1" s="1"/>
  <c r="U254" i="1"/>
  <c r="W254" i="1" s="1"/>
  <c r="X254" i="1" s="1"/>
  <c r="U718" i="1"/>
  <c r="W718" i="1" s="1"/>
  <c r="X718" i="1" s="1"/>
  <c r="U514" i="1"/>
  <c r="W514" i="1" s="1"/>
  <c r="X514" i="1" s="1"/>
  <c r="U156" i="1"/>
  <c r="W156" i="1" s="1"/>
  <c r="X156" i="1" s="1"/>
  <c r="U275" i="1"/>
  <c r="U517" i="1"/>
  <c r="W517" i="1" s="1"/>
  <c r="X517" i="1" s="1"/>
  <c r="U609" i="1"/>
  <c r="W609" i="1" s="1"/>
  <c r="X609" i="1" s="1"/>
  <c r="U225" i="1"/>
  <c r="W225" i="1" s="1"/>
  <c r="X225" i="1" s="1"/>
  <c r="U312" i="1"/>
  <c r="W312" i="1" s="1"/>
  <c r="X312" i="1" s="1"/>
  <c r="U620" i="1"/>
  <c r="W620" i="1" s="1"/>
  <c r="X620" i="1" s="1"/>
  <c r="U541" i="1"/>
  <c r="W541" i="1" s="1"/>
  <c r="X541" i="1" s="1"/>
  <c r="U668" i="1"/>
  <c r="W668" i="1" s="1"/>
  <c r="X668" i="1" s="1"/>
  <c r="U333" i="1"/>
  <c r="U547" i="1"/>
  <c r="W547" i="1" s="1"/>
  <c r="X547" i="1" s="1"/>
  <c r="U276" i="1"/>
  <c r="W276" i="1" s="1"/>
  <c r="X276" i="1" s="1"/>
  <c r="U569" i="1"/>
  <c r="W569" i="1" s="1"/>
  <c r="X569" i="1" s="1"/>
  <c r="U406" i="1"/>
  <c r="W406" i="1" s="1"/>
  <c r="X406" i="1" s="1"/>
  <c r="U761" i="1"/>
  <c r="W761" i="1" s="1"/>
  <c r="X761" i="1" s="1"/>
  <c r="U303" i="1"/>
  <c r="W303" i="1" s="1"/>
  <c r="X303" i="1" s="1"/>
  <c r="U466" i="1"/>
  <c r="W466" i="1" s="1"/>
  <c r="X466" i="1" s="1"/>
  <c r="U178" i="1"/>
  <c r="U459" i="1"/>
  <c r="W459" i="1" s="1"/>
  <c r="X459" i="1" s="1"/>
  <c r="U398" i="1"/>
  <c r="W398" i="1" s="1"/>
  <c r="X398" i="1" s="1"/>
  <c r="U567" i="1"/>
  <c r="W567" i="1" s="1"/>
  <c r="X567" i="1" s="1"/>
  <c r="U244" i="1"/>
  <c r="W244" i="1" s="1"/>
  <c r="X244" i="1" s="1"/>
  <c r="U746" i="1"/>
  <c r="W746" i="1" s="1"/>
  <c r="X746" i="1" s="1"/>
  <c r="U490" i="1"/>
  <c r="U566" i="1"/>
  <c r="U202" i="1"/>
  <c r="W202" i="1" s="1"/>
  <c r="X202" i="1" s="1"/>
  <c r="U642" i="1"/>
  <c r="W642" i="1" s="1"/>
  <c r="X642" i="1" s="1"/>
  <c r="U631" i="1"/>
  <c r="W631" i="1" s="1"/>
  <c r="X631" i="1" s="1"/>
  <c r="U215" i="1"/>
  <c r="W215" i="1" s="1"/>
  <c r="X215" i="1" s="1"/>
  <c r="U439" i="1"/>
  <c r="W439" i="1" s="1"/>
  <c r="X439" i="1" s="1"/>
  <c r="U530" i="1"/>
  <c r="W530" i="1" s="1"/>
  <c r="X530" i="1" s="1"/>
  <c r="U352" i="1"/>
  <c r="W352" i="1" s="1"/>
  <c r="X352" i="1" s="1"/>
  <c r="U102" i="1"/>
  <c r="W102" i="1" s="1"/>
  <c r="X102" i="1" s="1"/>
  <c r="U535" i="1"/>
  <c r="W535" i="1" s="1"/>
  <c r="X535" i="1" s="1"/>
  <c r="U74" i="1"/>
  <c r="W74" i="1" s="1"/>
  <c r="X74" i="1" s="1"/>
  <c r="U546" i="1"/>
  <c r="W546" i="1" s="1"/>
  <c r="X546" i="1" s="1"/>
  <c r="U760" i="1"/>
  <c r="W760" i="1" s="1"/>
  <c r="X760" i="1" s="1"/>
  <c r="U308" i="1"/>
  <c r="W308" i="1" s="1"/>
  <c r="X308" i="1" s="1"/>
  <c r="U461" i="1"/>
  <c r="W461" i="1" s="1"/>
  <c r="X461" i="1" s="1"/>
  <c r="U611" i="1"/>
  <c r="W611" i="1" s="1"/>
  <c r="X611" i="1" s="1"/>
  <c r="U528" i="1"/>
  <c r="W528" i="1" s="1"/>
  <c r="X528" i="1" s="1"/>
  <c r="U101" i="1"/>
  <c r="W101" i="1" s="1"/>
  <c r="X101" i="1" s="1"/>
  <c r="U711" i="1"/>
  <c r="W711" i="1" s="1"/>
  <c r="X711" i="1" s="1"/>
  <c r="U89" i="1"/>
  <c r="W89" i="1" s="1"/>
  <c r="X89" i="1" s="1"/>
  <c r="U538" i="1"/>
  <c r="W538" i="1" s="1"/>
  <c r="X538" i="1" s="1"/>
  <c r="U46" i="1"/>
  <c r="W46" i="1" s="1"/>
  <c r="X46" i="1" s="1"/>
  <c r="U83" i="1"/>
  <c r="W83" i="1" s="1"/>
  <c r="X83" i="1" s="1"/>
  <c r="U438" i="1"/>
  <c r="W438" i="1" s="1"/>
  <c r="X438" i="1" s="1"/>
  <c r="U182" i="1"/>
  <c r="W182" i="1" s="1"/>
  <c r="X182" i="1" s="1"/>
  <c r="U407" i="1"/>
  <c r="W407" i="1" s="1"/>
  <c r="X407" i="1" s="1"/>
  <c r="U601" i="1"/>
  <c r="W601" i="1" s="1"/>
  <c r="X601" i="1" s="1"/>
  <c r="U474" i="1"/>
  <c r="W474" i="1" s="1"/>
  <c r="X474" i="1" s="1"/>
  <c r="U477" i="1"/>
  <c r="W477" i="1" s="1"/>
  <c r="X477" i="1" s="1"/>
  <c r="U655" i="1"/>
  <c r="W655" i="1" s="1"/>
  <c r="X655" i="1" s="1"/>
  <c r="U564" i="1"/>
  <c r="W564" i="1" s="1"/>
  <c r="X564" i="1" s="1"/>
  <c r="U496" i="1"/>
  <c r="W496" i="1" s="1"/>
  <c r="X496" i="1" s="1"/>
  <c r="U90" i="1"/>
  <c r="W90" i="1" s="1"/>
  <c r="X90" i="1" s="1"/>
  <c r="U271" i="1"/>
  <c r="W271" i="1" s="1"/>
  <c r="X271" i="1" s="1"/>
  <c r="U165" i="1"/>
  <c r="W165" i="1" s="1"/>
  <c r="X165" i="1" s="1"/>
  <c r="U429" i="1"/>
  <c r="W429" i="1" s="1"/>
  <c r="X429" i="1" s="1"/>
  <c r="U479" i="1"/>
  <c r="W479" i="1" s="1"/>
  <c r="X479" i="1" s="1"/>
  <c r="U722" i="1"/>
  <c r="W722" i="1" s="1"/>
  <c r="X722" i="1" s="1"/>
  <c r="U157" i="1"/>
  <c r="W157" i="1" s="1"/>
  <c r="X157" i="1" s="1"/>
  <c r="U381" i="1"/>
  <c r="W381" i="1" s="1"/>
  <c r="X381" i="1" s="1"/>
  <c r="U709" i="1"/>
  <c r="W709" i="1" s="1"/>
  <c r="X709" i="1" s="1"/>
  <c r="U617" i="1"/>
  <c r="W617" i="1" s="1"/>
  <c r="X617" i="1" s="1"/>
  <c r="U207" i="1"/>
  <c r="W207" i="1" s="1"/>
  <c r="X207" i="1" s="1"/>
  <c r="U586" i="1"/>
  <c r="W586" i="1" s="1"/>
  <c r="X586" i="1" s="1"/>
  <c r="U675" i="1"/>
  <c r="W675" i="1" s="1"/>
  <c r="X675" i="1" s="1"/>
  <c r="U750" i="1"/>
  <c r="W750" i="1" s="1"/>
  <c r="X750" i="1" s="1"/>
  <c r="U77" i="1"/>
  <c r="W77" i="1" s="1"/>
  <c r="X77" i="1" s="1"/>
  <c r="U465" i="1"/>
  <c r="W465" i="1" s="1"/>
  <c r="X465" i="1" s="1"/>
  <c r="U643" i="1"/>
  <c r="W643" i="1" s="1"/>
  <c r="X643" i="1" s="1"/>
  <c r="U13" i="1"/>
  <c r="U336" i="1"/>
  <c r="W336" i="1" s="1"/>
  <c r="X336" i="1" s="1"/>
  <c r="U240" i="1"/>
  <c r="W240" i="1" s="1"/>
  <c r="X240" i="1" s="1"/>
  <c r="U651" i="1"/>
  <c r="W651" i="1" s="1"/>
  <c r="X651" i="1" s="1"/>
  <c r="U537" i="1"/>
  <c r="W537" i="1" s="1"/>
  <c r="X537" i="1" s="1"/>
  <c r="U216" i="1"/>
  <c r="W216" i="1" s="1"/>
  <c r="X216" i="1" s="1"/>
  <c r="U493" i="1"/>
  <c r="W493" i="1" s="1"/>
  <c r="X493" i="1" s="1"/>
  <c r="U88" i="1"/>
  <c r="W88" i="1" s="1"/>
  <c r="X88" i="1" s="1"/>
  <c r="U749" i="1"/>
  <c r="U702" i="1"/>
  <c r="W702" i="1" s="1"/>
  <c r="X702" i="1" s="1"/>
  <c r="U699" i="1"/>
  <c r="W699" i="1" s="1"/>
  <c r="X699" i="1" s="1"/>
  <c r="U485" i="1"/>
  <c r="W485" i="1" s="1"/>
  <c r="X485" i="1" s="1"/>
  <c r="U672" i="1"/>
  <c r="W672" i="1" s="1"/>
  <c r="X672" i="1" s="1"/>
  <c r="U377" i="1"/>
  <c r="W377" i="1" s="1"/>
  <c r="X377" i="1" s="1"/>
  <c r="U105" i="1"/>
  <c r="U394" i="1"/>
  <c r="U716" i="1"/>
  <c r="U280" i="1"/>
  <c r="W280" i="1" s="1"/>
  <c r="X280" i="1" s="1"/>
  <c r="U255" i="1"/>
  <c r="W255" i="1" s="1"/>
  <c r="X255" i="1" s="1"/>
  <c r="U710" i="1"/>
  <c r="W710" i="1" s="1"/>
  <c r="X710" i="1" s="1"/>
  <c r="U500" i="1"/>
  <c r="W500" i="1" s="1"/>
  <c r="X500" i="1" s="1"/>
  <c r="U656" i="1"/>
  <c r="W656" i="1" s="1"/>
  <c r="X656" i="1" s="1"/>
  <c r="U351" i="1"/>
  <c r="W351" i="1" s="1"/>
  <c r="X351" i="1" s="1"/>
  <c r="U607" i="1"/>
  <c r="W607" i="1" s="1"/>
  <c r="X607" i="1" s="1"/>
  <c r="U49" i="1"/>
  <c r="U419" i="1"/>
  <c r="W419" i="1" s="1"/>
  <c r="X419" i="1" s="1"/>
  <c r="U634" i="1"/>
  <c r="W634" i="1" s="1"/>
  <c r="X634" i="1" s="1"/>
  <c r="U176" i="1"/>
  <c r="W176" i="1" s="1"/>
  <c r="X176" i="1" s="1"/>
  <c r="U742" i="1"/>
  <c r="W742" i="1" s="1"/>
  <c r="X742" i="1" s="1"/>
  <c r="U570" i="1"/>
  <c r="W570" i="1" s="1"/>
  <c r="X570" i="1" s="1"/>
  <c r="U727" i="1"/>
  <c r="W727" i="1" s="1"/>
  <c r="X727" i="1" s="1"/>
  <c r="U251" i="1"/>
  <c r="U531" i="1"/>
  <c r="U559" i="1"/>
  <c r="W559" i="1" s="1"/>
  <c r="X559" i="1" s="1"/>
  <c r="U122" i="1"/>
  <c r="W122" i="1" s="1"/>
  <c r="X122" i="1" s="1"/>
  <c r="U591" i="1"/>
  <c r="W591" i="1" s="1"/>
  <c r="X591" i="1" s="1"/>
  <c r="U57" i="1"/>
  <c r="W57" i="1" s="1"/>
  <c r="X57" i="1" s="1"/>
  <c r="U274" i="1"/>
  <c r="W274" i="1" s="1"/>
  <c r="X274" i="1" s="1"/>
  <c r="U56" i="1"/>
  <c r="W56" i="1" s="1"/>
  <c r="X56" i="1" s="1"/>
  <c r="U134" i="1"/>
  <c r="W134" i="1" s="1"/>
  <c r="X134" i="1" s="1"/>
  <c r="U383" i="1"/>
  <c r="W383" i="1" s="1"/>
  <c r="X383" i="1" s="1"/>
  <c r="U544" i="1"/>
  <c r="W544" i="1" s="1"/>
  <c r="X544" i="1" s="1"/>
  <c r="U76" i="1"/>
  <c r="W76" i="1" s="1"/>
  <c r="X76" i="1" s="1"/>
  <c r="U170" i="1"/>
  <c r="W170" i="1" s="1"/>
  <c r="X170" i="1" s="1"/>
  <c r="U615" i="1"/>
  <c r="W615" i="1" s="1"/>
  <c r="X615" i="1" s="1"/>
  <c r="U85" i="1"/>
  <c r="W85" i="1" s="1"/>
  <c r="X85" i="1" s="1"/>
  <c r="U389" i="1"/>
  <c r="W389" i="1" s="1"/>
  <c r="X389" i="1" s="1"/>
  <c r="U81" i="1"/>
  <c r="W81" i="1" s="1"/>
  <c r="X81" i="1" s="1"/>
  <c r="U522" i="1"/>
  <c r="W522" i="1" s="1"/>
  <c r="X522" i="1" s="1"/>
  <c r="U326" i="1"/>
  <c r="W326" i="1" s="1"/>
  <c r="X326" i="1" s="1"/>
  <c r="U286" i="1"/>
  <c r="W286" i="1" s="1"/>
  <c r="X286" i="1" s="1"/>
  <c r="U120" i="1"/>
  <c r="W120" i="1" s="1"/>
  <c r="X120" i="1" s="1"/>
  <c r="U295" i="1"/>
  <c r="W295" i="1" s="1"/>
  <c r="X295" i="1" s="1"/>
  <c r="U409" i="1"/>
  <c r="W409" i="1" s="1"/>
  <c r="X409" i="1" s="1"/>
  <c r="U169" i="1"/>
  <c r="W169" i="1" s="1"/>
  <c r="X169" i="1" s="1"/>
  <c r="U15" i="1"/>
  <c r="W15" i="1" s="1"/>
  <c r="X15" i="1" s="1"/>
  <c r="U652" i="1"/>
  <c r="W652" i="1" s="1"/>
  <c r="X652" i="1" s="1"/>
  <c r="U741" i="1"/>
  <c r="W741" i="1" s="1"/>
  <c r="X741" i="1" s="1"/>
  <c r="U639" i="1"/>
  <c r="W639" i="1" s="1"/>
  <c r="X639" i="1" s="1"/>
  <c r="U365" i="1"/>
  <c r="W365" i="1" s="1"/>
  <c r="X365" i="1" s="1"/>
  <c r="U589" i="1"/>
  <c r="W589" i="1" s="1"/>
  <c r="X589" i="1" s="1"/>
  <c r="U287" i="1"/>
  <c r="W287" i="1" s="1"/>
  <c r="X287" i="1" s="1"/>
  <c r="U653" i="1"/>
  <c r="W653" i="1" s="1"/>
  <c r="X653" i="1" s="1"/>
  <c r="U206" i="1"/>
  <c r="W206" i="1" s="1"/>
  <c r="X206" i="1" s="1"/>
  <c r="U637" i="1"/>
  <c r="W637" i="1" s="1"/>
  <c r="X637" i="1" s="1"/>
  <c r="U269" i="1"/>
  <c r="W269" i="1" s="1"/>
  <c r="X269" i="1" s="1"/>
  <c r="U678" i="1"/>
  <c r="W678" i="1" s="1"/>
  <c r="X678" i="1" s="1"/>
  <c r="U373" i="1"/>
  <c r="W373" i="1" s="1"/>
  <c r="X373" i="1" s="1"/>
  <c r="U498" i="1"/>
  <c r="W498" i="1" s="1"/>
  <c r="X498" i="1" s="1"/>
  <c r="U187" i="1"/>
  <c r="W187" i="1" s="1"/>
  <c r="X187" i="1" s="1"/>
  <c r="U235" i="1"/>
  <c r="W235" i="1" s="1"/>
  <c r="X235" i="1" s="1"/>
  <c r="U346" i="1"/>
  <c r="W346" i="1" s="1"/>
  <c r="X346" i="1" s="1"/>
  <c r="U363" i="1"/>
  <c r="W363" i="1" s="1"/>
  <c r="X363" i="1" s="1"/>
  <c r="U404" i="1"/>
  <c r="W404" i="1" s="1"/>
  <c r="X404" i="1" s="1"/>
  <c r="U690" i="1"/>
  <c r="W690" i="1" s="1"/>
  <c r="X690" i="1" s="1"/>
  <c r="U344" i="1"/>
  <c r="W344" i="1" s="1"/>
  <c r="X344" i="1" s="1"/>
  <c r="U706" i="1"/>
  <c r="W706" i="1" s="1"/>
  <c r="X706" i="1" s="1"/>
  <c r="U299" i="1"/>
  <c r="W299" i="1" s="1"/>
  <c r="X299" i="1" s="1"/>
  <c r="U575" i="1"/>
  <c r="W575" i="1" s="1"/>
  <c r="X575" i="1" s="1"/>
  <c r="U674" i="1"/>
  <c r="W674" i="1" s="1"/>
  <c r="X674" i="1" s="1"/>
  <c r="U712" i="1"/>
  <c r="W712" i="1" s="1"/>
  <c r="X712" i="1" s="1"/>
  <c r="U460" i="1"/>
  <c r="W460" i="1" s="1"/>
  <c r="X460" i="1" s="1"/>
  <c r="U38" i="1"/>
  <c r="W38" i="1" s="1"/>
  <c r="X38" i="1" s="1"/>
  <c r="U374" i="1"/>
  <c r="W374" i="1" s="1"/>
  <c r="X374" i="1" s="1"/>
  <c r="U183" i="1"/>
  <c r="W183" i="1" s="1"/>
  <c r="X183" i="1" s="1"/>
  <c r="U594" i="1"/>
  <c r="W594" i="1" s="1"/>
  <c r="X594" i="1" s="1"/>
  <c r="U289" i="1"/>
  <c r="W289" i="1" s="1"/>
  <c r="X289" i="1" s="1"/>
  <c r="U410" i="1"/>
  <c r="W410" i="1" s="1"/>
  <c r="X410" i="1" s="1"/>
  <c r="U457" i="1"/>
  <c r="W457" i="1" s="1"/>
  <c r="X457" i="1" s="1"/>
  <c r="U174" i="1"/>
  <c r="W174" i="1" s="1"/>
  <c r="X174" i="1" s="1"/>
  <c r="U557" i="1"/>
  <c r="W557" i="1" s="1"/>
  <c r="X557" i="1" s="1"/>
  <c r="U463" i="1"/>
  <c r="W463" i="1" s="1"/>
  <c r="X463" i="1" s="1"/>
  <c r="U430" i="1"/>
  <c r="W430" i="1" s="1"/>
  <c r="X430" i="1" s="1"/>
  <c r="U588" i="1"/>
  <c r="W588" i="1" s="1"/>
  <c r="X588" i="1" s="1"/>
  <c r="U751" i="1"/>
  <c r="W751" i="1" s="1"/>
  <c r="X751" i="1" s="1"/>
  <c r="U503" i="1"/>
  <c r="W503" i="1" s="1"/>
  <c r="X503" i="1" s="1"/>
  <c r="U257" i="1"/>
  <c r="W257" i="1" s="1"/>
  <c r="X257" i="1" s="1"/>
  <c r="U267" i="1"/>
  <c r="W267" i="1" s="1"/>
  <c r="X267" i="1" s="1"/>
  <c r="U29" i="1"/>
  <c r="W29" i="1" s="1"/>
  <c r="X29" i="1" s="1"/>
  <c r="U92" i="1"/>
  <c r="W92" i="1" s="1"/>
  <c r="X92" i="1" s="1"/>
  <c r="U736" i="1"/>
  <c r="W736" i="1" s="1"/>
  <c r="X736" i="1" s="1"/>
  <c r="U679" i="1"/>
  <c r="W679" i="1" s="1"/>
  <c r="X679" i="1" s="1"/>
  <c r="U540" i="1"/>
  <c r="W540" i="1" s="1"/>
  <c r="X540" i="1" s="1"/>
  <c r="U358" i="1"/>
  <c r="W358" i="1" s="1"/>
  <c r="X358" i="1" s="1"/>
  <c r="U222" i="1"/>
  <c r="W222" i="1" s="1"/>
  <c r="X222" i="1" s="1"/>
  <c r="U671" i="1"/>
  <c r="W671" i="1" s="1"/>
  <c r="X671" i="1" s="1"/>
  <c r="U641" i="1"/>
  <c r="W641" i="1" s="1"/>
  <c r="X641" i="1" s="1"/>
  <c r="U52" i="1"/>
  <c r="W52" i="1" s="1"/>
  <c r="X52" i="1" s="1"/>
  <c r="U26" i="1"/>
  <c r="W26" i="1" s="1"/>
  <c r="X26" i="1" s="1"/>
  <c r="U560" i="1"/>
  <c r="W560" i="1" s="1"/>
  <c r="X560" i="1" s="1"/>
  <c r="U19" i="1"/>
  <c r="W19" i="1" s="1"/>
  <c r="X19" i="1" s="1"/>
  <c r="U302" i="1"/>
  <c r="W302" i="1" s="1"/>
  <c r="X302" i="1" s="1"/>
  <c r="U561" i="1"/>
  <c r="W561" i="1" s="1"/>
  <c r="X561" i="1" s="1"/>
  <c r="U593" i="1"/>
  <c r="W593" i="1" s="1"/>
  <c r="X593" i="1" s="1"/>
  <c r="U721" i="1"/>
  <c r="W721" i="1" s="1"/>
  <c r="X721" i="1" s="1"/>
  <c r="U135" i="1"/>
  <c r="W135" i="1" s="1"/>
  <c r="X135" i="1" s="1"/>
  <c r="U247" i="1"/>
  <c r="W247" i="1" s="1"/>
  <c r="X247" i="1" s="1"/>
  <c r="U737" i="1"/>
  <c r="W737" i="1" s="1"/>
  <c r="X737" i="1" s="1"/>
  <c r="U209" i="1"/>
  <c r="U739" i="1"/>
  <c r="U107" i="1"/>
  <c r="W107" i="1" s="1"/>
  <c r="X107" i="1" s="1"/>
  <c r="U627" i="1"/>
  <c r="W627" i="1" s="1"/>
  <c r="X627" i="1" s="1"/>
  <c r="U18" i="1"/>
  <c r="W18" i="1" s="1"/>
  <c r="X18" i="1" s="1"/>
  <c r="U624" i="1"/>
  <c r="W624" i="1" s="1"/>
  <c r="X624" i="1" s="1"/>
  <c r="U319" i="1"/>
  <c r="W319" i="1" s="1"/>
  <c r="X319" i="1" s="1"/>
  <c r="U669" i="1"/>
  <c r="W669" i="1" s="1"/>
  <c r="X669" i="1" s="1"/>
  <c r="U397" i="1"/>
  <c r="W397" i="1" s="1"/>
  <c r="X397" i="1" s="1"/>
  <c r="U670" i="1"/>
  <c r="U211" i="1"/>
  <c r="W211" i="1" s="1"/>
  <c r="X211" i="1" s="1"/>
  <c r="U401" i="1"/>
  <c r="W401" i="1" s="1"/>
  <c r="X401" i="1" s="1"/>
  <c r="U704" i="1"/>
  <c r="W704" i="1" s="1"/>
  <c r="X704" i="1" s="1"/>
  <c r="U324" i="1"/>
  <c r="W324" i="1" s="1"/>
  <c r="X324" i="1" s="1"/>
  <c r="U262" i="1"/>
  <c r="W262" i="1" s="1"/>
  <c r="X262" i="1" s="1"/>
  <c r="U616" i="1"/>
  <c r="W616" i="1" s="1"/>
  <c r="X616" i="1" s="1"/>
  <c r="U99" i="1"/>
  <c r="W99" i="1" s="1"/>
  <c r="X99" i="1" s="1"/>
  <c r="U16" i="1"/>
  <c r="W16" i="1" s="1"/>
  <c r="X16" i="1" s="1"/>
  <c r="U714" i="1"/>
  <c r="W714" i="1" s="1"/>
  <c r="X714" i="1" s="1"/>
  <c r="U164" i="1"/>
  <c r="W164" i="1" s="1"/>
  <c r="X164" i="1" s="1"/>
  <c r="U137" i="1"/>
  <c r="W137" i="1" s="1"/>
  <c r="X137" i="1" s="1"/>
  <c r="U66" i="1"/>
  <c r="W66" i="1" s="1"/>
  <c r="X66" i="1" s="1"/>
  <c r="U188" i="1"/>
  <c r="W188" i="1" s="1"/>
  <c r="X188" i="1" s="1"/>
  <c r="U111" i="1"/>
  <c r="W111" i="1" s="1"/>
  <c r="X111" i="1" s="1"/>
  <c r="U686" i="1"/>
  <c r="W686" i="1" s="1"/>
  <c r="X686" i="1" s="1"/>
  <c r="U153" i="1"/>
  <c r="U238" i="1"/>
  <c r="W238" i="1" s="1"/>
  <c r="X238" i="1" s="1"/>
  <c r="U467" i="1"/>
  <c r="W467" i="1" s="1"/>
  <c r="X467" i="1" s="1"/>
  <c r="U449" i="1"/>
  <c r="W449" i="1" s="1"/>
  <c r="X449" i="1" s="1"/>
  <c r="U142" i="1"/>
  <c r="W142" i="1" s="1"/>
  <c r="X142" i="1" s="1"/>
  <c r="U379" i="1"/>
  <c r="W379" i="1" s="1"/>
  <c r="X379" i="1" s="1"/>
  <c r="U65" i="1"/>
  <c r="W65" i="1" s="1"/>
  <c r="X65" i="1" s="1"/>
  <c r="U428" i="1"/>
  <c r="W428" i="1" s="1"/>
  <c r="X428" i="1" s="1"/>
  <c r="U317" i="1"/>
  <c r="U68" i="1"/>
  <c r="W68" i="1" s="1"/>
  <c r="X68" i="1" s="1"/>
  <c r="U196" i="1"/>
  <c r="W196" i="1" s="1"/>
  <c r="X196" i="1" s="1"/>
  <c r="U625" i="1"/>
  <c r="W625" i="1" s="1"/>
  <c r="X625" i="1" s="1"/>
  <c r="U470" i="1"/>
  <c r="W470" i="1" s="1"/>
  <c r="X470" i="1" s="1"/>
  <c r="U683" i="1"/>
  <c r="W683" i="1" s="1"/>
  <c r="X683" i="1" s="1"/>
  <c r="U23" i="1"/>
  <c r="W23" i="1" s="1"/>
  <c r="X23" i="1" s="1"/>
  <c r="U248" i="1"/>
  <c r="W248" i="1" s="1"/>
  <c r="X248" i="1" s="1"/>
  <c r="U175" i="1"/>
  <c r="W175" i="1" s="1"/>
  <c r="X175" i="1" s="1"/>
  <c r="U660" i="1"/>
  <c r="W660" i="1" s="1"/>
  <c r="X660" i="1" s="1"/>
  <c r="U144" i="1"/>
  <c r="W144" i="1" s="1"/>
  <c r="X144" i="1" s="1"/>
  <c r="U472" i="1"/>
  <c r="W472" i="1" s="1"/>
  <c r="X472" i="1" s="1"/>
  <c r="U191" i="1"/>
  <c r="W191" i="1" s="1"/>
  <c r="X191" i="1" s="1"/>
  <c r="U284" i="1"/>
  <c r="W284" i="1" s="1"/>
  <c r="X284" i="1" s="1"/>
  <c r="U759" i="1"/>
  <c r="W759" i="1" s="1"/>
  <c r="X759" i="1" s="1"/>
  <c r="U150" i="1"/>
  <c r="W150" i="1" s="1"/>
  <c r="X150" i="1" s="1"/>
  <c r="U127" i="1"/>
  <c r="W127" i="1" s="1"/>
  <c r="X127" i="1" s="1"/>
  <c r="U228" i="1"/>
  <c r="W228" i="1" s="1"/>
  <c r="X228" i="1" s="1"/>
  <c r="U644" i="1"/>
  <c r="W644" i="1" s="1"/>
  <c r="X644" i="1" s="1"/>
  <c r="U290" i="1"/>
  <c r="W290" i="1" s="1"/>
  <c r="X290" i="1" s="1"/>
  <c r="U213" i="1"/>
  <c r="W213" i="1" s="1"/>
  <c r="X213" i="1" s="1"/>
  <c r="U359" i="1"/>
  <c r="W359" i="1" s="1"/>
  <c r="X359" i="1" s="1"/>
  <c r="U673" i="1"/>
  <c r="W673" i="1" s="1"/>
  <c r="X673" i="1" s="1"/>
  <c r="U434" i="1"/>
  <c r="W434" i="1" s="1"/>
  <c r="X434" i="1" s="1"/>
  <c r="U133" i="1"/>
  <c r="W133" i="1" s="1"/>
  <c r="X133" i="1" s="1"/>
  <c r="U599" i="1"/>
  <c r="W599" i="1" s="1"/>
  <c r="X599" i="1" s="1"/>
  <c r="U44" i="1"/>
  <c r="W44" i="1" s="1"/>
  <c r="X44" i="1" s="1"/>
  <c r="U147" i="1"/>
  <c r="W147" i="1" s="1"/>
  <c r="X147" i="1" s="1"/>
  <c r="U431" i="1"/>
  <c r="W431" i="1" s="1"/>
  <c r="X431" i="1" s="1"/>
  <c r="U388" i="1"/>
  <c r="W388" i="1" s="1"/>
  <c r="X388" i="1" s="1"/>
  <c r="U681" i="1"/>
  <c r="W681" i="1" s="1"/>
  <c r="X681" i="1" s="1"/>
  <c r="U552" i="1"/>
  <c r="W552" i="1" s="1"/>
  <c r="X552" i="1" s="1"/>
  <c r="U356" i="1"/>
  <c r="W356" i="1" s="1"/>
  <c r="X356" i="1" s="1"/>
  <c r="U583" i="1"/>
  <c r="W583" i="1" s="1"/>
  <c r="X583" i="1" s="1"/>
  <c r="U505" i="1"/>
  <c r="W505" i="1" s="1"/>
  <c r="X505" i="1" s="1"/>
  <c r="U481" i="1"/>
  <c r="W481" i="1" s="1"/>
  <c r="X481" i="1" s="1"/>
  <c r="U32" i="1"/>
  <c r="W32" i="1" s="1"/>
  <c r="X32" i="1" s="1"/>
  <c r="U243" i="1"/>
  <c r="W243" i="1" s="1"/>
  <c r="X243" i="1" s="1"/>
  <c r="U756" i="1"/>
  <c r="W756" i="1" s="1"/>
  <c r="X756" i="1" s="1"/>
  <c r="U323" i="1"/>
  <c r="W323" i="1" s="1"/>
  <c r="X323" i="1" s="1"/>
  <c r="U192" i="1"/>
  <c r="W192" i="1" s="1"/>
  <c r="X192" i="1" s="1"/>
  <c r="U423" i="1"/>
  <c r="W423" i="1" s="1"/>
  <c r="X423" i="1" s="1"/>
  <c r="U173" i="1"/>
  <c r="W173" i="1" s="1"/>
  <c r="X173" i="1" s="1"/>
  <c r="U754" i="1"/>
  <c r="W754" i="1" s="1"/>
  <c r="X754" i="1" s="1"/>
  <c r="U200" i="1"/>
  <c r="W200" i="1" s="1"/>
  <c r="X200" i="1" s="1"/>
  <c r="U592" i="1"/>
  <c r="W592" i="1" s="1"/>
  <c r="X592" i="1" s="1"/>
  <c r="U687" i="1"/>
  <c r="W687" i="1" s="1"/>
  <c r="X687" i="1" s="1"/>
  <c r="U685" i="1"/>
  <c r="W685" i="1" s="1"/>
  <c r="X685" i="1" s="1"/>
  <c r="U39" i="1"/>
  <c r="W39" i="1" s="1"/>
  <c r="X39" i="1" s="1"/>
  <c r="U437" i="1"/>
  <c r="W437" i="1" s="1"/>
  <c r="X437" i="1" s="1"/>
  <c r="U391" i="1"/>
  <c r="W391" i="1" s="1"/>
  <c r="X391" i="1" s="1"/>
  <c r="U241" i="1"/>
  <c r="W241" i="1" s="1"/>
  <c r="X241" i="1" s="1"/>
  <c r="U693" i="1"/>
  <c r="W693" i="1" s="1"/>
  <c r="X693" i="1" s="1"/>
  <c r="U696" i="1"/>
  <c r="W696" i="1" s="1"/>
  <c r="X696" i="1" s="1"/>
  <c r="U483" i="1"/>
  <c r="W483" i="1" s="1"/>
  <c r="X483" i="1" s="1"/>
  <c r="U50" i="1"/>
  <c r="W50" i="1" s="1"/>
  <c r="X50" i="1" s="1"/>
  <c r="U86" i="1"/>
  <c r="W86" i="1" s="1"/>
  <c r="X86" i="1" s="1"/>
  <c r="U448" i="1"/>
  <c r="W448" i="1" s="1"/>
  <c r="X448" i="1" s="1"/>
  <c r="U667" i="1"/>
  <c r="W667" i="1" s="1"/>
  <c r="X667" i="1" s="1"/>
  <c r="U400" i="1"/>
  <c r="W400" i="1" s="1"/>
  <c r="X400" i="1" s="1"/>
  <c r="U115" i="1"/>
  <c r="W115" i="1" s="1"/>
  <c r="X115" i="1" s="1"/>
  <c r="U558" i="1"/>
  <c r="W558" i="1" s="1"/>
  <c r="X558" i="1" s="1"/>
  <c r="U719" i="1"/>
  <c r="W719" i="1" s="1"/>
  <c r="X719" i="1" s="1"/>
  <c r="U307" i="1"/>
  <c r="W307" i="1" s="1"/>
  <c r="X307" i="1" s="1"/>
  <c r="U520" i="1"/>
  <c r="W520" i="1" s="1"/>
  <c r="X520" i="1" s="1"/>
  <c r="U738" i="1"/>
  <c r="W738" i="1" s="1"/>
  <c r="X738" i="1" s="1"/>
  <c r="U93" i="1"/>
  <c r="W93" i="1" s="1"/>
  <c r="X93" i="1" s="1"/>
  <c r="U55" i="1"/>
  <c r="W55" i="1" s="1"/>
  <c r="X55" i="1" s="1"/>
  <c r="U384" i="1"/>
  <c r="W384" i="1" s="1"/>
  <c r="X384" i="1" s="1"/>
  <c r="U279" i="1"/>
  <c r="W279" i="1" s="1"/>
  <c r="X279" i="1" s="1"/>
  <c r="U519" i="1"/>
  <c r="W519" i="1" s="1"/>
  <c r="X519" i="1" s="1"/>
  <c r="U427" i="1"/>
  <c r="W427" i="1" s="1"/>
  <c r="X427" i="1" s="1"/>
  <c r="U33" i="1"/>
  <c r="W33" i="1" s="1"/>
  <c r="X33" i="1" s="1"/>
  <c r="U676" i="1"/>
  <c r="W676" i="1" s="1"/>
  <c r="X676" i="1" s="1"/>
  <c r="U387" i="1"/>
  <c r="W387" i="1" s="1"/>
  <c r="X387" i="1" s="1"/>
  <c r="U698" i="1"/>
  <c r="W698" i="1" s="1"/>
  <c r="X698" i="1" s="1"/>
  <c r="U521" i="1"/>
  <c r="W521" i="1" s="1"/>
  <c r="X521" i="1" s="1"/>
  <c r="U462" i="1"/>
  <c r="W462" i="1" s="1"/>
  <c r="X462" i="1" s="1"/>
  <c r="U408" i="1"/>
  <c r="W408" i="1" s="1"/>
  <c r="X408" i="1" s="1"/>
  <c r="U628" i="1"/>
  <c r="W628" i="1" s="1"/>
  <c r="X628" i="1" s="1"/>
  <c r="U278" i="1"/>
  <c r="W278" i="1" s="1"/>
  <c r="X278" i="1" s="1"/>
  <c r="U112" i="1"/>
  <c r="W112" i="1" s="1"/>
  <c r="X112" i="1" s="1"/>
  <c r="U78" i="1"/>
  <c r="W78" i="1" s="1"/>
  <c r="X78" i="1" s="1"/>
  <c r="U195" i="1"/>
  <c r="W195" i="1" s="1"/>
  <c r="X195" i="1" s="1"/>
  <c r="U272" i="1"/>
  <c r="W272" i="1" s="1"/>
  <c r="X272" i="1" s="1"/>
  <c r="U129" i="1"/>
  <c r="W129" i="1" s="1"/>
  <c r="X129" i="1" s="1"/>
  <c r="U292" i="1"/>
  <c r="W292" i="1" s="1"/>
  <c r="X292" i="1" s="1"/>
  <c r="U313" i="1"/>
  <c r="W313" i="1" s="1"/>
  <c r="X313" i="1" s="1"/>
  <c r="U484" i="1"/>
  <c r="W484" i="1" s="1"/>
  <c r="X484" i="1" s="1"/>
  <c r="U571" i="1"/>
  <c r="W571" i="1" s="1"/>
  <c r="X571" i="1" s="1"/>
  <c r="U385" i="1"/>
  <c r="W385" i="1" s="1"/>
  <c r="X385" i="1" s="1"/>
  <c r="U534" i="1"/>
  <c r="W534" i="1" s="1"/>
  <c r="X534" i="1" s="1"/>
  <c r="U320" i="1"/>
  <c r="W320" i="1" s="1"/>
  <c r="X320" i="1" s="1"/>
  <c r="U218" i="1"/>
  <c r="W218" i="1" s="1"/>
  <c r="X218" i="1" s="1"/>
  <c r="W49" i="1"/>
  <c r="X49" i="1" s="1"/>
  <c r="W13" i="1"/>
  <c r="X13" i="1" s="1"/>
  <c r="W105" i="1"/>
  <c r="X105" i="1" s="1"/>
  <c r="W394" i="1"/>
  <c r="X394" i="1" s="1"/>
  <c r="W239" i="1"/>
  <c r="X239" i="1" s="1"/>
  <c r="W716" i="1"/>
  <c r="X716" i="1" s="1"/>
  <c r="W251" i="1"/>
  <c r="X251" i="1" s="1"/>
  <c r="W531" i="1"/>
  <c r="X531" i="1" s="1"/>
  <c r="W562" i="1"/>
  <c r="X562" i="1" s="1"/>
  <c r="W749" i="1"/>
  <c r="X749" i="1" s="1"/>
  <c r="W161" i="1"/>
  <c r="X161" i="1" s="1"/>
  <c r="W604" i="1"/>
  <c r="X604" i="1" s="1"/>
  <c r="W27" i="1"/>
  <c r="X27" i="1" s="1"/>
  <c r="W587" i="1"/>
  <c r="X587" i="1" s="1"/>
  <c r="W621" i="1"/>
  <c r="X621" i="1" s="1"/>
  <c r="W342" i="1"/>
  <c r="X342" i="1" s="1"/>
  <c r="W355" i="1"/>
  <c r="X355" i="1" s="1"/>
  <c r="W285" i="1"/>
  <c r="X285" i="1" s="1"/>
  <c r="W565" i="1"/>
  <c r="X565" i="1" s="1"/>
  <c r="W321" i="1"/>
  <c r="X321" i="1" s="1"/>
  <c r="W275" i="1"/>
  <c r="X275" i="1" s="1"/>
  <c r="W333" i="1"/>
  <c r="X333" i="1" s="1"/>
  <c r="W178" i="1"/>
  <c r="X178" i="1" s="1"/>
  <c r="W490" i="1"/>
  <c r="X490" i="1" s="1"/>
  <c r="W566" i="1"/>
  <c r="X566" i="1" s="1"/>
  <c r="W764" i="1"/>
  <c r="X764" i="1" s="1"/>
  <c r="W209" i="1"/>
  <c r="X209" i="1" s="1"/>
  <c r="W691" i="1"/>
  <c r="X691" i="1" s="1"/>
  <c r="W739" i="1"/>
  <c r="X739" i="1" s="1"/>
  <c r="W539" i="1"/>
  <c r="X539" i="1" s="1"/>
  <c r="W654" i="1"/>
  <c r="X654" i="1" s="1"/>
  <c r="W249" i="1"/>
  <c r="X249" i="1" s="1"/>
  <c r="W201" i="1"/>
  <c r="X201" i="1" s="1"/>
  <c r="W190" i="1"/>
  <c r="X190" i="1" s="1"/>
  <c r="W670" i="1"/>
  <c r="X670" i="1" s="1"/>
  <c r="W543" i="1"/>
  <c r="X543" i="1" s="1"/>
  <c r="W153" i="1"/>
  <c r="X153" i="1" s="1"/>
  <c r="W317" i="1"/>
  <c r="X317" i="1" s="1"/>
  <c r="K859" i="2"/>
  <c r="L859" i="2" s="1"/>
  <c r="K867" i="2"/>
  <c r="L867" i="2" s="1"/>
  <c r="K875" i="2"/>
  <c r="L875" i="2" s="1"/>
  <c r="K883" i="2"/>
  <c r="L883" i="2" s="1"/>
  <c r="K891" i="2"/>
  <c r="L891" i="2" s="1"/>
  <c r="K899" i="2"/>
  <c r="L899" i="2" s="1"/>
  <c r="K907" i="2"/>
  <c r="L907" i="2" s="1"/>
  <c r="K915" i="2"/>
  <c r="L915" i="2" s="1"/>
  <c r="K923" i="2"/>
  <c r="L923" i="2" s="1"/>
  <c r="K931" i="2"/>
  <c r="L931" i="2" s="1"/>
  <c r="L939" i="2"/>
  <c r="K939" i="2"/>
  <c r="K947" i="2"/>
  <c r="L947" i="2" s="1"/>
  <c r="K954" i="2"/>
  <c r="L954" i="2" s="1"/>
  <c r="K962" i="2"/>
  <c r="L962" i="2" s="1"/>
  <c r="K970" i="2"/>
  <c r="L970" i="2" s="1"/>
  <c r="K978" i="2"/>
  <c r="L978" i="2" s="1"/>
  <c r="K986" i="2"/>
  <c r="L986" i="2" s="1"/>
  <c r="K994" i="2"/>
  <c r="L994" i="2" s="1"/>
  <c r="K1002" i="2"/>
  <c r="L1002" i="2" s="1"/>
  <c r="K773" i="2"/>
  <c r="L773" i="2" s="1"/>
  <c r="K781" i="2"/>
  <c r="L781" i="2" s="1"/>
  <c r="K789" i="2"/>
  <c r="L789" i="2" s="1"/>
  <c r="K797" i="2"/>
  <c r="L797" i="2" s="1"/>
  <c r="K805" i="2"/>
  <c r="L805" i="2" s="1"/>
  <c r="K813" i="2"/>
  <c r="L813" i="2" s="1"/>
  <c r="K821" i="2"/>
  <c r="L821" i="2" s="1"/>
  <c r="K829" i="2"/>
  <c r="L829" i="2" s="1"/>
  <c r="K844" i="2"/>
  <c r="L844" i="2" s="1"/>
  <c r="K852" i="2"/>
  <c r="L852" i="2" s="1"/>
  <c r="K1607" i="2"/>
  <c r="L1607" i="2" s="1"/>
  <c r="K1615" i="2"/>
  <c r="L1615" i="2" s="1"/>
  <c r="K639" i="2"/>
  <c r="L639" i="2" s="1"/>
  <c r="K434" i="2"/>
  <c r="L434" i="2" s="1"/>
  <c r="K530" i="2"/>
  <c r="L530" i="2" s="1"/>
  <c r="K1456" i="2"/>
  <c r="L1456" i="2" s="1"/>
  <c r="K1464" i="2"/>
  <c r="L1464" i="2" s="1"/>
  <c r="K1472" i="2"/>
  <c r="L1472" i="2" s="1"/>
  <c r="K1480" i="2"/>
  <c r="L1480" i="2" s="1"/>
  <c r="K1488" i="2"/>
  <c r="L1488" i="2" s="1"/>
  <c r="K1496" i="2"/>
  <c r="L1496" i="2" s="1"/>
  <c r="K1504" i="2"/>
  <c r="L1504" i="2" s="1"/>
  <c r="K1512" i="2"/>
  <c r="L1512" i="2" s="1"/>
  <c r="K1520" i="2"/>
  <c r="L1520" i="2" s="1"/>
  <c r="K1528" i="2"/>
  <c r="L1528" i="2" s="1"/>
  <c r="K1536" i="2"/>
  <c r="L1536" i="2" s="1"/>
  <c r="K1544" i="2"/>
  <c r="L1544" i="2" s="1"/>
  <c r="K1552" i="2"/>
  <c r="L1552" i="2" s="1"/>
  <c r="K1560" i="2"/>
  <c r="L1560" i="2" s="1"/>
  <c r="K1568" i="2"/>
  <c r="L1568" i="2" s="1"/>
  <c r="K1576" i="2"/>
  <c r="L1576" i="2" s="1"/>
  <c r="K1584" i="2"/>
  <c r="L1584" i="2" s="1"/>
  <c r="K1796" i="2"/>
  <c r="L1796" i="2" s="1"/>
  <c r="K410" i="2"/>
  <c r="L410" i="2" s="1"/>
  <c r="K537" i="2"/>
  <c r="L537" i="2" s="1"/>
  <c r="K1441" i="2"/>
  <c r="L1441" i="2" s="1"/>
  <c r="K584" i="2"/>
  <c r="L584" i="2" s="1"/>
  <c r="K608" i="2"/>
  <c r="L608" i="2" s="1"/>
  <c r="K615" i="2"/>
  <c r="L615" i="2" s="1"/>
  <c r="K647" i="2"/>
  <c r="L647" i="2" s="1"/>
  <c r="K671" i="2"/>
  <c r="L671" i="2" s="1"/>
  <c r="K695" i="2"/>
  <c r="L695" i="2" s="1"/>
  <c r="K719" i="2"/>
  <c r="L719" i="2" s="1"/>
  <c r="K743" i="2"/>
  <c r="L743" i="2" s="1"/>
  <c r="K766" i="2"/>
  <c r="L766" i="2" s="1"/>
  <c r="K378" i="2"/>
  <c r="L378" i="2" s="1"/>
  <c r="K402" i="2"/>
  <c r="L402" i="2" s="1"/>
  <c r="K442" i="2"/>
  <c r="L442" i="2" s="1"/>
  <c r="K466" i="2"/>
  <c r="L466" i="2" s="1"/>
  <c r="K490" i="2"/>
  <c r="L490" i="2" s="1"/>
  <c r="K514" i="2"/>
  <c r="L514" i="2" s="1"/>
  <c r="K545" i="2"/>
  <c r="L545" i="2" s="1"/>
  <c r="K331" i="2"/>
  <c r="L331" i="2" s="1"/>
  <c r="K363" i="2"/>
  <c r="L363" i="2" s="1"/>
  <c r="K1387" i="2"/>
  <c r="L1387" i="2" s="1"/>
  <c r="K1410" i="2"/>
  <c r="L1410" i="2" s="1"/>
  <c r="K1426" i="2"/>
  <c r="L1426" i="2" s="1"/>
  <c r="K181" i="2"/>
  <c r="L181" i="2" s="1"/>
  <c r="K205" i="2"/>
  <c r="L205" i="2" s="1"/>
  <c r="K237" i="2"/>
  <c r="L237" i="2" s="1"/>
  <c r="K268" i="2"/>
  <c r="L268" i="2" s="1"/>
  <c r="K284" i="2"/>
  <c r="L284" i="2" s="1"/>
  <c r="K308" i="2"/>
  <c r="L308" i="2" s="1"/>
  <c r="K1102" i="2"/>
  <c r="L1102" i="2" s="1"/>
  <c r="K1110" i="2"/>
  <c r="L1110" i="2" s="1"/>
  <c r="K1118" i="2"/>
  <c r="L1118" i="2" s="1"/>
  <c r="K1126" i="2"/>
  <c r="L1126" i="2" s="1"/>
  <c r="K1134" i="2"/>
  <c r="L1134" i="2" s="1"/>
  <c r="K1142" i="2"/>
  <c r="L1142" i="2" s="1"/>
  <c r="K1150" i="2"/>
  <c r="L1150" i="2" s="1"/>
  <c r="K1166" i="2"/>
  <c r="L1166" i="2" s="1"/>
  <c r="K1182" i="2"/>
  <c r="L1182" i="2" s="1"/>
  <c r="K1190" i="2"/>
  <c r="L1190" i="2" s="1"/>
  <c r="K1197" i="2"/>
  <c r="L1197" i="2" s="1"/>
  <c r="K1205" i="2"/>
  <c r="L1205" i="2" s="1"/>
  <c r="K1213" i="2"/>
  <c r="L1213" i="2" s="1"/>
  <c r="K1221" i="2"/>
  <c r="L1221" i="2" s="1"/>
  <c r="K1229" i="2"/>
  <c r="L1229" i="2" s="1"/>
  <c r="K1237" i="2"/>
  <c r="L1237" i="2" s="1"/>
  <c r="K1245" i="2"/>
  <c r="L1245" i="2" s="1"/>
  <c r="K1253" i="2"/>
  <c r="L1253" i="2" s="1"/>
  <c r="K1261" i="2"/>
  <c r="L1261" i="2" s="1"/>
  <c r="K1269" i="2"/>
  <c r="L1269" i="2" s="1"/>
  <c r="K1277" i="2"/>
  <c r="L1277" i="2" s="1"/>
  <c r="K1285" i="2"/>
  <c r="L1285" i="2" s="1"/>
  <c r="K1293" i="2"/>
  <c r="L1293" i="2" s="1"/>
  <c r="K1301" i="2"/>
  <c r="L1301" i="2" s="1"/>
  <c r="K1309" i="2"/>
  <c r="L1309" i="2" s="1"/>
  <c r="K1316" i="2"/>
  <c r="L1316" i="2" s="1"/>
  <c r="K1324" i="2"/>
  <c r="L1324" i="2" s="1"/>
  <c r="K1332" i="2"/>
  <c r="L1332" i="2" s="1"/>
  <c r="K1340" i="2"/>
  <c r="L1340" i="2" s="1"/>
  <c r="K1348" i="2"/>
  <c r="L1348" i="2" s="1"/>
  <c r="K1356" i="2"/>
  <c r="L1356" i="2" s="1"/>
  <c r="K1364" i="2"/>
  <c r="L1364" i="2" s="1"/>
  <c r="K1372" i="2"/>
  <c r="L1372" i="2" s="1"/>
  <c r="K1380" i="2"/>
  <c r="L1380" i="2" s="1"/>
  <c r="K576" i="2"/>
  <c r="L576" i="2" s="1"/>
  <c r="K592" i="2"/>
  <c r="L592" i="2" s="1"/>
  <c r="K623" i="2"/>
  <c r="L623" i="2" s="1"/>
  <c r="K655" i="2"/>
  <c r="L655" i="2" s="1"/>
  <c r="K679" i="2"/>
  <c r="L679" i="2" s="1"/>
  <c r="K703" i="2"/>
  <c r="L703" i="2" s="1"/>
  <c r="K727" i="2"/>
  <c r="L727" i="2" s="1"/>
  <c r="K751" i="2"/>
  <c r="L751" i="2" s="1"/>
  <c r="K370" i="2"/>
  <c r="L370" i="2" s="1"/>
  <c r="K394" i="2"/>
  <c r="L394" i="2" s="1"/>
  <c r="K418" i="2"/>
  <c r="L418" i="2" s="1"/>
  <c r="K450" i="2"/>
  <c r="L450" i="2" s="1"/>
  <c r="K482" i="2"/>
  <c r="L482" i="2" s="1"/>
  <c r="K522" i="2"/>
  <c r="L522" i="2" s="1"/>
  <c r="K561" i="2"/>
  <c r="L561" i="2" s="1"/>
  <c r="K339" i="2"/>
  <c r="L339" i="2" s="1"/>
  <c r="K355" i="2"/>
  <c r="L355" i="2" s="1"/>
  <c r="K1402" i="2"/>
  <c r="L1402" i="2" s="1"/>
  <c r="K1434" i="2"/>
  <c r="L1434" i="2" s="1"/>
  <c r="K165" i="2"/>
  <c r="L165" i="2" s="1"/>
  <c r="K189" i="2"/>
  <c r="L189" i="2" s="1"/>
  <c r="K213" i="2"/>
  <c r="L213" i="2" s="1"/>
  <c r="K229" i="2"/>
  <c r="L229" i="2" s="1"/>
  <c r="K253" i="2"/>
  <c r="L253" i="2" s="1"/>
  <c r="K276" i="2"/>
  <c r="L276" i="2" s="1"/>
  <c r="K300" i="2"/>
  <c r="L300" i="2" s="1"/>
  <c r="K316" i="2"/>
  <c r="L316" i="2" s="1"/>
  <c r="K1095" i="2"/>
  <c r="L1095" i="2" s="1"/>
  <c r="K1158" i="2"/>
  <c r="L1158" i="2" s="1"/>
  <c r="K3" i="2"/>
  <c r="L3" i="2" s="1"/>
  <c r="K19" i="2"/>
  <c r="L19" i="2" s="1"/>
  <c r="K35" i="2"/>
  <c r="L35" i="2" s="1"/>
  <c r="K59" i="2"/>
  <c r="L59" i="2" s="1"/>
  <c r="K89" i="2"/>
  <c r="L89" i="2" s="1"/>
  <c r="K127" i="2"/>
  <c r="L127" i="2" s="1"/>
  <c r="K1088" i="2"/>
  <c r="L1088" i="2" s="1"/>
  <c r="K568" i="2"/>
  <c r="L568" i="2" s="1"/>
  <c r="K600" i="2"/>
  <c r="L600" i="2" s="1"/>
  <c r="K631" i="2"/>
  <c r="L631" i="2" s="1"/>
  <c r="K663" i="2"/>
  <c r="L663" i="2" s="1"/>
  <c r="K687" i="2"/>
  <c r="L687" i="2" s="1"/>
  <c r="K711" i="2"/>
  <c r="L711" i="2" s="1"/>
  <c r="K735" i="2"/>
  <c r="L735" i="2" s="1"/>
  <c r="K758" i="2"/>
  <c r="L758" i="2" s="1"/>
  <c r="K386" i="2"/>
  <c r="L386" i="2" s="1"/>
  <c r="K426" i="2"/>
  <c r="L426" i="2" s="1"/>
  <c r="K458" i="2"/>
  <c r="L458" i="2" s="1"/>
  <c r="K474" i="2"/>
  <c r="L474" i="2" s="1"/>
  <c r="K498" i="2"/>
  <c r="L498" i="2" s="1"/>
  <c r="K506" i="2"/>
  <c r="L506" i="2" s="1"/>
  <c r="K553" i="2"/>
  <c r="L553" i="2" s="1"/>
  <c r="K1448" i="2"/>
  <c r="L1448" i="2" s="1"/>
  <c r="K347" i="2"/>
  <c r="L347" i="2" s="1"/>
  <c r="K1394" i="2"/>
  <c r="L1394" i="2" s="1"/>
  <c r="K1418" i="2"/>
  <c r="L1418" i="2" s="1"/>
  <c r="K173" i="2"/>
  <c r="L173" i="2" s="1"/>
  <c r="K197" i="2"/>
  <c r="L197" i="2" s="1"/>
  <c r="K221" i="2"/>
  <c r="L221" i="2" s="1"/>
  <c r="K245" i="2"/>
  <c r="L245" i="2" s="1"/>
  <c r="K261" i="2"/>
  <c r="L261" i="2" s="1"/>
  <c r="K292" i="2"/>
  <c r="L292" i="2" s="1"/>
  <c r="K324" i="2"/>
  <c r="L324" i="2" s="1"/>
  <c r="K1174" i="2"/>
  <c r="L1174" i="2" s="1"/>
  <c r="K11" i="2"/>
  <c r="L11" i="2" s="1"/>
  <c r="K27" i="2"/>
  <c r="L27" i="2" s="1"/>
  <c r="K43" i="2"/>
  <c r="L43" i="2" s="1"/>
  <c r="K51" i="2"/>
  <c r="L51" i="2" s="1"/>
  <c r="K81" i="2"/>
  <c r="L81" i="2" s="1"/>
  <c r="K96" i="2"/>
  <c r="L96" i="2" s="1"/>
  <c r="K104" i="2"/>
  <c r="L104" i="2" s="1"/>
  <c r="K111" i="2"/>
  <c r="L111" i="2" s="1"/>
  <c r="K119" i="2"/>
  <c r="L119" i="2" s="1"/>
  <c r="K142" i="2"/>
  <c r="L142" i="2" s="1"/>
  <c r="K150" i="2"/>
  <c r="L150" i="2" s="1"/>
  <c r="K158" i="2"/>
  <c r="L158" i="2" s="1"/>
  <c r="K1009" i="2"/>
  <c r="L1009" i="2" s="1"/>
  <c r="K1017" i="2"/>
  <c r="L1017" i="2" s="1"/>
  <c r="K1025" i="2"/>
  <c r="L1025" i="2" s="1"/>
  <c r="K1033" i="2"/>
  <c r="L1033" i="2" s="1"/>
  <c r="K1041" i="2"/>
  <c r="L1041" i="2" s="1"/>
  <c r="K1049" i="2"/>
  <c r="L1049" i="2" s="1"/>
  <c r="K1057" i="2"/>
  <c r="L1057" i="2" s="1"/>
  <c r="K1065" i="2"/>
  <c r="L1065" i="2" s="1"/>
  <c r="K1073" i="2"/>
  <c r="L1073" i="2" s="1"/>
  <c r="K1081" i="2"/>
  <c r="L1081" i="2" s="1"/>
  <c r="K1630" i="2"/>
  <c r="L1630" i="2" s="1"/>
  <c r="K1646" i="2"/>
  <c r="L1646" i="2" s="1"/>
  <c r="K1653" i="2"/>
  <c r="L1653" i="2" s="1"/>
  <c r="K1674" i="2"/>
  <c r="L1674" i="2" s="1"/>
  <c r="L1697" i="2"/>
  <c r="K1721" i="2"/>
  <c r="L1721" i="2" s="1"/>
  <c r="K1737" i="2"/>
  <c r="L1737" i="2" s="1"/>
  <c r="L1760" i="2"/>
  <c r="K1760" i="2"/>
  <c r="L1781" i="2"/>
  <c r="K1781" i="2"/>
  <c r="K1812" i="2"/>
  <c r="L1812" i="2" s="1"/>
  <c r="L1843" i="2"/>
  <c r="L1889" i="2"/>
  <c r="K12" i="2"/>
  <c r="L12" i="2" s="1"/>
  <c r="K44" i="2"/>
  <c r="L44" i="2" s="1"/>
  <c r="K159" i="2"/>
  <c r="L159" i="2" s="1"/>
  <c r="K182" i="2"/>
  <c r="L182" i="2" s="1"/>
  <c r="K206" i="2"/>
  <c r="L206" i="2" s="1"/>
  <c r="K230" i="2"/>
  <c r="L230" i="2" s="1"/>
  <c r="K254" i="2"/>
  <c r="L254" i="2" s="1"/>
  <c r="K277" i="2"/>
  <c r="L277" i="2" s="1"/>
  <c r="K301" i="2"/>
  <c r="L301" i="2" s="1"/>
  <c r="K332" i="2"/>
  <c r="L332" i="2" s="1"/>
  <c r="K364" i="2"/>
  <c r="L364" i="2" s="1"/>
  <c r="K395" i="2"/>
  <c r="L395" i="2" s="1"/>
  <c r="K451" i="2"/>
  <c r="L451" i="2" s="1"/>
  <c r="K467" i="2"/>
  <c r="L467" i="2" s="1"/>
  <c r="K491" i="2"/>
  <c r="L491" i="2" s="1"/>
  <c r="K515" i="2"/>
  <c r="L515" i="2" s="1"/>
  <c r="K523" i="2"/>
  <c r="L523" i="2" s="1"/>
  <c r="K562" i="2"/>
  <c r="L562" i="2" s="1"/>
  <c r="K616" i="2"/>
  <c r="L616" i="2" s="1"/>
  <c r="K648" i="2"/>
  <c r="L648" i="2" s="1"/>
  <c r="K672" i="2"/>
  <c r="L672" i="2" s="1"/>
  <c r="K696" i="2"/>
  <c r="L696" i="2" s="1"/>
  <c r="K720" i="2"/>
  <c r="L720" i="2" s="1"/>
  <c r="K744" i="2"/>
  <c r="L744" i="2" s="1"/>
  <c r="K767" i="2"/>
  <c r="L767" i="2" s="1"/>
  <c r="L790" i="2"/>
  <c r="K806" i="2"/>
  <c r="L806" i="2" s="1"/>
  <c r="K822" i="2"/>
  <c r="L822" i="2" s="1"/>
  <c r="K845" i="2"/>
  <c r="L845" i="2" s="1"/>
  <c r="K860" i="2"/>
  <c r="L860" i="2" s="1"/>
  <c r="L892" i="2"/>
  <c r="K908" i="2"/>
  <c r="L908" i="2" s="1"/>
  <c r="K940" i="2"/>
  <c r="L940" i="2" s="1"/>
  <c r="K963" i="2"/>
  <c r="L963" i="2" s="1"/>
  <c r="L1010" i="2"/>
  <c r="K1034" i="2"/>
  <c r="L1034" i="2" s="1"/>
  <c r="K1082" i="2"/>
  <c r="L1082" i="2" s="1"/>
  <c r="K1103" i="2"/>
  <c r="L1103" i="2" s="1"/>
  <c r="K1135" i="2"/>
  <c r="L1135" i="2" s="1"/>
  <c r="K1159" i="2"/>
  <c r="L1159" i="2" s="1"/>
  <c r="K1214" i="2"/>
  <c r="L1214" i="2" s="1"/>
  <c r="K1238" i="2"/>
  <c r="L1238" i="2" s="1"/>
  <c r="K1254" i="2"/>
  <c r="L1254" i="2" s="1"/>
  <c r="K1278" i="2"/>
  <c r="L1278" i="2" s="1"/>
  <c r="K1302" i="2"/>
  <c r="L1302" i="2" s="1"/>
  <c r="K1310" i="2"/>
  <c r="L1310" i="2" s="1"/>
  <c r="K1333" i="2"/>
  <c r="L1333" i="2" s="1"/>
  <c r="K1357" i="2"/>
  <c r="L1357" i="2" s="1"/>
  <c r="K1381" i="2"/>
  <c r="L1381" i="2" s="1"/>
  <c r="K1403" i="2"/>
  <c r="L1403" i="2" s="1"/>
  <c r="L1427" i="2"/>
  <c r="K1481" i="2"/>
  <c r="L1481" i="2" s="1"/>
  <c r="K1497" i="2"/>
  <c r="L1497" i="2" s="1"/>
  <c r="K1529" i="2"/>
  <c r="L1529" i="2" s="1"/>
  <c r="K29" i="2"/>
  <c r="L29" i="2" s="1"/>
  <c r="L83" i="2"/>
  <c r="K113" i="2"/>
  <c r="L113" i="2" s="1"/>
  <c r="K144" i="2"/>
  <c r="L144" i="2" s="1"/>
  <c r="K175" i="2"/>
  <c r="L175" i="2" s="1"/>
  <c r="K207" i="2"/>
  <c r="L207" i="2" s="1"/>
  <c r="K231" i="2"/>
  <c r="L231" i="2" s="1"/>
  <c r="K247" i="2"/>
  <c r="L247" i="2" s="1"/>
  <c r="K286" i="2"/>
  <c r="L286" i="2" s="1"/>
  <c r="K333" i="2"/>
  <c r="L333" i="2" s="1"/>
  <c r="K365" i="2"/>
  <c r="L365" i="2" s="1"/>
  <c r="K396" i="2"/>
  <c r="L396" i="2" s="1"/>
  <c r="K428" i="2"/>
  <c r="L428" i="2" s="1"/>
  <c r="K460" i="2"/>
  <c r="L460" i="2" s="1"/>
  <c r="K484" i="2"/>
  <c r="L484" i="2" s="1"/>
  <c r="K508" i="2"/>
  <c r="L508" i="2" s="1"/>
  <c r="L555" i="2"/>
  <c r="L586" i="2"/>
  <c r="K586" i="2"/>
  <c r="K625" i="2"/>
  <c r="L625" i="2" s="1"/>
  <c r="K657" i="2"/>
  <c r="L657" i="2" s="1"/>
  <c r="K689" i="2"/>
  <c r="L689" i="2" s="1"/>
  <c r="K713" i="2"/>
  <c r="L713" i="2" s="1"/>
  <c r="K753" i="2"/>
  <c r="L753" i="2" s="1"/>
  <c r="K783" i="2"/>
  <c r="L783" i="2" s="1"/>
  <c r="K823" i="2"/>
  <c r="L823" i="2" s="1"/>
  <c r="K846" i="2"/>
  <c r="L846" i="2" s="1"/>
  <c r="K877" i="2"/>
  <c r="L877" i="2" s="1"/>
  <c r="K909" i="2"/>
  <c r="L909" i="2" s="1"/>
  <c r="K925" i="2"/>
  <c r="L925" i="2" s="1"/>
  <c r="K956" i="2"/>
  <c r="L956" i="2" s="1"/>
  <c r="K988" i="2"/>
  <c r="L988" i="2" s="1"/>
  <c r="K1019" i="2"/>
  <c r="L1019" i="2" s="1"/>
  <c r="K1051" i="2"/>
  <c r="L1051" i="2" s="1"/>
  <c r="L1090" i="2"/>
  <c r="K1112" i="2"/>
  <c r="L1112" i="2" s="1"/>
  <c r="K1144" i="2"/>
  <c r="L1144" i="2" s="1"/>
  <c r="K1223" i="2"/>
  <c r="L1223" i="2" s="1"/>
  <c r="K1263" i="2"/>
  <c r="L1263" i="2" s="1"/>
  <c r="K1295" i="2"/>
  <c r="L1295" i="2" s="1"/>
  <c r="K1326" i="2"/>
  <c r="L1326" i="2" s="1"/>
  <c r="K1366" i="2"/>
  <c r="L1366" i="2" s="1"/>
  <c r="K1404" i="2"/>
  <c r="L1404" i="2" s="1"/>
  <c r="K1861" i="2"/>
  <c r="L1861" i="2" s="1"/>
  <c r="K30" i="2"/>
  <c r="L30" i="2" s="1"/>
  <c r="K62" i="2"/>
  <c r="L62" i="2" s="1"/>
  <c r="K99" i="2"/>
  <c r="L99" i="2" s="1"/>
  <c r="K130" i="2"/>
  <c r="L130" i="2" s="1"/>
  <c r="K168" i="2"/>
  <c r="L168" i="2" s="1"/>
  <c r="K200" i="2"/>
  <c r="L200" i="2" s="1"/>
  <c r="K232" i="2"/>
  <c r="L232" i="2" s="1"/>
  <c r="K263" i="2"/>
  <c r="L263" i="2" s="1"/>
  <c r="K295" i="2"/>
  <c r="L295" i="2" s="1"/>
  <c r="K358" i="2"/>
  <c r="L358" i="2" s="1"/>
  <c r="K381" i="2"/>
  <c r="L381" i="2" s="1"/>
  <c r="K405" i="2"/>
  <c r="L405" i="2" s="1"/>
  <c r="K437" i="2"/>
  <c r="L437" i="2" s="1"/>
  <c r="K477" i="2"/>
  <c r="L477" i="2" s="1"/>
  <c r="K509" i="2"/>
  <c r="L509" i="2" s="1"/>
  <c r="K540" i="2"/>
  <c r="L540" i="2" s="1"/>
  <c r="K571" i="2"/>
  <c r="L571" i="2" s="1"/>
  <c r="K595" i="2"/>
  <c r="L595" i="2" s="1"/>
  <c r="K626" i="2"/>
  <c r="L626" i="2" s="1"/>
  <c r="K658" i="2"/>
  <c r="L658" i="2" s="1"/>
  <c r="K666" i="2"/>
  <c r="L666" i="2" s="1"/>
  <c r="K698" i="2"/>
  <c r="L698" i="2" s="1"/>
  <c r="K730" i="2"/>
  <c r="L730" i="2" s="1"/>
  <c r="K761" i="2"/>
  <c r="L761" i="2" s="1"/>
  <c r="K784" i="2"/>
  <c r="L784" i="2" s="1"/>
  <c r="K816" i="2"/>
  <c r="L816" i="2" s="1"/>
  <c r="K847" i="2"/>
  <c r="L847" i="2" s="1"/>
  <c r="K862" i="2"/>
  <c r="L862" i="2" s="1"/>
  <c r="K894" i="2"/>
  <c r="L894" i="2" s="1"/>
  <c r="K918" i="2"/>
  <c r="L918" i="2" s="1"/>
  <c r="K942" i="2"/>
  <c r="L942" i="2" s="1"/>
  <c r="K973" i="2"/>
  <c r="L973" i="2" s="1"/>
  <c r="K1005" i="2"/>
  <c r="L1005" i="2" s="1"/>
  <c r="K1036" i="2"/>
  <c r="L1036" i="2" s="1"/>
  <c r="K1068" i="2"/>
  <c r="L1068" i="2" s="1"/>
  <c r="L1137" i="2"/>
  <c r="L1169" i="2"/>
  <c r="K1208" i="2"/>
  <c r="L1208" i="2" s="1"/>
  <c r="K1240" i="2"/>
  <c r="L1240" i="2" s="1"/>
  <c r="K1272" i="2"/>
  <c r="L1272" i="2" s="1"/>
  <c r="K1296" i="2"/>
  <c r="L1296" i="2" s="1"/>
  <c r="K1327" i="2"/>
  <c r="L1327" i="2" s="1"/>
  <c r="K1343" i="2"/>
  <c r="L1343" i="2" s="1"/>
  <c r="K1359" i="2"/>
  <c r="L1359" i="2" s="1"/>
  <c r="K1367" i="2"/>
  <c r="L1367" i="2" s="1"/>
  <c r="K1375" i="2"/>
  <c r="L1375" i="2" s="1"/>
  <c r="K1383" i="2"/>
  <c r="L1383" i="2" s="1"/>
  <c r="K1397" i="2"/>
  <c r="L1397" i="2" s="1"/>
  <c r="K1405" i="2"/>
  <c r="L1405" i="2" s="1"/>
  <c r="K1413" i="2"/>
  <c r="L1413" i="2" s="1"/>
  <c r="K1421" i="2"/>
  <c r="L1421" i="2" s="1"/>
  <c r="K1429" i="2"/>
  <c r="L1429" i="2" s="1"/>
  <c r="K1451" i="2"/>
  <c r="L1451" i="2" s="1"/>
  <c r="L1459" i="2"/>
  <c r="K1467" i="2"/>
  <c r="L1467" i="2" s="1"/>
  <c r="L1475" i="2"/>
  <c r="K1483" i="2"/>
  <c r="L1483" i="2" s="1"/>
  <c r="K1499" i="2"/>
  <c r="L1499" i="2" s="1"/>
  <c r="L1507" i="2"/>
  <c r="K1515" i="2"/>
  <c r="L1515" i="2" s="1"/>
  <c r="K1531" i="2"/>
  <c r="L1531" i="2" s="1"/>
  <c r="K1547" i="2"/>
  <c r="L1547" i="2" s="1"/>
  <c r="L1555" i="2"/>
  <c r="K1563" i="2"/>
  <c r="L1563" i="2" s="1"/>
  <c r="K1579" i="2"/>
  <c r="L1579" i="2" s="1"/>
  <c r="L1587" i="2"/>
  <c r="K1594" i="2"/>
  <c r="L1594" i="2" s="1"/>
  <c r="L1602" i="2"/>
  <c r="K1610" i="2"/>
  <c r="L1610" i="2" s="1"/>
  <c r="K1641" i="2"/>
  <c r="L1641" i="2" s="1"/>
  <c r="K1656" i="2"/>
  <c r="L1656" i="2" s="1"/>
  <c r="K1670" i="2"/>
  <c r="L1670" i="2" s="1"/>
  <c r="K1677" i="2"/>
  <c r="L1677" i="2" s="1"/>
  <c r="K1685" i="2"/>
  <c r="L1685" i="2" s="1"/>
  <c r="K1692" i="2"/>
  <c r="L1692" i="2" s="1"/>
  <c r="K1700" i="2"/>
  <c r="L1700" i="2" s="1"/>
  <c r="K1708" i="2"/>
  <c r="L1708" i="2" s="1"/>
  <c r="K1716" i="2"/>
  <c r="L1716" i="2" s="1"/>
  <c r="K1724" i="2"/>
  <c r="L1724" i="2" s="1"/>
  <c r="K1732" i="2"/>
  <c r="L1732" i="2" s="1"/>
  <c r="K1740" i="2"/>
  <c r="L1740" i="2" s="1"/>
  <c r="K1748" i="2"/>
  <c r="L1748" i="2" s="1"/>
  <c r="K1755" i="2"/>
  <c r="L1755" i="2" s="1"/>
  <c r="K1776" i="2"/>
  <c r="L1776" i="2" s="1"/>
  <c r="K1791" i="2"/>
  <c r="L1791" i="2" s="1"/>
  <c r="K1799" i="2"/>
  <c r="L1799" i="2" s="1"/>
  <c r="K1807" i="2"/>
  <c r="L1807" i="2" s="1"/>
  <c r="K1815" i="2"/>
  <c r="L1815" i="2" s="1"/>
  <c r="K1823" i="2"/>
  <c r="L1823" i="2" s="1"/>
  <c r="K1830" i="2"/>
  <c r="L1830" i="2" s="1"/>
  <c r="K1838" i="2"/>
  <c r="L1838" i="2" s="1"/>
  <c r="K1846" i="2"/>
  <c r="L1846" i="2" s="1"/>
  <c r="K1854" i="2"/>
  <c r="L1854" i="2" s="1"/>
  <c r="K1862" i="2"/>
  <c r="L1862" i="2" s="1"/>
  <c r="K1870" i="2"/>
  <c r="L1870" i="2" s="1"/>
  <c r="K1877" i="2"/>
  <c r="L1877" i="2" s="1"/>
  <c r="L1900" i="2"/>
  <c r="K15" i="2"/>
  <c r="L15" i="2" s="1"/>
  <c r="K47" i="2"/>
  <c r="L47" i="2" s="1"/>
  <c r="K70" i="2"/>
  <c r="L70" i="2" s="1"/>
  <c r="K100" i="2"/>
  <c r="L100" i="2" s="1"/>
  <c r="K138" i="2"/>
  <c r="L138" i="2" s="1"/>
  <c r="K162" i="2"/>
  <c r="L162" i="2" s="1"/>
  <c r="K193" i="2"/>
  <c r="L193" i="2" s="1"/>
  <c r="K225" i="2"/>
  <c r="L225" i="2" s="1"/>
  <c r="K257" i="2"/>
  <c r="L257" i="2" s="1"/>
  <c r="K280" i="2"/>
  <c r="L280" i="2" s="1"/>
  <c r="K312" i="2"/>
  <c r="L312" i="2" s="1"/>
  <c r="K335" i="2"/>
  <c r="L335" i="2" s="1"/>
  <c r="K367" i="2"/>
  <c r="L367" i="2" s="1"/>
  <c r="K398" i="2"/>
  <c r="L398" i="2" s="1"/>
  <c r="K406" i="2"/>
  <c r="L406" i="2" s="1"/>
  <c r="K438" i="2"/>
  <c r="L438" i="2" s="1"/>
  <c r="K454" i="2"/>
  <c r="L454" i="2" s="1"/>
  <c r="K462" i="2"/>
  <c r="L462" i="2" s="1"/>
  <c r="K486" i="2"/>
  <c r="L486" i="2" s="1"/>
  <c r="K510" i="2"/>
  <c r="L510" i="2" s="1"/>
  <c r="K526" i="2"/>
  <c r="L526" i="2" s="1"/>
  <c r="K541" i="2"/>
  <c r="L541" i="2" s="1"/>
  <c r="K557" i="2"/>
  <c r="L557" i="2" s="1"/>
  <c r="K572" i="2"/>
  <c r="L572" i="2" s="1"/>
  <c r="K588" i="2"/>
  <c r="L588" i="2" s="1"/>
  <c r="K604" i="2"/>
  <c r="L604" i="2" s="1"/>
  <c r="K619" i="2"/>
  <c r="L619" i="2" s="1"/>
  <c r="K643" i="2"/>
  <c r="L643" i="2" s="1"/>
  <c r="K659" i="2"/>
  <c r="L659" i="2" s="1"/>
  <c r="K675" i="2"/>
  <c r="L675" i="2" s="1"/>
  <c r="K691" i="2"/>
  <c r="L691" i="2" s="1"/>
  <c r="K707" i="2"/>
  <c r="L707" i="2" s="1"/>
  <c r="K723" i="2"/>
  <c r="L723" i="2" s="1"/>
  <c r="K739" i="2"/>
  <c r="L739" i="2" s="1"/>
  <c r="K747" i="2"/>
  <c r="L747" i="2" s="1"/>
  <c r="K762" i="2"/>
  <c r="L762" i="2" s="1"/>
  <c r="K777" i="2"/>
  <c r="L777" i="2" s="1"/>
  <c r="K793" i="2"/>
  <c r="L793" i="2" s="1"/>
  <c r="K809" i="2"/>
  <c r="L809" i="2" s="1"/>
  <c r="K825" i="2"/>
  <c r="L825" i="2" s="1"/>
  <c r="K840" i="2"/>
  <c r="L840" i="2" s="1"/>
  <c r="K856" i="2"/>
  <c r="L856" i="2" s="1"/>
  <c r="K871" i="2"/>
  <c r="L871" i="2" s="1"/>
  <c r="K887" i="2"/>
  <c r="L887" i="2" s="1"/>
  <c r="K903" i="2"/>
  <c r="L903" i="2" s="1"/>
  <c r="K919" i="2"/>
  <c r="L919" i="2" s="1"/>
  <c r="K935" i="2"/>
  <c r="L935" i="2" s="1"/>
  <c r="K950" i="2"/>
  <c r="L950" i="2" s="1"/>
  <c r="K966" i="2"/>
  <c r="L966" i="2" s="1"/>
  <c r="K982" i="2"/>
  <c r="L982" i="2" s="1"/>
  <c r="K998" i="2"/>
  <c r="L998" i="2" s="1"/>
  <c r="K1013" i="2"/>
  <c r="L1013" i="2" s="1"/>
  <c r="K1029" i="2"/>
  <c r="L1029" i="2" s="1"/>
  <c r="K1045" i="2"/>
  <c r="L1045" i="2" s="1"/>
  <c r="K1061" i="2"/>
  <c r="L1061" i="2" s="1"/>
  <c r="K1085" i="2"/>
  <c r="L1085" i="2" s="1"/>
  <c r="K1114" i="2"/>
  <c r="L1114" i="2" s="1"/>
  <c r="L1138" i="2"/>
  <c r="L1170" i="2"/>
  <c r="K1193" i="2"/>
  <c r="L1193" i="2" s="1"/>
  <c r="K1209" i="2"/>
  <c r="L1209" i="2" s="1"/>
  <c r="K1225" i="2"/>
  <c r="L1225" i="2" s="1"/>
  <c r="K1241" i="2"/>
  <c r="L1241" i="2" s="1"/>
  <c r="L1265" i="2"/>
  <c r="L1297" i="2"/>
  <c r="K1305" i="2"/>
  <c r="L1305" i="2" s="1"/>
  <c r="K1320" i="2"/>
  <c r="L1320" i="2" s="1"/>
  <c r="K1344" i="2"/>
  <c r="L1344" i="2" s="1"/>
  <c r="K1360" i="2"/>
  <c r="L1360" i="2" s="1"/>
  <c r="K1376" i="2"/>
  <c r="L1376" i="2" s="1"/>
  <c r="K1406" i="2"/>
  <c r="L1406" i="2" s="1"/>
  <c r="K1422" i="2"/>
  <c r="L1422" i="2" s="1"/>
  <c r="K1430" i="2"/>
  <c r="L1430" i="2" s="1"/>
  <c r="K1444" i="2"/>
  <c r="L1444" i="2" s="1"/>
  <c r="K1460" i="2"/>
  <c r="L1460" i="2" s="1"/>
  <c r="K1476" i="2"/>
  <c r="L1476" i="2" s="1"/>
  <c r="K1492" i="2"/>
  <c r="L1492" i="2" s="1"/>
  <c r="K1516" i="2"/>
  <c r="L1516" i="2" s="1"/>
  <c r="K1532" i="2"/>
  <c r="L1532" i="2" s="1"/>
  <c r="K1548" i="2"/>
  <c r="L1548" i="2" s="1"/>
  <c r="K1564" i="2"/>
  <c r="L1564" i="2" s="1"/>
  <c r="K1580" i="2"/>
  <c r="L1580" i="2" s="1"/>
  <c r="K1595" i="2"/>
  <c r="L1595" i="2" s="1"/>
  <c r="K1642" i="2"/>
  <c r="L1642" i="2" s="1"/>
  <c r="K1657" i="2"/>
  <c r="L1657" i="2" s="1"/>
  <c r="K1671" i="2"/>
  <c r="L1671" i="2" s="1"/>
  <c r="K1678" i="2"/>
  <c r="L1678" i="2" s="1"/>
  <c r="K1686" i="2"/>
  <c r="L1686" i="2" s="1"/>
  <c r="K1693" i="2"/>
  <c r="L1693" i="2" s="1"/>
  <c r="K1701" i="2"/>
  <c r="L1701" i="2" s="1"/>
  <c r="K1709" i="2"/>
  <c r="L1709" i="2" s="1"/>
  <c r="K1717" i="2"/>
  <c r="L1717" i="2" s="1"/>
  <c r="K1725" i="2"/>
  <c r="L1725" i="2" s="1"/>
  <c r="K1733" i="2"/>
  <c r="L1733" i="2" s="1"/>
  <c r="K1741" i="2"/>
  <c r="L1741" i="2" s="1"/>
  <c r="K1749" i="2"/>
  <c r="L1749" i="2" s="1"/>
  <c r="K1756" i="2"/>
  <c r="L1756" i="2" s="1"/>
  <c r="L1777" i="2"/>
  <c r="K1792" i="2"/>
  <c r="L1792" i="2" s="1"/>
  <c r="K1800" i="2"/>
  <c r="L1800" i="2" s="1"/>
  <c r="K1808" i="2"/>
  <c r="L1808" i="2" s="1"/>
  <c r="K1816" i="2"/>
  <c r="L1816" i="2" s="1"/>
  <c r="K1824" i="2"/>
  <c r="L1824" i="2" s="1"/>
  <c r="K1831" i="2"/>
  <c r="L1831" i="2" s="1"/>
  <c r="K1839" i="2"/>
  <c r="L1839" i="2" s="1"/>
  <c r="K1847" i="2"/>
  <c r="L1847" i="2" s="1"/>
  <c r="K1855" i="2"/>
  <c r="L1855" i="2" s="1"/>
  <c r="K1863" i="2"/>
  <c r="L1863" i="2" s="1"/>
  <c r="K1871" i="2"/>
  <c r="L1871" i="2" s="1"/>
  <c r="K1878" i="2"/>
  <c r="L1878" i="2" s="1"/>
  <c r="K1893" i="2"/>
  <c r="L1893" i="2" s="1"/>
  <c r="K1901" i="2"/>
  <c r="L1901" i="2" s="1"/>
  <c r="K1867" i="2"/>
  <c r="L1867" i="2" s="1"/>
  <c r="K1714" i="2"/>
  <c r="L1714" i="2" s="1"/>
  <c r="K1633" i="2"/>
  <c r="L1633" i="2" s="1"/>
  <c r="K1539" i="2"/>
  <c r="L1539" i="2" s="1"/>
  <c r="K13" i="2"/>
  <c r="L13" i="2" s="1"/>
  <c r="K37" i="2"/>
  <c r="L37" i="2" s="1"/>
  <c r="K61" i="2"/>
  <c r="L61" i="2" s="1"/>
  <c r="K91" i="2"/>
  <c r="L91" i="2" s="1"/>
  <c r="K121" i="2"/>
  <c r="L121" i="2" s="1"/>
  <c r="K152" i="2"/>
  <c r="L152" i="2" s="1"/>
  <c r="K183" i="2"/>
  <c r="L183" i="2" s="1"/>
  <c r="K215" i="2"/>
  <c r="L215" i="2" s="1"/>
  <c r="K239" i="2"/>
  <c r="L239" i="2" s="1"/>
  <c r="K270" i="2"/>
  <c r="L270" i="2" s="1"/>
  <c r="K302" i="2"/>
  <c r="L302" i="2" s="1"/>
  <c r="K349" i="2"/>
  <c r="L349" i="2" s="1"/>
  <c r="K380" i="2"/>
  <c r="L380" i="2" s="1"/>
  <c r="K404" i="2"/>
  <c r="L404" i="2" s="1"/>
  <c r="K436" i="2"/>
  <c r="L436" i="2" s="1"/>
  <c r="K468" i="2"/>
  <c r="L468" i="2" s="1"/>
  <c r="K492" i="2"/>
  <c r="L492" i="2" s="1"/>
  <c r="K524" i="2"/>
  <c r="L524" i="2" s="1"/>
  <c r="K547" i="2"/>
  <c r="L547" i="2" s="1"/>
  <c r="K578" i="2"/>
  <c r="L578" i="2" s="1"/>
  <c r="K602" i="2"/>
  <c r="L602" i="2" s="1"/>
  <c r="K617" i="2"/>
  <c r="L617" i="2" s="1"/>
  <c r="K649" i="2"/>
  <c r="L649" i="2" s="1"/>
  <c r="K681" i="2"/>
  <c r="L681" i="2" s="1"/>
  <c r="K721" i="2"/>
  <c r="L721" i="2" s="1"/>
  <c r="K745" i="2"/>
  <c r="L745" i="2" s="1"/>
  <c r="K775" i="2"/>
  <c r="L775" i="2" s="1"/>
  <c r="K807" i="2"/>
  <c r="L807" i="2" s="1"/>
  <c r="K838" i="2"/>
  <c r="L838" i="2" s="1"/>
  <c r="K869" i="2"/>
  <c r="L869" i="2" s="1"/>
  <c r="K901" i="2"/>
  <c r="L901" i="2" s="1"/>
  <c r="K933" i="2"/>
  <c r="L933" i="2" s="1"/>
  <c r="K972" i="2"/>
  <c r="L972" i="2" s="1"/>
  <c r="K1011" i="2"/>
  <c r="L1011" i="2" s="1"/>
  <c r="K1043" i="2"/>
  <c r="L1043" i="2" s="1"/>
  <c r="K1059" i="2"/>
  <c r="L1059" i="2" s="1"/>
  <c r="K1083" i="2"/>
  <c r="L1083" i="2" s="1"/>
  <c r="K1120" i="2"/>
  <c r="L1120" i="2" s="1"/>
  <c r="K1152" i="2"/>
  <c r="L1152" i="2" s="1"/>
  <c r="K1176" i="2"/>
  <c r="L1176" i="2" s="1"/>
  <c r="K1207" i="2"/>
  <c r="L1207" i="2" s="1"/>
  <c r="K1231" i="2"/>
  <c r="L1231" i="2" s="1"/>
  <c r="K1247" i="2"/>
  <c r="L1247" i="2" s="1"/>
  <c r="K1271" i="2"/>
  <c r="L1271" i="2" s="1"/>
  <c r="K1311" i="2"/>
  <c r="L1311" i="2" s="1"/>
  <c r="K1342" i="2"/>
  <c r="L1342" i="2" s="1"/>
  <c r="K1382" i="2"/>
  <c r="L1382" i="2" s="1"/>
  <c r="K1412" i="2"/>
  <c r="L1412" i="2" s="1"/>
  <c r="K1450" i="2"/>
  <c r="L1450" i="2" s="1"/>
  <c r="K1676" i="2"/>
  <c r="L1676" i="2" s="1"/>
  <c r="K14" i="2"/>
  <c r="L14" i="2" s="1"/>
  <c r="K46" i="2"/>
  <c r="L46" i="2" s="1"/>
  <c r="K69" i="2"/>
  <c r="L69" i="2" s="1"/>
  <c r="K106" i="2"/>
  <c r="L106" i="2" s="1"/>
  <c r="K137" i="2"/>
  <c r="L137" i="2" s="1"/>
  <c r="K161" i="2"/>
  <c r="L161" i="2" s="1"/>
  <c r="K176" i="2"/>
  <c r="L176" i="2" s="1"/>
  <c r="K208" i="2"/>
  <c r="L208" i="2" s="1"/>
  <c r="K248" i="2"/>
  <c r="L248" i="2" s="1"/>
  <c r="K271" i="2"/>
  <c r="L271" i="2" s="1"/>
  <c r="K303" i="2"/>
  <c r="L303" i="2" s="1"/>
  <c r="K334" i="2"/>
  <c r="L334" i="2" s="1"/>
  <c r="K366" i="2"/>
  <c r="L366" i="2" s="1"/>
  <c r="K397" i="2"/>
  <c r="L397" i="2" s="1"/>
  <c r="K429" i="2"/>
  <c r="L429" i="2" s="1"/>
  <c r="K445" i="2"/>
  <c r="L445" i="2" s="1"/>
  <c r="K469" i="2"/>
  <c r="L469" i="2" s="1"/>
  <c r="K501" i="2"/>
  <c r="L501" i="2" s="1"/>
  <c r="K525" i="2"/>
  <c r="L525" i="2" s="1"/>
  <c r="K548" i="2"/>
  <c r="L548" i="2" s="1"/>
  <c r="K579" i="2"/>
  <c r="L579" i="2" s="1"/>
  <c r="K611" i="2"/>
  <c r="L611" i="2" s="1"/>
  <c r="K634" i="2"/>
  <c r="L634" i="2" s="1"/>
  <c r="K674" i="2"/>
  <c r="L674" i="2" s="1"/>
  <c r="K706" i="2"/>
  <c r="L706" i="2" s="1"/>
  <c r="K746" i="2"/>
  <c r="L746" i="2" s="1"/>
  <c r="K776" i="2"/>
  <c r="L776" i="2" s="1"/>
  <c r="K808" i="2"/>
  <c r="L808" i="2" s="1"/>
  <c r="K832" i="2"/>
  <c r="L832" i="2" s="1"/>
  <c r="K878" i="2"/>
  <c r="L878" i="2" s="1"/>
  <c r="K902" i="2"/>
  <c r="L902" i="2" s="1"/>
  <c r="K926" i="2"/>
  <c r="L926" i="2" s="1"/>
  <c r="K957" i="2"/>
  <c r="L957" i="2" s="1"/>
  <c r="K997" i="2"/>
  <c r="L997" i="2" s="1"/>
  <c r="K1028" i="2"/>
  <c r="L1028" i="2" s="1"/>
  <c r="K1060" i="2"/>
  <c r="L1060" i="2" s="1"/>
  <c r="L1091" i="2"/>
  <c r="K1113" i="2"/>
  <c r="L1113" i="2" s="1"/>
  <c r="K1145" i="2"/>
  <c r="L1145" i="2" s="1"/>
  <c r="L1185" i="2"/>
  <c r="K1216" i="2"/>
  <c r="L1216" i="2" s="1"/>
  <c r="K1248" i="2"/>
  <c r="L1248" i="2" s="1"/>
  <c r="K1280" i="2"/>
  <c r="L1280" i="2" s="1"/>
  <c r="K1304" i="2"/>
  <c r="L1304" i="2" s="1"/>
  <c r="K1351" i="2"/>
  <c r="L1351" i="2" s="1"/>
  <c r="K1436" i="2"/>
  <c r="L1436" i="2" s="1"/>
  <c r="K39" i="2"/>
  <c r="L39" i="2" s="1"/>
  <c r="K123" i="2"/>
  <c r="L123" i="2" s="1"/>
  <c r="K177" i="2"/>
  <c r="L177" i="2" s="1"/>
  <c r="K209" i="2"/>
  <c r="L209" i="2" s="1"/>
  <c r="K249" i="2"/>
  <c r="L249" i="2" s="1"/>
  <c r="K288" i="2"/>
  <c r="L288" i="2" s="1"/>
  <c r="K327" i="2"/>
  <c r="L327" i="2" s="1"/>
  <c r="K359" i="2"/>
  <c r="L359" i="2" s="1"/>
  <c r="K390" i="2"/>
  <c r="L390" i="2" s="1"/>
  <c r="K446" i="2"/>
  <c r="L446" i="2" s="1"/>
  <c r="K470" i="2"/>
  <c r="L470" i="2" s="1"/>
  <c r="K502" i="2"/>
  <c r="L502" i="2" s="1"/>
  <c r="K518" i="2"/>
  <c r="L518" i="2" s="1"/>
  <c r="K533" i="2"/>
  <c r="L533" i="2" s="1"/>
  <c r="K549" i="2"/>
  <c r="L549" i="2" s="1"/>
  <c r="K565" i="2"/>
  <c r="L565" i="2" s="1"/>
  <c r="K580" i="2"/>
  <c r="L580" i="2" s="1"/>
  <c r="K596" i="2"/>
  <c r="L596" i="2" s="1"/>
  <c r="K627" i="2"/>
  <c r="L627" i="2" s="1"/>
  <c r="K651" i="2"/>
  <c r="L651" i="2" s="1"/>
  <c r="K667" i="2"/>
  <c r="L667" i="2" s="1"/>
  <c r="K683" i="2"/>
  <c r="L683" i="2" s="1"/>
  <c r="K699" i="2"/>
  <c r="L699" i="2" s="1"/>
  <c r="K715" i="2"/>
  <c r="L715" i="2" s="1"/>
  <c r="K731" i="2"/>
  <c r="L731" i="2" s="1"/>
  <c r="K770" i="2"/>
  <c r="L770" i="2" s="1"/>
  <c r="K785" i="2"/>
  <c r="L785" i="2" s="1"/>
  <c r="K801" i="2"/>
  <c r="L801" i="2" s="1"/>
  <c r="K817" i="2"/>
  <c r="L817" i="2" s="1"/>
  <c r="K833" i="2"/>
  <c r="L833" i="2" s="1"/>
  <c r="K848" i="2"/>
  <c r="L848" i="2" s="1"/>
  <c r="K863" i="2"/>
  <c r="L863" i="2" s="1"/>
  <c r="K879" i="2"/>
  <c r="L879" i="2" s="1"/>
  <c r="L895" i="2"/>
  <c r="K895" i="2"/>
  <c r="K911" i="2"/>
  <c r="L911" i="2" s="1"/>
  <c r="K927" i="2"/>
  <c r="L927" i="2" s="1"/>
  <c r="K943" i="2"/>
  <c r="L943" i="2" s="1"/>
  <c r="K958" i="2"/>
  <c r="L958" i="2" s="1"/>
  <c r="K974" i="2"/>
  <c r="L974" i="2" s="1"/>
  <c r="K990" i="2"/>
  <c r="L990" i="2" s="1"/>
  <c r="K1006" i="2"/>
  <c r="L1006" i="2" s="1"/>
  <c r="K1021" i="2"/>
  <c r="L1021" i="2" s="1"/>
  <c r="K1037" i="2"/>
  <c r="L1037" i="2" s="1"/>
  <c r="K1053" i="2"/>
  <c r="L1053" i="2" s="1"/>
  <c r="K1069" i="2"/>
  <c r="L1069" i="2" s="1"/>
  <c r="K1077" i="2"/>
  <c r="L1077" i="2" s="1"/>
  <c r="K1092" i="2"/>
  <c r="L1092" i="2" s="1"/>
  <c r="L1122" i="2"/>
  <c r="K1130" i="2"/>
  <c r="L1130" i="2" s="1"/>
  <c r="K1146" i="2"/>
  <c r="L1146" i="2" s="1"/>
  <c r="K1162" i="2"/>
  <c r="L1162" i="2" s="1"/>
  <c r="K1178" i="2"/>
  <c r="L1178" i="2" s="1"/>
  <c r="L1217" i="2"/>
  <c r="L1249" i="2"/>
  <c r="K1257" i="2"/>
  <c r="L1257" i="2" s="1"/>
  <c r="K1273" i="2"/>
  <c r="L1273" i="2" s="1"/>
  <c r="K1289" i="2"/>
  <c r="L1289" i="2" s="1"/>
  <c r="K1328" i="2"/>
  <c r="L1328" i="2" s="1"/>
  <c r="K1336" i="2"/>
  <c r="L1336" i="2" s="1"/>
  <c r="K1352" i="2"/>
  <c r="L1352" i="2" s="1"/>
  <c r="K1368" i="2"/>
  <c r="L1368" i="2" s="1"/>
  <c r="K1384" i="2"/>
  <c r="L1384" i="2" s="1"/>
  <c r="K1398" i="2"/>
  <c r="L1398" i="2" s="1"/>
  <c r="K1414" i="2"/>
  <c r="L1414" i="2" s="1"/>
  <c r="K1437" i="2"/>
  <c r="L1437" i="2" s="1"/>
  <c r="K1452" i="2"/>
  <c r="L1452" i="2" s="1"/>
  <c r="K1468" i="2"/>
  <c r="L1468" i="2" s="1"/>
  <c r="K1484" i="2"/>
  <c r="L1484" i="2" s="1"/>
  <c r="K1500" i="2"/>
  <c r="L1500" i="2" s="1"/>
  <c r="K1508" i="2"/>
  <c r="L1508" i="2" s="1"/>
  <c r="K1524" i="2"/>
  <c r="L1524" i="2" s="1"/>
  <c r="K1540" i="2"/>
  <c r="L1540" i="2" s="1"/>
  <c r="K1556" i="2"/>
  <c r="L1556" i="2" s="1"/>
  <c r="K1572" i="2"/>
  <c r="L1572" i="2" s="1"/>
  <c r="K1588" i="2"/>
  <c r="L1588" i="2" s="1"/>
  <c r="L1603" i="2"/>
  <c r="K1611" i="2"/>
  <c r="L1611" i="2" s="1"/>
  <c r="L1634" i="2"/>
  <c r="K1664" i="2"/>
  <c r="L1664" i="2" s="1"/>
  <c r="K1885" i="2"/>
  <c r="L1885" i="2" s="1"/>
  <c r="K8" i="2"/>
  <c r="L8" i="2" s="1"/>
  <c r="K16" i="2"/>
  <c r="L16" i="2" s="1"/>
  <c r="K24" i="2"/>
  <c r="L24" i="2" s="1"/>
  <c r="K32" i="2"/>
  <c r="L32" i="2" s="1"/>
  <c r="K40" i="2"/>
  <c r="L40" i="2" s="1"/>
  <c r="K48" i="2"/>
  <c r="L48" i="2" s="1"/>
  <c r="K56" i="2"/>
  <c r="L56" i="2" s="1"/>
  <c r="K64" i="2"/>
  <c r="L64" i="2" s="1"/>
  <c r="K71" i="2"/>
  <c r="L71" i="2" s="1"/>
  <c r="K78" i="2"/>
  <c r="L78" i="2" s="1"/>
  <c r="K86" i="2"/>
  <c r="L86" i="2" s="1"/>
  <c r="K93" i="2"/>
  <c r="L93" i="2" s="1"/>
  <c r="K101" i="2"/>
  <c r="L101" i="2" s="1"/>
  <c r="K108" i="2"/>
  <c r="L108" i="2" s="1"/>
  <c r="K116" i="2"/>
  <c r="L116" i="2" s="1"/>
  <c r="K124" i="2"/>
  <c r="L124" i="2" s="1"/>
  <c r="K132" i="2"/>
  <c r="L132" i="2" s="1"/>
  <c r="K139" i="2"/>
  <c r="L139" i="2" s="1"/>
  <c r="K147" i="2"/>
  <c r="L147" i="2" s="1"/>
  <c r="K155" i="2"/>
  <c r="L155" i="2" s="1"/>
  <c r="K170" i="2"/>
  <c r="L170" i="2" s="1"/>
  <c r="K178" i="2"/>
  <c r="L178" i="2" s="1"/>
  <c r="K186" i="2"/>
  <c r="L186" i="2" s="1"/>
  <c r="K194" i="2"/>
  <c r="L194" i="2" s="1"/>
  <c r="K202" i="2"/>
  <c r="L202" i="2" s="1"/>
  <c r="K210" i="2"/>
  <c r="L210" i="2" s="1"/>
  <c r="K218" i="2"/>
  <c r="L218" i="2" s="1"/>
  <c r="K226" i="2"/>
  <c r="L226" i="2" s="1"/>
  <c r="K234" i="2"/>
  <c r="L234" i="2" s="1"/>
  <c r="K242" i="2"/>
  <c r="L242" i="2" s="1"/>
  <c r="K250" i="2"/>
  <c r="L250" i="2" s="1"/>
  <c r="K258" i="2"/>
  <c r="L258" i="2" s="1"/>
  <c r="K265" i="2"/>
  <c r="L265" i="2" s="1"/>
  <c r="K273" i="2"/>
  <c r="L273" i="2" s="1"/>
  <c r="K281" i="2"/>
  <c r="L281" i="2" s="1"/>
  <c r="K289" i="2"/>
  <c r="L289" i="2" s="1"/>
  <c r="K297" i="2"/>
  <c r="L297" i="2" s="1"/>
  <c r="K305" i="2"/>
  <c r="L305" i="2" s="1"/>
  <c r="K313" i="2"/>
  <c r="L313" i="2" s="1"/>
  <c r="K321" i="2"/>
  <c r="L321" i="2" s="1"/>
  <c r="L328" i="2"/>
  <c r="K336" i="2"/>
  <c r="L336" i="2" s="1"/>
  <c r="K344" i="2"/>
  <c r="L344" i="2" s="1"/>
  <c r="K352" i="2"/>
  <c r="L352" i="2" s="1"/>
  <c r="K360" i="2"/>
  <c r="L360" i="2" s="1"/>
  <c r="K375" i="2"/>
  <c r="L375" i="2" s="1"/>
  <c r="K383" i="2"/>
  <c r="L383" i="2" s="1"/>
  <c r="K391" i="2"/>
  <c r="L391" i="2" s="1"/>
  <c r="K399" i="2"/>
  <c r="L399" i="2" s="1"/>
  <c r="K407" i="2"/>
  <c r="L407" i="2" s="1"/>
  <c r="K415" i="2"/>
  <c r="L415" i="2" s="1"/>
  <c r="K423" i="2"/>
  <c r="L423" i="2" s="1"/>
  <c r="K431" i="2"/>
  <c r="L431" i="2" s="1"/>
  <c r="K439" i="2"/>
  <c r="L439" i="2" s="1"/>
  <c r="K447" i="2"/>
  <c r="L447" i="2" s="1"/>
  <c r="K455" i="2"/>
  <c r="L455" i="2" s="1"/>
  <c r="K463" i="2"/>
  <c r="L463" i="2" s="1"/>
  <c r="K471" i="2"/>
  <c r="L471" i="2" s="1"/>
  <c r="K479" i="2"/>
  <c r="L479" i="2" s="1"/>
  <c r="K487" i="2"/>
  <c r="L487" i="2" s="1"/>
  <c r="K495" i="2"/>
  <c r="L495" i="2" s="1"/>
  <c r="K503" i="2"/>
  <c r="L503" i="2" s="1"/>
  <c r="K511" i="2"/>
  <c r="L511" i="2" s="1"/>
  <c r="L519" i="2"/>
  <c r="K527" i="2"/>
  <c r="L527" i="2" s="1"/>
  <c r="K534" i="2"/>
  <c r="L534" i="2" s="1"/>
  <c r="K542" i="2"/>
  <c r="L542" i="2" s="1"/>
  <c r="K550" i="2"/>
  <c r="L550" i="2" s="1"/>
  <c r="K558" i="2"/>
  <c r="L558" i="2" s="1"/>
  <c r="K573" i="2"/>
  <c r="L573" i="2" s="1"/>
  <c r="K581" i="2"/>
  <c r="L581" i="2" s="1"/>
  <c r="K589" i="2"/>
  <c r="L589" i="2" s="1"/>
  <c r="K597" i="2"/>
  <c r="L597" i="2" s="1"/>
  <c r="K605" i="2"/>
  <c r="L605" i="2" s="1"/>
  <c r="K620" i="2"/>
  <c r="L620" i="2" s="1"/>
  <c r="L628" i="2"/>
  <c r="K636" i="2"/>
  <c r="L636" i="2" s="1"/>
  <c r="K644" i="2"/>
  <c r="L644" i="2" s="1"/>
  <c r="K652" i="2"/>
  <c r="L652" i="2" s="1"/>
  <c r="K660" i="2"/>
  <c r="L660" i="2" s="1"/>
  <c r="K668" i="2"/>
  <c r="L668" i="2" s="1"/>
  <c r="K676" i="2"/>
  <c r="L676" i="2" s="1"/>
  <c r="K684" i="2"/>
  <c r="L684" i="2" s="1"/>
  <c r="K692" i="2"/>
  <c r="L692" i="2" s="1"/>
  <c r="K700" i="2"/>
  <c r="L700" i="2" s="1"/>
  <c r="K708" i="2"/>
  <c r="L708" i="2" s="1"/>
  <c r="K716" i="2"/>
  <c r="L716" i="2" s="1"/>
  <c r="K724" i="2"/>
  <c r="L724" i="2" s="1"/>
  <c r="L732" i="2"/>
  <c r="K732" i="2"/>
  <c r="K740" i="2"/>
  <c r="L740" i="2" s="1"/>
  <c r="K748" i="2"/>
  <c r="L748" i="2" s="1"/>
  <c r="K763" i="2"/>
  <c r="L763" i="2" s="1"/>
  <c r="K778" i="2"/>
  <c r="L778" i="2" s="1"/>
  <c r="K786" i="2"/>
  <c r="L786" i="2" s="1"/>
  <c r="K794" i="2"/>
  <c r="L794" i="2" s="1"/>
  <c r="K802" i="2"/>
  <c r="L802" i="2" s="1"/>
  <c r="K810" i="2"/>
  <c r="L810" i="2" s="1"/>
  <c r="K818" i="2"/>
  <c r="L818" i="2" s="1"/>
  <c r="K826" i="2"/>
  <c r="L826" i="2" s="1"/>
  <c r="K834" i="2"/>
  <c r="L834" i="2" s="1"/>
  <c r="K841" i="2"/>
  <c r="L841" i="2" s="1"/>
  <c r="K849" i="2"/>
  <c r="L849" i="2" s="1"/>
  <c r="K864" i="2"/>
  <c r="L864" i="2" s="1"/>
  <c r="K872" i="2"/>
  <c r="L872" i="2" s="1"/>
  <c r="K880" i="2"/>
  <c r="L880" i="2" s="1"/>
  <c r="K888" i="2"/>
  <c r="L888" i="2" s="1"/>
  <c r="K896" i="2"/>
  <c r="L896" i="2" s="1"/>
  <c r="K904" i="2"/>
  <c r="L904" i="2" s="1"/>
  <c r="K912" i="2"/>
  <c r="L912" i="2" s="1"/>
  <c r="K920" i="2"/>
  <c r="L920" i="2" s="1"/>
  <c r="K928" i="2"/>
  <c r="L928" i="2" s="1"/>
  <c r="L936" i="2"/>
  <c r="K936" i="2"/>
  <c r="K944" i="2"/>
  <c r="L944" i="2" s="1"/>
  <c r="K951" i="2"/>
  <c r="L951" i="2" s="1"/>
  <c r="K959" i="2"/>
  <c r="L959" i="2" s="1"/>
  <c r="K967" i="2"/>
  <c r="L967" i="2" s="1"/>
  <c r="K975" i="2"/>
  <c r="L975" i="2" s="1"/>
  <c r="K983" i="2"/>
  <c r="L983" i="2" s="1"/>
  <c r="K991" i="2"/>
  <c r="L991" i="2" s="1"/>
  <c r="K999" i="2"/>
  <c r="L999" i="2" s="1"/>
  <c r="K1014" i="2"/>
  <c r="L1014" i="2" s="1"/>
  <c r="K1022" i="2"/>
  <c r="L1022" i="2" s="1"/>
  <c r="K1030" i="2"/>
  <c r="L1030" i="2" s="1"/>
  <c r="K1038" i="2"/>
  <c r="L1038" i="2" s="1"/>
  <c r="K1046" i="2"/>
  <c r="L1046" i="2" s="1"/>
  <c r="K1054" i="2"/>
  <c r="L1054" i="2" s="1"/>
  <c r="K1062" i="2"/>
  <c r="L1062" i="2" s="1"/>
  <c r="K1070" i="2"/>
  <c r="L1070" i="2" s="1"/>
  <c r="K1078" i="2"/>
  <c r="L1078" i="2" s="1"/>
  <c r="K1099" i="2"/>
  <c r="L1099" i="2" s="1"/>
  <c r="K1115" i="2"/>
  <c r="L1115" i="2" s="1"/>
  <c r="L1123" i="2"/>
  <c r="K1131" i="2"/>
  <c r="L1131" i="2" s="1"/>
  <c r="K1147" i="2"/>
  <c r="L1147" i="2" s="1"/>
  <c r="L1155" i="2"/>
  <c r="K1163" i="2"/>
  <c r="L1163" i="2" s="1"/>
  <c r="L1171" i="2"/>
  <c r="K1179" i="2"/>
  <c r="L1179" i="2" s="1"/>
  <c r="K1194" i="2"/>
  <c r="L1194" i="2" s="1"/>
  <c r="L1202" i="2"/>
  <c r="K1210" i="2"/>
  <c r="L1210" i="2" s="1"/>
  <c r="L1218" i="2"/>
  <c r="L1226" i="2"/>
  <c r="K1226" i="2"/>
  <c r="K1242" i="2"/>
  <c r="L1242" i="2" s="1"/>
  <c r="L1250" i="2"/>
  <c r="K1258" i="2"/>
  <c r="L1258" i="2" s="1"/>
  <c r="L1266" i="2"/>
  <c r="K1274" i="2"/>
  <c r="L1274" i="2" s="1"/>
  <c r="K1290" i="2"/>
  <c r="L1290" i="2" s="1"/>
  <c r="L1298" i="2"/>
  <c r="K1306" i="2"/>
  <c r="L1306" i="2" s="1"/>
  <c r="L1313" i="2"/>
  <c r="K1321" i="2"/>
  <c r="L1321" i="2" s="1"/>
  <c r="K1337" i="2"/>
  <c r="L1337" i="2" s="1"/>
  <c r="L1345" i="2"/>
  <c r="L1353" i="2"/>
  <c r="K1353" i="2"/>
  <c r="K1369" i="2"/>
  <c r="L1369" i="2" s="1"/>
  <c r="L1377" i="2"/>
  <c r="K1399" i="2"/>
  <c r="L1399" i="2" s="1"/>
  <c r="K1407" i="2"/>
  <c r="L1407" i="2" s="1"/>
  <c r="K1415" i="2"/>
  <c r="L1415" i="2" s="1"/>
  <c r="K1423" i="2"/>
  <c r="L1423" i="2" s="1"/>
  <c r="K1431" i="2"/>
  <c r="L1431" i="2" s="1"/>
  <c r="K1438" i="2"/>
  <c r="L1438" i="2" s="1"/>
  <c r="K1445" i="2"/>
  <c r="L1445" i="2" s="1"/>
  <c r="K1453" i="2"/>
  <c r="L1453" i="2" s="1"/>
  <c r="K1461" i="2"/>
  <c r="L1461" i="2" s="1"/>
  <c r="K1469" i="2"/>
  <c r="L1469" i="2" s="1"/>
  <c r="K1477" i="2"/>
  <c r="L1477" i="2" s="1"/>
  <c r="K1485" i="2"/>
  <c r="L1485" i="2" s="1"/>
  <c r="K1493" i="2"/>
  <c r="L1493" i="2" s="1"/>
  <c r="K1501" i="2"/>
  <c r="L1501" i="2" s="1"/>
  <c r="K1509" i="2"/>
  <c r="L1509" i="2" s="1"/>
  <c r="K1517" i="2"/>
  <c r="L1517" i="2" s="1"/>
  <c r="K1525" i="2"/>
  <c r="L1525" i="2" s="1"/>
  <c r="K1533" i="2"/>
  <c r="L1533" i="2" s="1"/>
  <c r="K1541" i="2"/>
  <c r="L1541" i="2" s="1"/>
  <c r="K1549" i="2"/>
  <c r="L1549" i="2" s="1"/>
  <c r="K1557" i="2"/>
  <c r="L1557" i="2" s="1"/>
  <c r="K1565" i="2"/>
  <c r="L1565" i="2" s="1"/>
  <c r="K1573" i="2"/>
  <c r="L1573" i="2" s="1"/>
  <c r="K1581" i="2"/>
  <c r="L1581" i="2" s="1"/>
  <c r="K1589" i="2"/>
  <c r="L1589" i="2" s="1"/>
  <c r="K1596" i="2"/>
  <c r="L1596" i="2" s="1"/>
  <c r="K1604" i="2"/>
  <c r="L1604" i="2" s="1"/>
  <c r="K1612" i="2"/>
  <c r="L1612" i="2" s="1"/>
  <c r="K1620" i="2"/>
  <c r="L1620" i="2" s="1"/>
  <c r="K1627" i="2"/>
  <c r="L1627" i="2" s="1"/>
  <c r="L1635" i="2"/>
  <c r="K1643" i="2"/>
  <c r="L1643" i="2" s="1"/>
  <c r="L1650" i="2"/>
  <c r="K1658" i="2"/>
  <c r="L1658" i="2" s="1"/>
  <c r="K1679" i="2"/>
  <c r="L1679" i="2" s="1"/>
  <c r="K1687" i="2"/>
  <c r="L1687" i="2" s="1"/>
  <c r="K1694" i="2"/>
  <c r="L1694" i="2" s="1"/>
  <c r="K1702" i="2"/>
  <c r="L1702" i="2" s="1"/>
  <c r="K1710" i="2"/>
  <c r="L1710" i="2" s="1"/>
  <c r="K1718" i="2"/>
  <c r="L1718" i="2" s="1"/>
  <c r="K1726" i="2"/>
  <c r="L1726" i="2" s="1"/>
  <c r="K1734" i="2"/>
  <c r="L1734" i="2" s="1"/>
  <c r="K1742" i="2"/>
  <c r="L1742" i="2" s="1"/>
  <c r="K1750" i="2"/>
  <c r="L1750" i="2" s="1"/>
  <c r="K1757" i="2"/>
  <c r="L1757" i="2" s="1"/>
  <c r="K1764" i="2"/>
  <c r="L1764" i="2" s="1"/>
  <c r="L1778" i="2"/>
  <c r="K1785" i="2"/>
  <c r="L1785" i="2" s="1"/>
  <c r="K1801" i="2"/>
  <c r="L1801" i="2" s="1"/>
  <c r="L1809" i="2"/>
  <c r="K1817" i="2"/>
  <c r="L1817" i="2" s="1"/>
  <c r="L1825" i="2"/>
  <c r="K1832" i="2"/>
  <c r="L1832" i="2" s="1"/>
  <c r="K1840" i="2"/>
  <c r="L1840" i="2" s="1"/>
  <c r="K1848" i="2"/>
  <c r="L1848" i="2" s="1"/>
  <c r="K1856" i="2"/>
  <c r="L1856" i="2" s="1"/>
  <c r="K1864" i="2"/>
  <c r="L1864" i="2" s="1"/>
  <c r="K1872" i="2"/>
  <c r="L1872" i="2" s="1"/>
  <c r="K1879" i="2"/>
  <c r="L1879" i="2" s="1"/>
  <c r="K1886" i="2"/>
  <c r="L1886" i="2" s="1"/>
  <c r="K1894" i="2"/>
  <c r="L1894" i="2" s="1"/>
  <c r="K1902" i="2"/>
  <c r="L1902" i="2" s="1"/>
  <c r="K1619" i="2"/>
  <c r="L1619" i="2" s="1"/>
  <c r="K1491" i="2"/>
  <c r="L1491" i="2" s="1"/>
  <c r="K1457" i="2"/>
  <c r="L1457" i="2" s="1"/>
  <c r="K1329" i="2"/>
  <c r="L1329" i="2" s="1"/>
  <c r="K1282" i="2"/>
  <c r="L1282" i="2" s="1"/>
  <c r="K1201" i="2"/>
  <c r="L1201" i="2" s="1"/>
  <c r="K1154" i="2"/>
  <c r="L1154" i="2" s="1"/>
  <c r="K1107" i="2"/>
  <c r="L1107" i="2" s="1"/>
  <c r="K1058" i="2"/>
  <c r="L1058" i="2" s="1"/>
  <c r="K593" i="2"/>
  <c r="L593" i="2" s="1"/>
  <c r="K430" i="2"/>
  <c r="L430" i="2" s="1"/>
  <c r="K1599" i="2"/>
  <c r="L1599" i="2" s="1"/>
  <c r="K1638" i="2"/>
  <c r="L1638" i="2" s="1"/>
  <c r="L1667" i="2"/>
  <c r="L1682" i="2"/>
  <c r="K1705" i="2"/>
  <c r="L1705" i="2" s="1"/>
  <c r="L1729" i="2"/>
  <c r="K1773" i="2"/>
  <c r="L1773" i="2" s="1"/>
  <c r="K1804" i="2"/>
  <c r="L1804" i="2" s="1"/>
  <c r="L1859" i="2"/>
  <c r="K20" i="2"/>
  <c r="L20" i="2" s="1"/>
  <c r="K52" i="2"/>
  <c r="L52" i="2" s="1"/>
  <c r="K90" i="2"/>
  <c r="L90" i="2" s="1"/>
  <c r="K120" i="2"/>
  <c r="L120" i="2" s="1"/>
  <c r="K143" i="2"/>
  <c r="L143" i="2" s="1"/>
  <c r="K166" i="2"/>
  <c r="L166" i="2" s="1"/>
  <c r="K190" i="2"/>
  <c r="L190" i="2" s="1"/>
  <c r="K214" i="2"/>
  <c r="L214" i="2" s="1"/>
  <c r="K246" i="2"/>
  <c r="L246" i="2" s="1"/>
  <c r="K269" i="2"/>
  <c r="L269" i="2" s="1"/>
  <c r="K293" i="2"/>
  <c r="L293" i="2" s="1"/>
  <c r="K317" i="2"/>
  <c r="L317" i="2" s="1"/>
  <c r="K340" i="2"/>
  <c r="L340" i="2" s="1"/>
  <c r="K371" i="2"/>
  <c r="L371" i="2" s="1"/>
  <c r="K387" i="2"/>
  <c r="L387" i="2" s="1"/>
  <c r="K411" i="2"/>
  <c r="L411" i="2" s="1"/>
  <c r="K435" i="2"/>
  <c r="L435" i="2" s="1"/>
  <c r="L475" i="2"/>
  <c r="K499" i="2"/>
  <c r="L499" i="2" s="1"/>
  <c r="K531" i="2"/>
  <c r="L531" i="2" s="1"/>
  <c r="K554" i="2"/>
  <c r="L554" i="2" s="1"/>
  <c r="K577" i="2"/>
  <c r="L577" i="2" s="1"/>
  <c r="K601" i="2"/>
  <c r="L601" i="2" s="1"/>
  <c r="K624" i="2"/>
  <c r="L624" i="2" s="1"/>
  <c r="K640" i="2"/>
  <c r="L640" i="2" s="1"/>
  <c r="K664" i="2"/>
  <c r="L664" i="2" s="1"/>
  <c r="K688" i="2"/>
  <c r="L688" i="2" s="1"/>
  <c r="K712" i="2"/>
  <c r="L712" i="2" s="1"/>
  <c r="K736" i="2"/>
  <c r="L736" i="2" s="1"/>
  <c r="K752" i="2"/>
  <c r="L752" i="2" s="1"/>
  <c r="K774" i="2"/>
  <c r="L774" i="2" s="1"/>
  <c r="K798" i="2"/>
  <c r="L798" i="2" s="1"/>
  <c r="L868" i="2"/>
  <c r="K884" i="2"/>
  <c r="L884" i="2" s="1"/>
  <c r="K916" i="2"/>
  <c r="L916" i="2" s="1"/>
  <c r="K932" i="2"/>
  <c r="L932" i="2" s="1"/>
  <c r="K955" i="2"/>
  <c r="L955" i="2" s="1"/>
  <c r="K979" i="2"/>
  <c r="L979" i="2" s="1"/>
  <c r="K1003" i="2"/>
  <c r="L1003" i="2" s="1"/>
  <c r="L1026" i="2"/>
  <c r="K1050" i="2"/>
  <c r="L1050" i="2" s="1"/>
  <c r="L1074" i="2"/>
  <c r="K1096" i="2"/>
  <c r="L1096" i="2" s="1"/>
  <c r="K1119" i="2"/>
  <c r="L1119" i="2" s="1"/>
  <c r="K1151" i="2"/>
  <c r="L1151" i="2" s="1"/>
  <c r="K1167" i="2"/>
  <c r="L1167" i="2" s="1"/>
  <c r="K1183" i="2"/>
  <c r="L1183" i="2" s="1"/>
  <c r="K1206" i="2"/>
  <c r="L1206" i="2" s="1"/>
  <c r="K1230" i="2"/>
  <c r="L1230" i="2" s="1"/>
  <c r="K1262" i="2"/>
  <c r="L1262" i="2" s="1"/>
  <c r="K1294" i="2"/>
  <c r="L1294" i="2" s="1"/>
  <c r="K1325" i="2"/>
  <c r="L1325" i="2" s="1"/>
  <c r="K1349" i="2"/>
  <c r="L1349" i="2" s="1"/>
  <c r="K1373" i="2"/>
  <c r="L1373" i="2" s="1"/>
  <c r="K1419" i="2"/>
  <c r="L1419" i="2" s="1"/>
  <c r="K1465" i="2"/>
  <c r="L1465" i="2" s="1"/>
  <c r="K1513" i="2"/>
  <c r="L1513" i="2" s="1"/>
  <c r="K1561" i="2"/>
  <c r="L1561" i="2" s="1"/>
  <c r="K1821" i="2"/>
  <c r="L1821" i="2" s="1"/>
  <c r="K21" i="2"/>
  <c r="L21" i="2" s="1"/>
  <c r="K53" i="2"/>
  <c r="L53" i="2" s="1"/>
  <c r="K75" i="2"/>
  <c r="L75" i="2" s="1"/>
  <c r="K129" i="2"/>
  <c r="L129" i="2" s="1"/>
  <c r="K160" i="2"/>
  <c r="L160" i="2" s="1"/>
  <c r="K191" i="2"/>
  <c r="L191" i="2" s="1"/>
  <c r="K223" i="2"/>
  <c r="L223" i="2" s="1"/>
  <c r="K255" i="2"/>
  <c r="L255" i="2" s="1"/>
  <c r="K278" i="2"/>
  <c r="L278" i="2" s="1"/>
  <c r="K310" i="2"/>
  <c r="L310" i="2" s="1"/>
  <c r="K341" i="2"/>
  <c r="L341" i="2" s="1"/>
  <c r="K372" i="2"/>
  <c r="L372" i="2" s="1"/>
  <c r="K412" i="2"/>
  <c r="L412" i="2" s="1"/>
  <c r="K444" i="2"/>
  <c r="L444" i="2" s="1"/>
  <c r="K476" i="2"/>
  <c r="L476" i="2" s="1"/>
  <c r="K516" i="2"/>
  <c r="L516" i="2" s="1"/>
  <c r="K539" i="2"/>
  <c r="L539" i="2" s="1"/>
  <c r="K570" i="2"/>
  <c r="L570" i="2" s="1"/>
  <c r="K610" i="2"/>
  <c r="L610" i="2" s="1"/>
  <c r="K641" i="2"/>
  <c r="L641" i="2" s="1"/>
  <c r="K673" i="2"/>
  <c r="L673" i="2" s="1"/>
  <c r="K705" i="2"/>
  <c r="L705" i="2" s="1"/>
  <c r="K737" i="2"/>
  <c r="L737" i="2" s="1"/>
  <c r="K768" i="2"/>
  <c r="L768" i="2" s="1"/>
  <c r="K799" i="2"/>
  <c r="L799" i="2" s="1"/>
  <c r="K831" i="2"/>
  <c r="L831" i="2" s="1"/>
  <c r="K861" i="2"/>
  <c r="L861" i="2" s="1"/>
  <c r="K885" i="2"/>
  <c r="L885" i="2" s="1"/>
  <c r="K917" i="2"/>
  <c r="L917" i="2" s="1"/>
  <c r="K941" i="2"/>
  <c r="L941" i="2" s="1"/>
  <c r="K964" i="2"/>
  <c r="L964" i="2" s="1"/>
  <c r="K996" i="2"/>
  <c r="L996" i="2" s="1"/>
  <c r="K1027" i="2"/>
  <c r="L1027" i="2" s="1"/>
  <c r="K1075" i="2"/>
  <c r="L1075" i="2" s="1"/>
  <c r="K1104" i="2"/>
  <c r="L1104" i="2" s="1"/>
  <c r="K1128" i="2"/>
  <c r="L1128" i="2" s="1"/>
  <c r="K1160" i="2"/>
  <c r="L1160" i="2" s="1"/>
  <c r="K1184" i="2"/>
  <c r="L1184" i="2" s="1"/>
  <c r="K1215" i="2"/>
  <c r="L1215" i="2" s="1"/>
  <c r="K1255" i="2"/>
  <c r="L1255" i="2" s="1"/>
  <c r="K1287" i="2"/>
  <c r="L1287" i="2" s="1"/>
  <c r="K1318" i="2"/>
  <c r="L1318" i="2" s="1"/>
  <c r="K1350" i="2"/>
  <c r="L1350" i="2" s="1"/>
  <c r="K1374" i="2"/>
  <c r="L1374" i="2" s="1"/>
  <c r="K1396" i="2"/>
  <c r="L1396" i="2" s="1"/>
  <c r="K1420" i="2"/>
  <c r="L1420" i="2" s="1"/>
  <c r="L1458" i="2"/>
  <c r="L1474" i="2"/>
  <c r="K1482" i="2"/>
  <c r="L1482" i="2" s="1"/>
  <c r="K1498" i="2"/>
  <c r="L1498" i="2" s="1"/>
  <c r="L1506" i="2"/>
  <c r="K1514" i="2"/>
  <c r="L1514" i="2" s="1"/>
  <c r="L1522" i="2"/>
  <c r="K1530" i="2"/>
  <c r="L1530" i="2" s="1"/>
  <c r="L1538" i="2"/>
  <c r="K1546" i="2"/>
  <c r="L1546" i="2" s="1"/>
  <c r="L1554" i="2"/>
  <c r="K1562" i="2"/>
  <c r="L1562" i="2" s="1"/>
  <c r="K1578" i="2"/>
  <c r="L1578" i="2" s="1"/>
  <c r="L1586" i="2"/>
  <c r="K1593" i="2"/>
  <c r="L1593" i="2" s="1"/>
  <c r="L1601" i="2"/>
  <c r="K1609" i="2"/>
  <c r="L1609" i="2" s="1"/>
  <c r="K1625" i="2"/>
  <c r="L1625" i="2" s="1"/>
  <c r="K1632" i="2"/>
  <c r="L1632" i="2" s="1"/>
  <c r="K1640" i="2"/>
  <c r="L1640" i="2" s="1"/>
  <c r="K1648" i="2"/>
  <c r="L1648" i="2" s="1"/>
  <c r="K1655" i="2"/>
  <c r="L1655" i="2" s="1"/>
  <c r="K1662" i="2"/>
  <c r="L1662" i="2" s="1"/>
  <c r="K1669" i="2"/>
  <c r="L1669" i="2" s="1"/>
  <c r="K1684" i="2"/>
  <c r="L1684" i="2" s="1"/>
  <c r="K1691" i="2"/>
  <c r="L1691" i="2" s="1"/>
  <c r="K1707" i="2"/>
  <c r="L1707" i="2" s="1"/>
  <c r="L1715" i="2"/>
  <c r="K1723" i="2"/>
  <c r="L1723" i="2" s="1"/>
  <c r="L1731" i="2"/>
  <c r="K1739" i="2"/>
  <c r="L1739" i="2" s="1"/>
  <c r="L1747" i="2"/>
  <c r="K1754" i="2"/>
  <c r="L1754" i="2" s="1"/>
  <c r="L1762" i="2"/>
  <c r="K1775" i="2"/>
  <c r="L1775" i="2" s="1"/>
  <c r="K1783" i="2"/>
  <c r="L1783" i="2" s="1"/>
  <c r="K1790" i="2"/>
  <c r="L1790" i="2" s="1"/>
  <c r="K1798" i="2"/>
  <c r="L1798" i="2" s="1"/>
  <c r="K1806" i="2"/>
  <c r="L1806" i="2" s="1"/>
  <c r="K1814" i="2"/>
  <c r="L1814" i="2" s="1"/>
  <c r="K1822" i="2"/>
  <c r="L1822" i="2" s="1"/>
  <c r="K1829" i="2"/>
  <c r="L1829" i="2" s="1"/>
  <c r="K1837" i="2"/>
  <c r="L1837" i="2" s="1"/>
  <c r="K1845" i="2"/>
  <c r="L1845" i="2" s="1"/>
  <c r="K1853" i="2"/>
  <c r="L1853" i="2" s="1"/>
  <c r="K1869" i="2"/>
  <c r="L1869" i="2" s="1"/>
  <c r="L1891" i="2"/>
  <c r="L1899" i="2"/>
  <c r="K22" i="2"/>
  <c r="L22" i="2" s="1"/>
  <c r="K54" i="2"/>
  <c r="L54" i="2" s="1"/>
  <c r="K84" i="2"/>
  <c r="L84" i="2" s="1"/>
  <c r="K122" i="2"/>
  <c r="L122" i="2" s="1"/>
  <c r="L153" i="2"/>
  <c r="K184" i="2"/>
  <c r="L184" i="2" s="1"/>
  <c r="K216" i="2"/>
  <c r="L216" i="2" s="1"/>
  <c r="K240" i="2"/>
  <c r="L240" i="2" s="1"/>
  <c r="K279" i="2"/>
  <c r="L279" i="2" s="1"/>
  <c r="K319" i="2"/>
  <c r="L319" i="2" s="1"/>
  <c r="K350" i="2"/>
  <c r="L350" i="2" s="1"/>
  <c r="K373" i="2"/>
  <c r="L373" i="2" s="1"/>
  <c r="K413" i="2"/>
  <c r="L413" i="2" s="1"/>
  <c r="K461" i="2"/>
  <c r="L461" i="2" s="1"/>
  <c r="K485" i="2"/>
  <c r="L485" i="2" s="1"/>
  <c r="K517" i="2"/>
  <c r="L517" i="2" s="1"/>
  <c r="K587" i="2"/>
  <c r="L587" i="2" s="1"/>
  <c r="K618" i="2"/>
  <c r="L618" i="2" s="1"/>
  <c r="K650" i="2"/>
  <c r="L650" i="2" s="1"/>
  <c r="K690" i="2"/>
  <c r="L690" i="2" s="1"/>
  <c r="K722" i="2"/>
  <c r="L722" i="2" s="1"/>
  <c r="K754" i="2"/>
  <c r="L754" i="2" s="1"/>
  <c r="K800" i="2"/>
  <c r="L800" i="2" s="1"/>
  <c r="K870" i="2"/>
  <c r="L870" i="2" s="1"/>
  <c r="K910" i="2"/>
  <c r="L910" i="2" s="1"/>
  <c r="K934" i="2"/>
  <c r="L934" i="2" s="1"/>
  <c r="K965" i="2"/>
  <c r="L965" i="2" s="1"/>
  <c r="K989" i="2"/>
  <c r="L989" i="2" s="1"/>
  <c r="K1012" i="2"/>
  <c r="L1012" i="2" s="1"/>
  <c r="K1044" i="2"/>
  <c r="L1044" i="2" s="1"/>
  <c r="K1084" i="2"/>
  <c r="L1084" i="2" s="1"/>
  <c r="L1121" i="2"/>
  <c r="K1192" i="2"/>
  <c r="L1192" i="2" s="1"/>
  <c r="K1224" i="2"/>
  <c r="L1224" i="2" s="1"/>
  <c r="K1264" i="2"/>
  <c r="L1264" i="2" s="1"/>
  <c r="K1335" i="2"/>
  <c r="L1335" i="2" s="1"/>
  <c r="K31" i="2"/>
  <c r="L31" i="2" s="1"/>
  <c r="K63" i="2"/>
  <c r="L63" i="2" s="1"/>
  <c r="K85" i="2"/>
  <c r="L85" i="2" s="1"/>
  <c r="K115" i="2"/>
  <c r="L115" i="2" s="1"/>
  <c r="K146" i="2"/>
  <c r="L146" i="2" s="1"/>
  <c r="K169" i="2"/>
  <c r="L169" i="2" s="1"/>
  <c r="K185" i="2"/>
  <c r="L185" i="2" s="1"/>
  <c r="K217" i="2"/>
  <c r="L217" i="2" s="1"/>
  <c r="K241" i="2"/>
  <c r="L241" i="2" s="1"/>
  <c r="K272" i="2"/>
  <c r="L272" i="2" s="1"/>
  <c r="K304" i="2"/>
  <c r="L304" i="2" s="1"/>
  <c r="K343" i="2"/>
  <c r="L343" i="2" s="1"/>
  <c r="K382" i="2"/>
  <c r="L382" i="2" s="1"/>
  <c r="K422" i="2"/>
  <c r="L422" i="2" s="1"/>
  <c r="L478" i="2"/>
  <c r="K635" i="2"/>
  <c r="L635" i="2" s="1"/>
  <c r="K9" i="2"/>
  <c r="L9" i="2" s="1"/>
  <c r="K17" i="2"/>
  <c r="L17" i="2" s="1"/>
  <c r="K25" i="2"/>
  <c r="L25" i="2" s="1"/>
  <c r="K33" i="2"/>
  <c r="L33" i="2" s="1"/>
  <c r="K41" i="2"/>
  <c r="L41" i="2" s="1"/>
  <c r="K49" i="2"/>
  <c r="L49" i="2" s="1"/>
  <c r="K57" i="2"/>
  <c r="L57" i="2" s="1"/>
  <c r="K65" i="2"/>
  <c r="L65" i="2" s="1"/>
  <c r="K72" i="2"/>
  <c r="L72" i="2" s="1"/>
  <c r="K79" i="2"/>
  <c r="L79" i="2" s="1"/>
  <c r="K87" i="2"/>
  <c r="L87" i="2" s="1"/>
  <c r="K94" i="2"/>
  <c r="L94" i="2" s="1"/>
  <c r="K102" i="2"/>
  <c r="L102" i="2" s="1"/>
  <c r="K109" i="2"/>
  <c r="L109" i="2" s="1"/>
  <c r="K117" i="2"/>
  <c r="L117" i="2" s="1"/>
  <c r="K125" i="2"/>
  <c r="L125" i="2" s="1"/>
  <c r="K133" i="2"/>
  <c r="L133" i="2" s="1"/>
  <c r="K140" i="2"/>
  <c r="L140" i="2" s="1"/>
  <c r="K148" i="2"/>
  <c r="L148" i="2" s="1"/>
  <c r="K171" i="2"/>
  <c r="L171" i="2" s="1"/>
  <c r="K179" i="2"/>
  <c r="L179" i="2" s="1"/>
  <c r="K187" i="2"/>
  <c r="L187" i="2" s="1"/>
  <c r="K195" i="2"/>
  <c r="L195" i="2" s="1"/>
  <c r="K203" i="2"/>
  <c r="L203" i="2" s="1"/>
  <c r="K211" i="2"/>
  <c r="L211" i="2" s="1"/>
  <c r="K227" i="2"/>
  <c r="L227" i="2" s="1"/>
  <c r="K235" i="2"/>
  <c r="L235" i="2" s="1"/>
  <c r="K243" i="2"/>
  <c r="L243" i="2" s="1"/>
  <c r="K251" i="2"/>
  <c r="L251" i="2" s="1"/>
  <c r="K259" i="2"/>
  <c r="L259" i="2" s="1"/>
  <c r="K266" i="2"/>
  <c r="L266" i="2" s="1"/>
  <c r="L274" i="2"/>
  <c r="K282" i="2"/>
  <c r="L282" i="2" s="1"/>
  <c r="K290" i="2"/>
  <c r="L290" i="2" s="1"/>
  <c r="K298" i="2"/>
  <c r="L298" i="2" s="1"/>
  <c r="K306" i="2"/>
  <c r="L306" i="2" s="1"/>
  <c r="K314" i="2"/>
  <c r="L314" i="2" s="1"/>
  <c r="K322" i="2"/>
  <c r="L322" i="2" s="1"/>
  <c r="K329" i="2"/>
  <c r="L329" i="2" s="1"/>
  <c r="K337" i="2"/>
  <c r="L337" i="2" s="1"/>
  <c r="K345" i="2"/>
  <c r="L345" i="2" s="1"/>
  <c r="K353" i="2"/>
  <c r="L353" i="2" s="1"/>
  <c r="K361" i="2"/>
  <c r="L361" i="2" s="1"/>
  <c r="K376" i="2"/>
  <c r="L376" i="2" s="1"/>
  <c r="K384" i="2"/>
  <c r="L384" i="2" s="1"/>
  <c r="K392" i="2"/>
  <c r="L392" i="2" s="1"/>
  <c r="K400" i="2"/>
  <c r="L400" i="2" s="1"/>
  <c r="K408" i="2"/>
  <c r="L408" i="2" s="1"/>
  <c r="K416" i="2"/>
  <c r="L416" i="2" s="1"/>
  <c r="K424" i="2"/>
  <c r="L424" i="2" s="1"/>
  <c r="K432" i="2"/>
  <c r="L432" i="2" s="1"/>
  <c r="K440" i="2"/>
  <c r="L440" i="2" s="1"/>
  <c r="K448" i="2"/>
  <c r="L448" i="2" s="1"/>
  <c r="K456" i="2"/>
  <c r="L456" i="2" s="1"/>
  <c r="K464" i="2"/>
  <c r="L464" i="2" s="1"/>
  <c r="K472" i="2"/>
  <c r="L472" i="2" s="1"/>
  <c r="K480" i="2"/>
  <c r="L480" i="2" s="1"/>
  <c r="K488" i="2"/>
  <c r="L488" i="2" s="1"/>
  <c r="K496" i="2"/>
  <c r="L496" i="2" s="1"/>
  <c r="K504" i="2"/>
  <c r="L504" i="2" s="1"/>
  <c r="K512" i="2"/>
  <c r="L512" i="2" s="1"/>
  <c r="L520" i="2"/>
  <c r="K528" i="2"/>
  <c r="L528" i="2" s="1"/>
  <c r="K535" i="2"/>
  <c r="L535" i="2" s="1"/>
  <c r="K543" i="2"/>
  <c r="L543" i="2" s="1"/>
  <c r="K551" i="2"/>
  <c r="L551" i="2" s="1"/>
  <c r="K559" i="2"/>
  <c r="L559" i="2" s="1"/>
  <c r="K574" i="2"/>
  <c r="L574" i="2" s="1"/>
  <c r="K582" i="2"/>
  <c r="L582" i="2" s="1"/>
  <c r="K590" i="2"/>
  <c r="L590" i="2" s="1"/>
  <c r="K598" i="2"/>
  <c r="L598" i="2" s="1"/>
  <c r="K606" i="2"/>
  <c r="L606" i="2" s="1"/>
  <c r="K613" i="2"/>
  <c r="L613" i="2" s="1"/>
  <c r="K621" i="2"/>
  <c r="L621" i="2" s="1"/>
  <c r="K629" i="2"/>
  <c r="L629" i="2" s="1"/>
  <c r="K637" i="2"/>
  <c r="L637" i="2" s="1"/>
  <c r="K645" i="2"/>
  <c r="L645" i="2" s="1"/>
  <c r="K653" i="2"/>
  <c r="L653" i="2" s="1"/>
  <c r="L661" i="2"/>
  <c r="K669" i="2"/>
  <c r="L669" i="2" s="1"/>
  <c r="K677" i="2"/>
  <c r="L677" i="2" s="1"/>
  <c r="K685" i="2"/>
  <c r="L685" i="2" s="1"/>
  <c r="L693" i="2"/>
  <c r="K701" i="2"/>
  <c r="L701" i="2" s="1"/>
  <c r="K709" i="2"/>
  <c r="L709" i="2" s="1"/>
  <c r="K717" i="2"/>
  <c r="L717" i="2" s="1"/>
  <c r="K733" i="2"/>
  <c r="L733" i="2" s="1"/>
  <c r="K741" i="2"/>
  <c r="L741" i="2" s="1"/>
  <c r="K749" i="2"/>
  <c r="L749" i="2" s="1"/>
  <c r="K756" i="2"/>
  <c r="L756" i="2" s="1"/>
  <c r="K764" i="2"/>
  <c r="L764" i="2" s="1"/>
  <c r="K779" i="2"/>
  <c r="L779" i="2" s="1"/>
  <c r="K787" i="2"/>
  <c r="L787" i="2" s="1"/>
  <c r="K795" i="2"/>
  <c r="L795" i="2" s="1"/>
  <c r="K803" i="2"/>
  <c r="L803" i="2" s="1"/>
  <c r="K811" i="2"/>
  <c r="L811" i="2" s="1"/>
  <c r="K819" i="2"/>
  <c r="L819" i="2" s="1"/>
  <c r="K827" i="2"/>
  <c r="L827" i="2" s="1"/>
  <c r="K835" i="2"/>
  <c r="L835" i="2" s="1"/>
  <c r="K842" i="2"/>
  <c r="L842" i="2" s="1"/>
  <c r="K850" i="2"/>
  <c r="L850" i="2" s="1"/>
  <c r="K865" i="2"/>
  <c r="L865" i="2" s="1"/>
  <c r="K873" i="2"/>
  <c r="L873" i="2" s="1"/>
  <c r="K881" i="2"/>
  <c r="L881" i="2" s="1"/>
  <c r="K889" i="2"/>
  <c r="L889" i="2" s="1"/>
  <c r="K897" i="2"/>
  <c r="L897" i="2" s="1"/>
  <c r="K905" i="2"/>
  <c r="L905" i="2" s="1"/>
  <c r="L913" i="2"/>
  <c r="K921" i="2"/>
  <c r="L921" i="2" s="1"/>
  <c r="K937" i="2"/>
  <c r="L937" i="2" s="1"/>
  <c r="L945" i="2"/>
  <c r="K952" i="2"/>
  <c r="L952" i="2" s="1"/>
  <c r="K960" i="2"/>
  <c r="L960" i="2" s="1"/>
  <c r="K968" i="2"/>
  <c r="L968" i="2" s="1"/>
  <c r="K976" i="2"/>
  <c r="L976" i="2" s="1"/>
  <c r="K984" i="2"/>
  <c r="L984" i="2" s="1"/>
  <c r="K992" i="2"/>
  <c r="L992" i="2" s="1"/>
  <c r="K1000" i="2"/>
  <c r="L1000" i="2" s="1"/>
  <c r="K1015" i="2"/>
  <c r="L1015" i="2" s="1"/>
  <c r="K1023" i="2"/>
  <c r="L1023" i="2" s="1"/>
  <c r="K1031" i="2"/>
  <c r="L1031" i="2" s="1"/>
  <c r="K1039" i="2"/>
  <c r="L1039" i="2" s="1"/>
  <c r="K1047" i="2"/>
  <c r="L1047" i="2" s="1"/>
  <c r="K1055" i="2"/>
  <c r="L1055" i="2" s="1"/>
  <c r="K1063" i="2"/>
  <c r="L1063" i="2" s="1"/>
  <c r="K1071" i="2"/>
  <c r="L1071" i="2" s="1"/>
  <c r="K1079" i="2"/>
  <c r="L1079" i="2" s="1"/>
  <c r="K1100" i="2"/>
  <c r="L1100" i="2" s="1"/>
  <c r="K1108" i="2"/>
  <c r="L1108" i="2" s="1"/>
  <c r="K1116" i="2"/>
  <c r="L1116" i="2" s="1"/>
  <c r="K1124" i="2"/>
  <c r="L1124" i="2" s="1"/>
  <c r="K1132" i="2"/>
  <c r="L1132" i="2" s="1"/>
  <c r="K1140" i="2"/>
  <c r="L1140" i="2" s="1"/>
  <c r="K1148" i="2"/>
  <c r="L1148" i="2" s="1"/>
  <c r="K1156" i="2"/>
  <c r="L1156" i="2" s="1"/>
  <c r="K1164" i="2"/>
  <c r="L1164" i="2" s="1"/>
  <c r="K1172" i="2"/>
  <c r="L1172" i="2" s="1"/>
  <c r="K1180" i="2"/>
  <c r="L1180" i="2" s="1"/>
  <c r="K1188" i="2"/>
  <c r="L1188" i="2" s="1"/>
  <c r="K1195" i="2"/>
  <c r="L1195" i="2" s="1"/>
  <c r="L1203" i="2"/>
  <c r="K1211" i="2"/>
  <c r="L1211" i="2" s="1"/>
  <c r="L1219" i="2"/>
  <c r="K1227" i="2"/>
  <c r="L1227" i="2" s="1"/>
  <c r="L1235" i="2"/>
  <c r="K1243" i="2"/>
  <c r="L1243" i="2" s="1"/>
  <c r="L1251" i="2"/>
  <c r="K1259" i="2"/>
  <c r="L1259" i="2" s="1"/>
  <c r="K1275" i="2"/>
  <c r="L1275" i="2" s="1"/>
  <c r="L1283" i="2"/>
  <c r="K1291" i="2"/>
  <c r="L1291" i="2" s="1"/>
  <c r="L1299" i="2"/>
  <c r="K1307" i="2"/>
  <c r="L1307" i="2" s="1"/>
  <c r="K1322" i="2"/>
  <c r="L1322" i="2" s="1"/>
  <c r="L1330" i="2"/>
  <c r="K1338" i="2"/>
  <c r="L1338" i="2" s="1"/>
  <c r="L1346" i="2"/>
  <c r="K1354" i="2"/>
  <c r="L1354" i="2" s="1"/>
  <c r="K1370" i="2"/>
  <c r="L1370" i="2" s="1"/>
  <c r="L1378" i="2"/>
  <c r="K1392" i="2"/>
  <c r="L1392" i="2" s="1"/>
  <c r="K1400" i="2"/>
  <c r="L1400" i="2" s="1"/>
  <c r="K1408" i="2"/>
  <c r="L1408" i="2" s="1"/>
  <c r="K1416" i="2"/>
  <c r="L1416" i="2" s="1"/>
  <c r="K1424" i="2"/>
  <c r="L1424" i="2" s="1"/>
  <c r="K1432" i="2"/>
  <c r="L1432" i="2" s="1"/>
  <c r="K1439" i="2"/>
  <c r="L1439" i="2" s="1"/>
  <c r="K1446" i="2"/>
  <c r="L1446" i="2" s="1"/>
  <c r="K1454" i="2"/>
  <c r="L1454" i="2" s="1"/>
  <c r="K1462" i="2"/>
  <c r="L1462" i="2" s="1"/>
  <c r="K1470" i="2"/>
  <c r="L1470" i="2" s="1"/>
  <c r="K1478" i="2"/>
  <c r="L1478" i="2" s="1"/>
  <c r="K1486" i="2"/>
  <c r="L1486" i="2" s="1"/>
  <c r="K1494" i="2"/>
  <c r="L1494" i="2" s="1"/>
  <c r="K1502" i="2"/>
  <c r="L1502" i="2" s="1"/>
  <c r="K1510" i="2"/>
  <c r="L1510" i="2" s="1"/>
  <c r="K1518" i="2"/>
  <c r="L1518" i="2" s="1"/>
  <c r="K1526" i="2"/>
  <c r="L1526" i="2" s="1"/>
  <c r="K1534" i="2"/>
  <c r="L1534" i="2" s="1"/>
  <c r="K1542" i="2"/>
  <c r="L1542" i="2" s="1"/>
  <c r="K1550" i="2"/>
  <c r="L1550" i="2" s="1"/>
  <c r="K1558" i="2"/>
  <c r="L1558" i="2" s="1"/>
  <c r="K1566" i="2"/>
  <c r="L1566" i="2" s="1"/>
  <c r="K1574" i="2"/>
  <c r="L1574" i="2" s="1"/>
  <c r="K1582" i="2"/>
  <c r="L1582" i="2" s="1"/>
  <c r="K1590" i="2"/>
  <c r="L1590" i="2" s="1"/>
  <c r="K1597" i="2"/>
  <c r="L1597" i="2" s="1"/>
  <c r="K1605" i="2"/>
  <c r="L1605" i="2" s="1"/>
  <c r="K1613" i="2"/>
  <c r="L1613" i="2" s="1"/>
  <c r="K1621" i="2"/>
  <c r="L1621" i="2" s="1"/>
  <c r="K1628" i="2"/>
  <c r="L1628" i="2" s="1"/>
  <c r="K1636" i="2"/>
  <c r="L1636" i="2" s="1"/>
  <c r="K1644" i="2"/>
  <c r="L1644" i="2" s="1"/>
  <c r="K1659" i="2"/>
  <c r="L1659" i="2" s="1"/>
  <c r="K1680" i="2"/>
  <c r="L1680" i="2" s="1"/>
  <c r="K1688" i="2"/>
  <c r="L1688" i="2" s="1"/>
  <c r="K1695" i="2"/>
  <c r="L1695" i="2" s="1"/>
  <c r="K1703" i="2"/>
  <c r="L1703" i="2" s="1"/>
  <c r="K1711" i="2"/>
  <c r="L1711" i="2" s="1"/>
  <c r="K1719" i="2"/>
  <c r="L1719" i="2" s="1"/>
  <c r="K1727" i="2"/>
  <c r="L1727" i="2" s="1"/>
  <c r="K1735" i="2"/>
  <c r="L1735" i="2" s="1"/>
  <c r="K1743" i="2"/>
  <c r="L1743" i="2" s="1"/>
  <c r="K1751" i="2"/>
  <c r="L1751" i="2" s="1"/>
  <c r="K1758" i="2"/>
  <c r="L1758" i="2" s="1"/>
  <c r="K1765" i="2"/>
  <c r="L1765" i="2" s="1"/>
  <c r="K1786" i="2"/>
  <c r="L1786" i="2" s="1"/>
  <c r="L1794" i="2"/>
  <c r="K1802" i="2"/>
  <c r="L1802" i="2" s="1"/>
  <c r="L1810" i="2"/>
  <c r="K1818" i="2"/>
  <c r="L1818" i="2" s="1"/>
  <c r="K1833" i="2"/>
  <c r="L1833" i="2" s="1"/>
  <c r="L1841" i="2"/>
  <c r="K1849" i="2"/>
  <c r="L1849" i="2" s="1"/>
  <c r="L1857" i="2"/>
  <c r="L1873" i="2"/>
  <c r="K1880" i="2"/>
  <c r="L1880" i="2" s="1"/>
  <c r="K1887" i="2"/>
  <c r="L1887" i="2" s="1"/>
  <c r="K1895" i="2"/>
  <c r="L1895" i="2" s="1"/>
  <c r="K1903" i="2"/>
  <c r="L1903" i="2" s="1"/>
  <c r="K1897" i="2"/>
  <c r="L1897" i="2" s="1"/>
  <c r="K1865" i="2"/>
  <c r="L1865" i="2" s="1"/>
  <c r="K1793" i="2"/>
  <c r="L1793" i="2" s="1"/>
  <c r="K1699" i="2"/>
  <c r="L1699" i="2" s="1"/>
  <c r="K1618" i="2"/>
  <c r="L1618" i="2" s="1"/>
  <c r="K1571" i="2"/>
  <c r="L1571" i="2" s="1"/>
  <c r="K1490" i="2"/>
  <c r="L1490" i="2" s="1"/>
  <c r="K1362" i="2"/>
  <c r="L1362" i="2" s="1"/>
  <c r="K1281" i="2"/>
  <c r="L1281" i="2" s="1"/>
  <c r="K1234" i="2"/>
  <c r="L1234" i="2" s="1"/>
  <c r="K1187" i="2"/>
  <c r="L1187" i="2" s="1"/>
  <c r="K1153" i="2"/>
  <c r="L1153" i="2" s="1"/>
  <c r="K1106" i="2"/>
  <c r="L1106" i="2" s="1"/>
  <c r="K929" i="2"/>
  <c r="L929" i="2" s="1"/>
  <c r="K839" i="2"/>
  <c r="L839" i="2" s="1"/>
  <c r="K725" i="2"/>
  <c r="L725" i="2" s="1"/>
  <c r="K427" i="2"/>
  <c r="L427" i="2" s="1"/>
  <c r="K219" i="2"/>
  <c r="L219" i="2" s="1"/>
  <c r="K1623" i="2"/>
  <c r="L1623" i="2" s="1"/>
  <c r="L1713" i="2"/>
  <c r="K1767" i="2"/>
  <c r="L1767" i="2" s="1"/>
  <c r="K1788" i="2"/>
  <c r="L1788" i="2" s="1"/>
  <c r="K1820" i="2"/>
  <c r="L1820" i="2" s="1"/>
  <c r="K1835" i="2"/>
  <c r="L1835" i="2" s="1"/>
  <c r="K1851" i="2"/>
  <c r="L1851" i="2" s="1"/>
  <c r="L1882" i="2"/>
  <c r="K4" i="2"/>
  <c r="L4" i="2" s="1"/>
  <c r="K28" i="2"/>
  <c r="L28" i="2" s="1"/>
  <c r="K36" i="2"/>
  <c r="L36" i="2" s="1"/>
  <c r="K60" i="2"/>
  <c r="L60" i="2" s="1"/>
  <c r="K82" i="2"/>
  <c r="L82" i="2" s="1"/>
  <c r="K97" i="2"/>
  <c r="L97" i="2" s="1"/>
  <c r="K112" i="2"/>
  <c r="L112" i="2" s="1"/>
  <c r="K128" i="2"/>
  <c r="L128" i="2" s="1"/>
  <c r="K151" i="2"/>
  <c r="L151" i="2" s="1"/>
  <c r="K174" i="2"/>
  <c r="L174" i="2" s="1"/>
  <c r="K198" i="2"/>
  <c r="L198" i="2" s="1"/>
  <c r="K222" i="2"/>
  <c r="L222" i="2" s="1"/>
  <c r="K238" i="2"/>
  <c r="L238" i="2" s="1"/>
  <c r="K285" i="2"/>
  <c r="L285" i="2" s="1"/>
  <c r="K309" i="2"/>
  <c r="L309" i="2" s="1"/>
  <c r="K325" i="2"/>
  <c r="L325" i="2" s="1"/>
  <c r="K348" i="2"/>
  <c r="L348" i="2" s="1"/>
  <c r="K356" i="2"/>
  <c r="L356" i="2" s="1"/>
  <c r="K379" i="2"/>
  <c r="L379" i="2" s="1"/>
  <c r="K403" i="2"/>
  <c r="L403" i="2" s="1"/>
  <c r="K419" i="2"/>
  <c r="L419" i="2" s="1"/>
  <c r="K443" i="2"/>
  <c r="L443" i="2" s="1"/>
  <c r="K459" i="2"/>
  <c r="L459" i="2" s="1"/>
  <c r="K483" i="2"/>
  <c r="L483" i="2" s="1"/>
  <c r="K507" i="2"/>
  <c r="L507" i="2" s="1"/>
  <c r="K538" i="2"/>
  <c r="L538" i="2" s="1"/>
  <c r="K546" i="2"/>
  <c r="L546" i="2" s="1"/>
  <c r="K569" i="2"/>
  <c r="L569" i="2" s="1"/>
  <c r="K585" i="2"/>
  <c r="L585" i="2" s="1"/>
  <c r="K609" i="2"/>
  <c r="L609" i="2" s="1"/>
  <c r="K632" i="2"/>
  <c r="L632" i="2" s="1"/>
  <c r="K656" i="2"/>
  <c r="L656" i="2" s="1"/>
  <c r="K680" i="2"/>
  <c r="L680" i="2" s="1"/>
  <c r="K704" i="2"/>
  <c r="L704" i="2" s="1"/>
  <c r="K728" i="2"/>
  <c r="L728" i="2" s="1"/>
  <c r="K759" i="2"/>
  <c r="L759" i="2" s="1"/>
  <c r="K782" i="2"/>
  <c r="L782" i="2" s="1"/>
  <c r="L814" i="2"/>
  <c r="K830" i="2"/>
  <c r="L830" i="2" s="1"/>
  <c r="K853" i="2"/>
  <c r="L853" i="2" s="1"/>
  <c r="K876" i="2"/>
  <c r="L876" i="2" s="1"/>
  <c r="K900" i="2"/>
  <c r="L900" i="2" s="1"/>
  <c r="K924" i="2"/>
  <c r="L924" i="2" s="1"/>
  <c r="K948" i="2"/>
  <c r="L948" i="2" s="1"/>
  <c r="K971" i="2"/>
  <c r="L971" i="2" s="1"/>
  <c r="K987" i="2"/>
  <c r="L987" i="2" s="1"/>
  <c r="K995" i="2"/>
  <c r="L995" i="2" s="1"/>
  <c r="K1018" i="2"/>
  <c r="L1018" i="2" s="1"/>
  <c r="K1066" i="2"/>
  <c r="L1066" i="2" s="1"/>
  <c r="L1089" i="2"/>
  <c r="K1111" i="2"/>
  <c r="L1111" i="2" s="1"/>
  <c r="K1127" i="2"/>
  <c r="L1127" i="2" s="1"/>
  <c r="K1143" i="2"/>
  <c r="L1143" i="2" s="1"/>
  <c r="K1175" i="2"/>
  <c r="L1175" i="2" s="1"/>
  <c r="K1198" i="2"/>
  <c r="L1198" i="2" s="1"/>
  <c r="K1222" i="2"/>
  <c r="L1222" i="2" s="1"/>
  <c r="K1246" i="2"/>
  <c r="L1246" i="2" s="1"/>
  <c r="K1270" i="2"/>
  <c r="L1270" i="2" s="1"/>
  <c r="K1286" i="2"/>
  <c r="L1286" i="2" s="1"/>
  <c r="K1317" i="2"/>
  <c r="L1317" i="2" s="1"/>
  <c r="K1341" i="2"/>
  <c r="L1341" i="2" s="1"/>
  <c r="K1365" i="2"/>
  <c r="L1365" i="2" s="1"/>
  <c r="K1388" i="2"/>
  <c r="L1388" i="2" s="1"/>
  <c r="L1411" i="2"/>
  <c r="K1449" i="2"/>
  <c r="L1449" i="2" s="1"/>
  <c r="L1473" i="2"/>
  <c r="L1505" i="2"/>
  <c r="L1521" i="2"/>
  <c r="L1537" i="2"/>
  <c r="K1545" i="2"/>
  <c r="L1545" i="2" s="1"/>
  <c r="L1553" i="2"/>
  <c r="L1569" i="2"/>
  <c r="K1577" i="2"/>
  <c r="L1577" i="2" s="1"/>
  <c r="L1585" i="2"/>
  <c r="K1592" i="2"/>
  <c r="L1592" i="2" s="1"/>
  <c r="K1600" i="2"/>
  <c r="L1600" i="2" s="1"/>
  <c r="K1608" i="2"/>
  <c r="L1608" i="2" s="1"/>
  <c r="K1616" i="2"/>
  <c r="L1616" i="2" s="1"/>
  <c r="K1624" i="2"/>
  <c r="L1624" i="2" s="1"/>
  <c r="K1631" i="2"/>
  <c r="L1631" i="2" s="1"/>
  <c r="K1639" i="2"/>
  <c r="L1639" i="2" s="1"/>
  <c r="K1647" i="2"/>
  <c r="L1647" i="2" s="1"/>
  <c r="K1654" i="2"/>
  <c r="L1654" i="2" s="1"/>
  <c r="K1661" i="2"/>
  <c r="L1661" i="2" s="1"/>
  <c r="K1668" i="2"/>
  <c r="L1668" i="2" s="1"/>
  <c r="K1675" i="2"/>
  <c r="L1675" i="2" s="1"/>
  <c r="L1683" i="2"/>
  <c r="K1690" i="2"/>
  <c r="L1690" i="2" s="1"/>
  <c r="K1706" i="2"/>
  <c r="L1706" i="2" s="1"/>
  <c r="K1722" i="2"/>
  <c r="L1722" i="2" s="1"/>
  <c r="L1730" i="2"/>
  <c r="K1738" i="2"/>
  <c r="L1738" i="2" s="1"/>
  <c r="L1746" i="2"/>
  <c r="L1761" i="2"/>
  <c r="K1768" i="2"/>
  <c r="L1768" i="2" s="1"/>
  <c r="K1774" i="2"/>
  <c r="L1774" i="2" s="1"/>
  <c r="K1782" i="2"/>
  <c r="L1782" i="2" s="1"/>
  <c r="K1789" i="2"/>
  <c r="L1789" i="2" s="1"/>
  <c r="K1797" i="2"/>
  <c r="L1797" i="2" s="1"/>
  <c r="K1805" i="2"/>
  <c r="L1805" i="2" s="1"/>
  <c r="K1813" i="2"/>
  <c r="L1813" i="2" s="1"/>
  <c r="K1836" i="2"/>
  <c r="L1836" i="2" s="1"/>
  <c r="K1844" i="2"/>
  <c r="L1844" i="2" s="1"/>
  <c r="K1852" i="2"/>
  <c r="L1852" i="2" s="1"/>
  <c r="L1868" i="2"/>
  <c r="L1883" i="2"/>
  <c r="L1890" i="2"/>
  <c r="L1898" i="2"/>
  <c r="K5" i="2"/>
  <c r="L5" i="2" s="1"/>
  <c r="K45" i="2"/>
  <c r="L45" i="2" s="1"/>
  <c r="K68" i="2"/>
  <c r="L68" i="2" s="1"/>
  <c r="K98" i="2"/>
  <c r="L98" i="2" s="1"/>
  <c r="K136" i="2"/>
  <c r="L136" i="2" s="1"/>
  <c r="K167" i="2"/>
  <c r="L167" i="2" s="1"/>
  <c r="K199" i="2"/>
  <c r="L199" i="2" s="1"/>
  <c r="K294" i="2"/>
  <c r="L294" i="2" s="1"/>
  <c r="K318" i="2"/>
  <c r="L318" i="2" s="1"/>
  <c r="K357" i="2"/>
  <c r="L357" i="2" s="1"/>
  <c r="K388" i="2"/>
  <c r="L388" i="2" s="1"/>
  <c r="K420" i="2"/>
  <c r="L420" i="2" s="1"/>
  <c r="K452" i="2"/>
  <c r="L452" i="2" s="1"/>
  <c r="K500" i="2"/>
  <c r="L500" i="2" s="1"/>
  <c r="K563" i="2"/>
  <c r="L563" i="2" s="1"/>
  <c r="K594" i="2"/>
  <c r="L594" i="2" s="1"/>
  <c r="K633" i="2"/>
  <c r="L633" i="2" s="1"/>
  <c r="K665" i="2"/>
  <c r="L665" i="2" s="1"/>
  <c r="K697" i="2"/>
  <c r="L697" i="2" s="1"/>
  <c r="K729" i="2"/>
  <c r="L729" i="2" s="1"/>
  <c r="K760" i="2"/>
  <c r="L760" i="2" s="1"/>
  <c r="K791" i="2"/>
  <c r="L791" i="2" s="1"/>
  <c r="K854" i="2"/>
  <c r="L854" i="2" s="1"/>
  <c r="L893" i="2"/>
  <c r="K980" i="2"/>
  <c r="L980" i="2" s="1"/>
  <c r="K1004" i="2"/>
  <c r="L1004" i="2" s="1"/>
  <c r="K1035" i="2"/>
  <c r="L1035" i="2" s="1"/>
  <c r="K1067" i="2"/>
  <c r="L1067" i="2" s="1"/>
  <c r="K1097" i="2"/>
  <c r="L1097" i="2" s="1"/>
  <c r="K1136" i="2"/>
  <c r="L1136" i="2" s="1"/>
  <c r="K1168" i="2"/>
  <c r="L1168" i="2" s="1"/>
  <c r="K1199" i="2"/>
  <c r="L1199" i="2" s="1"/>
  <c r="K1239" i="2"/>
  <c r="L1239" i="2" s="1"/>
  <c r="K1279" i="2"/>
  <c r="L1279" i="2" s="1"/>
  <c r="K1303" i="2"/>
  <c r="L1303" i="2" s="1"/>
  <c r="K1334" i="2"/>
  <c r="L1334" i="2" s="1"/>
  <c r="K1358" i="2"/>
  <c r="L1358" i="2" s="1"/>
  <c r="K1389" i="2"/>
  <c r="L1389" i="2" s="1"/>
  <c r="K1428" i="2"/>
  <c r="L1428" i="2" s="1"/>
  <c r="K1466" i="2"/>
  <c r="L1466" i="2" s="1"/>
  <c r="K1769" i="2"/>
  <c r="L1769" i="2" s="1"/>
  <c r="K6" i="2"/>
  <c r="L6" i="2" s="1"/>
  <c r="K38" i="2"/>
  <c r="L38" i="2" s="1"/>
  <c r="K76" i="2"/>
  <c r="L76" i="2" s="1"/>
  <c r="K114" i="2"/>
  <c r="L114" i="2" s="1"/>
  <c r="K145" i="2"/>
  <c r="L145" i="2" s="1"/>
  <c r="K192" i="2"/>
  <c r="L192" i="2" s="1"/>
  <c r="K224" i="2"/>
  <c r="L224" i="2" s="1"/>
  <c r="K256" i="2"/>
  <c r="L256" i="2" s="1"/>
  <c r="K287" i="2"/>
  <c r="L287" i="2" s="1"/>
  <c r="K311" i="2"/>
  <c r="L311" i="2" s="1"/>
  <c r="K342" i="2"/>
  <c r="L342" i="2" s="1"/>
  <c r="K389" i="2"/>
  <c r="L389" i="2" s="1"/>
  <c r="K421" i="2"/>
  <c r="L421" i="2" s="1"/>
  <c r="K453" i="2"/>
  <c r="L453" i="2" s="1"/>
  <c r="K493" i="2"/>
  <c r="L493" i="2" s="1"/>
  <c r="K564" i="2"/>
  <c r="L564" i="2" s="1"/>
  <c r="K603" i="2"/>
  <c r="L603" i="2" s="1"/>
  <c r="K642" i="2"/>
  <c r="L642" i="2" s="1"/>
  <c r="K682" i="2"/>
  <c r="L682" i="2" s="1"/>
  <c r="K714" i="2"/>
  <c r="L714" i="2" s="1"/>
  <c r="K738" i="2"/>
  <c r="L738" i="2" s="1"/>
  <c r="K769" i="2"/>
  <c r="L769" i="2" s="1"/>
  <c r="K792" i="2"/>
  <c r="L792" i="2" s="1"/>
  <c r="K824" i="2"/>
  <c r="L824" i="2" s="1"/>
  <c r="K855" i="2"/>
  <c r="L855" i="2" s="1"/>
  <c r="K886" i="2"/>
  <c r="L886" i="2" s="1"/>
  <c r="K981" i="2"/>
  <c r="L981" i="2" s="1"/>
  <c r="K1020" i="2"/>
  <c r="L1020" i="2" s="1"/>
  <c r="K1052" i="2"/>
  <c r="L1052" i="2" s="1"/>
  <c r="K1076" i="2"/>
  <c r="L1076" i="2" s="1"/>
  <c r="K1129" i="2"/>
  <c r="L1129" i="2" s="1"/>
  <c r="K1161" i="2"/>
  <c r="L1161" i="2" s="1"/>
  <c r="K1177" i="2"/>
  <c r="L1177" i="2" s="1"/>
  <c r="K1200" i="2"/>
  <c r="L1200" i="2" s="1"/>
  <c r="K1232" i="2"/>
  <c r="L1232" i="2" s="1"/>
  <c r="K1256" i="2"/>
  <c r="L1256" i="2" s="1"/>
  <c r="K1288" i="2"/>
  <c r="L1288" i="2" s="1"/>
  <c r="K1319" i="2"/>
  <c r="L1319" i="2" s="1"/>
  <c r="K1390" i="2"/>
  <c r="L1390" i="2" s="1"/>
  <c r="K1663" i="2"/>
  <c r="L1663" i="2" s="1"/>
  <c r="K7" i="2"/>
  <c r="L7" i="2" s="1"/>
  <c r="K23" i="2"/>
  <c r="L23" i="2" s="1"/>
  <c r="K55" i="2"/>
  <c r="L55" i="2" s="1"/>
  <c r="K77" i="2"/>
  <c r="L77" i="2" s="1"/>
  <c r="K107" i="2"/>
  <c r="L107" i="2" s="1"/>
  <c r="K131" i="2"/>
  <c r="L131" i="2" s="1"/>
  <c r="K154" i="2"/>
  <c r="L154" i="2" s="1"/>
  <c r="K201" i="2"/>
  <c r="L201" i="2" s="1"/>
  <c r="K233" i="2"/>
  <c r="L233" i="2" s="1"/>
  <c r="K264" i="2"/>
  <c r="L264" i="2" s="1"/>
  <c r="K296" i="2"/>
  <c r="L296" i="2" s="1"/>
  <c r="K320" i="2"/>
  <c r="L320" i="2" s="1"/>
  <c r="K351" i="2"/>
  <c r="L351" i="2" s="1"/>
  <c r="K374" i="2"/>
  <c r="L374" i="2" s="1"/>
  <c r="K414" i="2"/>
  <c r="L414" i="2" s="1"/>
  <c r="K494" i="2"/>
  <c r="L494" i="2" s="1"/>
  <c r="K10" i="2"/>
  <c r="L10" i="2" s="1"/>
  <c r="K18" i="2"/>
  <c r="L18" i="2" s="1"/>
  <c r="K26" i="2"/>
  <c r="L26" i="2" s="1"/>
  <c r="K34" i="2"/>
  <c r="L34" i="2" s="1"/>
  <c r="K42" i="2"/>
  <c r="L42" i="2" s="1"/>
  <c r="K50" i="2"/>
  <c r="L50" i="2" s="1"/>
  <c r="K58" i="2"/>
  <c r="L58" i="2" s="1"/>
  <c r="K66" i="2"/>
  <c r="L66" i="2" s="1"/>
  <c r="K73" i="2"/>
  <c r="L73" i="2" s="1"/>
  <c r="K80" i="2"/>
  <c r="L80" i="2" s="1"/>
  <c r="K88" i="2"/>
  <c r="L88" i="2" s="1"/>
  <c r="K95" i="2"/>
  <c r="L95" i="2" s="1"/>
  <c r="K103" i="2"/>
  <c r="L103" i="2" s="1"/>
  <c r="K110" i="2"/>
  <c r="L110" i="2" s="1"/>
  <c r="K118" i="2"/>
  <c r="L118" i="2" s="1"/>
  <c r="K126" i="2"/>
  <c r="L126" i="2" s="1"/>
  <c r="K134" i="2"/>
  <c r="L134" i="2" s="1"/>
  <c r="K141" i="2"/>
  <c r="L141" i="2" s="1"/>
  <c r="K149" i="2"/>
  <c r="L149" i="2" s="1"/>
  <c r="K157" i="2"/>
  <c r="L157" i="2" s="1"/>
  <c r="K164" i="2"/>
  <c r="L164" i="2" s="1"/>
  <c r="K172" i="2"/>
  <c r="L172" i="2" s="1"/>
  <c r="K180" i="2"/>
  <c r="L180" i="2" s="1"/>
  <c r="K188" i="2"/>
  <c r="L188" i="2" s="1"/>
  <c r="K196" i="2"/>
  <c r="L196" i="2" s="1"/>
  <c r="K204" i="2"/>
  <c r="L204" i="2" s="1"/>
  <c r="K212" i="2"/>
  <c r="L212" i="2" s="1"/>
  <c r="L220" i="2"/>
  <c r="K228" i="2"/>
  <c r="L228" i="2" s="1"/>
  <c r="K236" i="2"/>
  <c r="L236" i="2" s="1"/>
  <c r="K244" i="2"/>
  <c r="L244" i="2" s="1"/>
  <c r="K252" i="2"/>
  <c r="L252" i="2" s="1"/>
  <c r="K260" i="2"/>
  <c r="L260" i="2" s="1"/>
  <c r="K267" i="2"/>
  <c r="L267" i="2" s="1"/>
  <c r="L275" i="2"/>
  <c r="K283" i="2"/>
  <c r="L283" i="2" s="1"/>
  <c r="K291" i="2"/>
  <c r="L291" i="2" s="1"/>
  <c r="K299" i="2"/>
  <c r="L299" i="2" s="1"/>
  <c r="K307" i="2"/>
  <c r="L307" i="2" s="1"/>
  <c r="K315" i="2"/>
  <c r="L315" i="2" s="1"/>
  <c r="K323" i="2"/>
  <c r="L323" i="2" s="1"/>
  <c r="K330" i="2"/>
  <c r="L330" i="2" s="1"/>
  <c r="K338" i="2"/>
  <c r="L338" i="2" s="1"/>
  <c r="L346" i="2"/>
  <c r="K346" i="2"/>
  <c r="K354" i="2"/>
  <c r="L354" i="2" s="1"/>
  <c r="K362" i="2"/>
  <c r="L362" i="2" s="1"/>
  <c r="K369" i="2"/>
  <c r="L369" i="2" s="1"/>
  <c r="L377" i="2"/>
  <c r="K385" i="2"/>
  <c r="L385" i="2" s="1"/>
  <c r="K393" i="2"/>
  <c r="L393" i="2" s="1"/>
  <c r="L401" i="2"/>
  <c r="K401" i="2"/>
  <c r="K409" i="2"/>
  <c r="L409" i="2" s="1"/>
  <c r="K417" i="2"/>
  <c r="L417" i="2" s="1"/>
  <c r="K425" i="2"/>
  <c r="L425" i="2" s="1"/>
  <c r="K433" i="2"/>
  <c r="L433" i="2" s="1"/>
  <c r="K441" i="2"/>
  <c r="L441" i="2" s="1"/>
  <c r="K449" i="2"/>
  <c r="L449" i="2" s="1"/>
  <c r="K457" i="2"/>
  <c r="L457" i="2" s="1"/>
  <c r="K465" i="2"/>
  <c r="L465" i="2" s="1"/>
  <c r="K473" i="2"/>
  <c r="L473" i="2" s="1"/>
  <c r="K481" i="2"/>
  <c r="L481" i="2" s="1"/>
  <c r="K489" i="2"/>
  <c r="L489" i="2" s="1"/>
  <c r="K497" i="2"/>
  <c r="L497" i="2" s="1"/>
  <c r="K505" i="2"/>
  <c r="L505" i="2" s="1"/>
  <c r="K513" i="2"/>
  <c r="L513" i="2" s="1"/>
  <c r="K521" i="2"/>
  <c r="L521" i="2" s="1"/>
  <c r="K529" i="2"/>
  <c r="L529" i="2" s="1"/>
  <c r="K536" i="2"/>
  <c r="L536" i="2" s="1"/>
  <c r="K544" i="2"/>
  <c r="L544" i="2" s="1"/>
  <c r="K552" i="2"/>
  <c r="L552" i="2" s="1"/>
  <c r="K560" i="2"/>
  <c r="L560" i="2" s="1"/>
  <c r="K567" i="2"/>
  <c r="L567" i="2" s="1"/>
  <c r="K575" i="2"/>
  <c r="L575" i="2" s="1"/>
  <c r="K583" i="2"/>
  <c r="L583" i="2" s="1"/>
  <c r="K591" i="2"/>
  <c r="L591" i="2" s="1"/>
  <c r="K599" i="2"/>
  <c r="L599" i="2" s="1"/>
  <c r="K607" i="2"/>
  <c r="L607" i="2" s="1"/>
  <c r="K614" i="2"/>
  <c r="L614" i="2" s="1"/>
  <c r="K622" i="2"/>
  <c r="L622" i="2" s="1"/>
  <c r="L630" i="2"/>
  <c r="K638" i="2"/>
  <c r="L638" i="2" s="1"/>
  <c r="K646" i="2"/>
  <c r="L646" i="2" s="1"/>
  <c r="K654" i="2"/>
  <c r="L654" i="2" s="1"/>
  <c r="L662" i="2"/>
  <c r="K670" i="2"/>
  <c r="L670" i="2" s="1"/>
  <c r="K678" i="2"/>
  <c r="L678" i="2" s="1"/>
  <c r="K686" i="2"/>
  <c r="L686" i="2" s="1"/>
  <c r="K702" i="2"/>
  <c r="L702" i="2" s="1"/>
  <c r="K710" i="2"/>
  <c r="L710" i="2" s="1"/>
  <c r="K718" i="2"/>
  <c r="L718" i="2" s="1"/>
  <c r="L726" i="2"/>
  <c r="K734" i="2"/>
  <c r="L734" i="2" s="1"/>
  <c r="K742" i="2"/>
  <c r="L742" i="2" s="1"/>
  <c r="K750" i="2"/>
  <c r="L750" i="2" s="1"/>
  <c r="L757" i="2"/>
  <c r="K765" i="2"/>
  <c r="L765" i="2" s="1"/>
  <c r="K772" i="2"/>
  <c r="L772" i="2" s="1"/>
  <c r="K780" i="2"/>
  <c r="L780" i="2" s="1"/>
  <c r="K788" i="2"/>
  <c r="L788" i="2" s="1"/>
  <c r="K796" i="2"/>
  <c r="L796" i="2" s="1"/>
  <c r="K804" i="2"/>
  <c r="L804" i="2" s="1"/>
  <c r="K812" i="2"/>
  <c r="L812" i="2" s="1"/>
  <c r="K820" i="2"/>
  <c r="L820" i="2" s="1"/>
  <c r="K828" i="2"/>
  <c r="L828" i="2" s="1"/>
  <c r="K836" i="2"/>
  <c r="L836" i="2" s="1"/>
  <c r="L843" i="2"/>
  <c r="K851" i="2"/>
  <c r="L851" i="2" s="1"/>
  <c r="K858" i="2"/>
  <c r="L858" i="2" s="1"/>
  <c r="K866" i="2"/>
  <c r="L866" i="2" s="1"/>
  <c r="K874" i="2"/>
  <c r="L874" i="2" s="1"/>
  <c r="K882" i="2"/>
  <c r="L882" i="2" s="1"/>
  <c r="K890" i="2"/>
  <c r="L890" i="2" s="1"/>
  <c r="K898" i="2"/>
  <c r="L898" i="2" s="1"/>
  <c r="K906" i="2"/>
  <c r="L906" i="2" s="1"/>
  <c r="K922" i="2"/>
  <c r="L922" i="2" s="1"/>
  <c r="L930" i="2"/>
  <c r="K938" i="2"/>
  <c r="L938" i="2" s="1"/>
  <c r="L946" i="2"/>
  <c r="K953" i="2"/>
  <c r="L953" i="2" s="1"/>
  <c r="L961" i="2"/>
  <c r="K969" i="2"/>
  <c r="L969" i="2" s="1"/>
  <c r="L977" i="2"/>
  <c r="K985" i="2"/>
  <c r="L985" i="2" s="1"/>
  <c r="L993" i="2"/>
  <c r="K1001" i="2"/>
  <c r="L1001" i="2" s="1"/>
  <c r="K1008" i="2"/>
  <c r="L1008" i="2" s="1"/>
  <c r="K1016" i="2"/>
  <c r="L1016" i="2" s="1"/>
  <c r="K1024" i="2"/>
  <c r="L1024" i="2" s="1"/>
  <c r="K1032" i="2"/>
  <c r="L1032" i="2" s="1"/>
  <c r="K1040" i="2"/>
  <c r="L1040" i="2" s="1"/>
  <c r="K1048" i="2"/>
  <c r="L1048" i="2" s="1"/>
  <c r="K1056" i="2"/>
  <c r="L1056" i="2" s="1"/>
  <c r="K1064" i="2"/>
  <c r="L1064" i="2" s="1"/>
  <c r="K1072" i="2"/>
  <c r="L1072" i="2" s="1"/>
  <c r="K1080" i="2"/>
  <c r="L1080" i="2" s="1"/>
  <c r="K1087" i="2"/>
  <c r="L1087" i="2" s="1"/>
  <c r="K1094" i="2"/>
  <c r="L1094" i="2" s="1"/>
  <c r="K1101" i="2"/>
  <c r="L1101" i="2" s="1"/>
  <c r="K1109" i="2"/>
  <c r="L1109" i="2" s="1"/>
  <c r="K1117" i="2"/>
  <c r="L1117" i="2" s="1"/>
  <c r="K1125" i="2"/>
  <c r="L1125" i="2" s="1"/>
  <c r="K1133" i="2"/>
  <c r="L1133" i="2" s="1"/>
  <c r="K1141" i="2"/>
  <c r="L1141" i="2" s="1"/>
  <c r="K1149" i="2"/>
  <c r="L1149" i="2" s="1"/>
  <c r="K1157" i="2"/>
  <c r="L1157" i="2" s="1"/>
  <c r="K1165" i="2"/>
  <c r="L1165" i="2" s="1"/>
  <c r="K1173" i="2"/>
  <c r="L1173" i="2" s="1"/>
  <c r="K1181" i="2"/>
  <c r="L1181" i="2" s="1"/>
  <c r="K1189" i="2"/>
  <c r="L1189" i="2" s="1"/>
  <c r="K1196" i="2"/>
  <c r="L1196" i="2" s="1"/>
  <c r="K1204" i="2"/>
  <c r="L1204" i="2" s="1"/>
  <c r="K1212" i="2"/>
  <c r="L1212" i="2" s="1"/>
  <c r="K1220" i="2"/>
  <c r="L1220" i="2" s="1"/>
  <c r="K1228" i="2"/>
  <c r="L1228" i="2" s="1"/>
  <c r="K1236" i="2"/>
  <c r="L1236" i="2" s="1"/>
  <c r="K1244" i="2"/>
  <c r="L1244" i="2" s="1"/>
  <c r="K1252" i="2"/>
  <c r="L1252" i="2" s="1"/>
  <c r="K1260" i="2"/>
  <c r="L1260" i="2" s="1"/>
  <c r="K1268" i="2"/>
  <c r="L1268" i="2" s="1"/>
  <c r="K1276" i="2"/>
  <c r="L1276" i="2" s="1"/>
  <c r="K1284" i="2"/>
  <c r="L1284" i="2" s="1"/>
  <c r="K1292" i="2"/>
  <c r="L1292" i="2" s="1"/>
  <c r="K1300" i="2"/>
  <c r="L1300" i="2" s="1"/>
  <c r="K1308" i="2"/>
  <c r="L1308" i="2" s="1"/>
  <c r="L1315" i="2"/>
  <c r="K1323" i="2"/>
  <c r="L1323" i="2" s="1"/>
  <c r="L1331" i="2"/>
  <c r="K1339" i="2"/>
  <c r="L1339" i="2" s="1"/>
  <c r="L1347" i="2"/>
  <c r="K1355" i="2"/>
  <c r="L1355" i="2" s="1"/>
  <c r="L1363" i="2"/>
  <c r="K1371" i="2"/>
  <c r="L1371" i="2" s="1"/>
  <c r="L1379" i="2"/>
  <c r="K1386" i="2"/>
  <c r="L1386" i="2" s="1"/>
  <c r="L1393" i="2"/>
  <c r="K1401" i="2"/>
  <c r="L1401" i="2" s="1"/>
  <c r="L1409" i="2"/>
  <c r="K1417" i="2"/>
  <c r="L1417" i="2" s="1"/>
  <c r="L1425" i="2"/>
  <c r="K1433" i="2"/>
  <c r="L1433" i="2" s="1"/>
  <c r="K1440" i="2"/>
  <c r="L1440" i="2" s="1"/>
  <c r="K1447" i="2"/>
  <c r="L1447" i="2" s="1"/>
  <c r="K1455" i="2"/>
  <c r="L1455" i="2" s="1"/>
  <c r="K1463" i="2"/>
  <c r="L1463" i="2" s="1"/>
  <c r="K1471" i="2"/>
  <c r="L1471" i="2" s="1"/>
  <c r="K1479" i="2"/>
  <c r="L1479" i="2" s="1"/>
  <c r="K1487" i="2"/>
  <c r="L1487" i="2" s="1"/>
  <c r="K1495" i="2"/>
  <c r="L1495" i="2" s="1"/>
  <c r="K1503" i="2"/>
  <c r="L1503" i="2" s="1"/>
  <c r="K1511" i="2"/>
  <c r="L1511" i="2" s="1"/>
  <c r="K1519" i="2"/>
  <c r="L1519" i="2" s="1"/>
  <c r="K1527" i="2"/>
  <c r="L1527" i="2" s="1"/>
  <c r="K1535" i="2"/>
  <c r="L1535" i="2" s="1"/>
  <c r="K1543" i="2"/>
  <c r="L1543" i="2" s="1"/>
  <c r="K1551" i="2"/>
  <c r="L1551" i="2" s="1"/>
  <c r="K1559" i="2"/>
  <c r="L1559" i="2" s="1"/>
  <c r="K1567" i="2"/>
  <c r="L1567" i="2" s="1"/>
  <c r="K1575" i="2"/>
  <c r="L1575" i="2" s="1"/>
  <c r="K1583" i="2"/>
  <c r="L1583" i="2" s="1"/>
  <c r="K1598" i="2"/>
  <c r="L1598" i="2" s="1"/>
  <c r="K1606" i="2"/>
  <c r="L1606" i="2" s="1"/>
  <c r="K1614" i="2"/>
  <c r="L1614" i="2" s="1"/>
  <c r="K1622" i="2"/>
  <c r="L1622" i="2" s="1"/>
  <c r="K1629" i="2"/>
  <c r="L1629" i="2" s="1"/>
  <c r="K1637" i="2"/>
  <c r="L1637" i="2" s="1"/>
  <c r="K1645" i="2"/>
  <c r="L1645" i="2" s="1"/>
  <c r="K1652" i="2"/>
  <c r="L1652" i="2" s="1"/>
  <c r="L1666" i="2"/>
  <c r="K1673" i="2"/>
  <c r="L1673" i="2" s="1"/>
  <c r="L1681" i="2"/>
  <c r="K1696" i="2"/>
  <c r="L1696" i="2" s="1"/>
  <c r="K1704" i="2"/>
  <c r="L1704" i="2" s="1"/>
  <c r="K1712" i="2"/>
  <c r="L1712" i="2" s="1"/>
  <c r="K1720" i="2"/>
  <c r="L1720" i="2" s="1"/>
  <c r="K1728" i="2"/>
  <c r="L1728" i="2" s="1"/>
  <c r="K1736" i="2"/>
  <c r="L1736" i="2" s="1"/>
  <c r="K1744" i="2"/>
  <c r="L1744" i="2" s="1"/>
  <c r="K1752" i="2"/>
  <c r="L1752" i="2" s="1"/>
  <c r="K1759" i="2"/>
  <c r="L1759" i="2" s="1"/>
  <c r="K1766" i="2"/>
  <c r="L1766" i="2" s="1"/>
  <c r="K1772" i="2"/>
  <c r="L1772" i="2" s="1"/>
  <c r="K1780" i="2"/>
  <c r="L1780" i="2" s="1"/>
  <c r="K1787" i="2"/>
  <c r="L1787" i="2" s="1"/>
  <c r="L1795" i="2"/>
  <c r="K1803" i="2"/>
  <c r="L1803" i="2" s="1"/>
  <c r="L1811" i="2"/>
  <c r="K1819" i="2"/>
  <c r="L1819" i="2" s="1"/>
  <c r="L1827" i="2"/>
  <c r="K1834" i="2"/>
  <c r="L1834" i="2" s="1"/>
  <c r="L1842" i="2"/>
  <c r="K1850" i="2"/>
  <c r="L1850" i="2" s="1"/>
  <c r="L1858" i="2"/>
  <c r="L1866" i="2"/>
  <c r="L1874" i="2"/>
  <c r="L1881" i="2"/>
  <c r="K1888" i="2"/>
  <c r="L1888" i="2" s="1"/>
  <c r="K1896" i="2"/>
  <c r="L1896" i="2" s="1"/>
  <c r="K1892" i="2"/>
  <c r="L1892" i="2" s="1"/>
  <c r="K1876" i="2"/>
  <c r="L1876" i="2" s="1"/>
  <c r="K1860" i="2"/>
  <c r="L1860" i="2" s="1"/>
  <c r="K1826" i="2"/>
  <c r="L1826" i="2" s="1"/>
  <c r="K1779" i="2"/>
  <c r="L1779" i="2" s="1"/>
  <c r="K1745" i="2"/>
  <c r="L1745" i="2" s="1"/>
  <c r="K1698" i="2"/>
  <c r="L1698" i="2" s="1"/>
  <c r="K1651" i="2"/>
  <c r="L1651" i="2" s="1"/>
  <c r="K1617" i="2"/>
  <c r="L1617" i="2" s="1"/>
  <c r="K1570" i="2"/>
  <c r="L1570" i="2" s="1"/>
  <c r="K1523" i="2"/>
  <c r="L1523" i="2" s="1"/>
  <c r="K1489" i="2"/>
  <c r="L1489" i="2" s="1"/>
  <c r="K1442" i="2"/>
  <c r="L1442" i="2" s="1"/>
  <c r="K1395" i="2"/>
  <c r="L1395" i="2" s="1"/>
  <c r="K1361" i="2"/>
  <c r="L1361" i="2" s="1"/>
  <c r="K1314" i="2"/>
  <c r="L1314" i="2" s="1"/>
  <c r="K1267" i="2"/>
  <c r="L1267" i="2" s="1"/>
  <c r="K1233" i="2"/>
  <c r="L1233" i="2" s="1"/>
  <c r="K1186" i="2"/>
  <c r="L1186" i="2" s="1"/>
  <c r="K1139" i="2"/>
  <c r="L1139" i="2" s="1"/>
  <c r="K1105" i="2"/>
  <c r="L1105" i="2" s="1"/>
  <c r="K1042" i="2"/>
  <c r="L1042" i="2" s="1"/>
  <c r="K914" i="2"/>
  <c r="L914" i="2" s="1"/>
  <c r="K815" i="2"/>
  <c r="L815" i="2" s="1"/>
  <c r="K694" i="2"/>
  <c r="L694" i="2" s="1"/>
  <c r="K556" i="2"/>
  <c r="L556" i="2" s="1"/>
  <c r="K156" i="2"/>
  <c r="L156" i="2" s="1"/>
  <c r="G4" i="5"/>
  <c r="H4" i="5" s="1"/>
  <c r="I4" i="5" s="1"/>
  <c r="U8" i="1"/>
  <c r="W8" i="1" s="1"/>
  <c r="X8" i="1" s="1"/>
  <c r="U767" i="1"/>
  <c r="W767" i="1" s="1"/>
  <c r="X767" i="1" s="1"/>
  <c r="U536" i="1"/>
  <c r="W536" i="1" s="1"/>
  <c r="X536" i="1" s="1"/>
  <c r="U443" i="1"/>
  <c r="W443" i="1" s="1"/>
  <c r="X443" i="1" s="1"/>
  <c r="U43" i="1"/>
  <c r="W43" i="1" s="1"/>
  <c r="X43" i="1" s="1"/>
  <c r="U747" i="1"/>
  <c r="W747" i="1" s="1"/>
  <c r="X747" i="1" s="1"/>
  <c r="U95" i="1"/>
  <c r="W95" i="1" s="1"/>
  <c r="X95" i="1" s="1"/>
  <c r="U335" i="1"/>
  <c r="W335" i="1" s="1"/>
  <c r="X335" i="1" s="1"/>
  <c r="U489" i="1"/>
  <c r="W489" i="1" s="1"/>
  <c r="X489" i="1" s="1"/>
  <c r="U331" i="1"/>
  <c r="W331" i="1" s="1"/>
  <c r="X331" i="1" s="1"/>
  <c r="U325" i="1"/>
  <c r="W325" i="1" s="1"/>
  <c r="X325" i="1" s="1"/>
  <c r="U445" i="1"/>
  <c r="W445" i="1" s="1"/>
  <c r="X445" i="1" s="1"/>
  <c r="U53" i="1"/>
  <c r="W53" i="1" s="1"/>
  <c r="X53" i="1" s="1"/>
  <c r="U79" i="1"/>
  <c r="W79" i="1" s="1"/>
  <c r="X79" i="1" s="1"/>
  <c r="U632" i="1"/>
  <c r="W632" i="1" s="1"/>
  <c r="X632" i="1" s="1"/>
  <c r="U626" i="1"/>
  <c r="W626" i="1" s="1"/>
  <c r="X626" i="1" s="1"/>
  <c r="U298" i="1"/>
  <c r="W298" i="1" s="1"/>
  <c r="X298" i="1" s="1"/>
  <c r="U527" i="1"/>
  <c r="W527" i="1" s="1"/>
  <c r="X527" i="1" s="1"/>
  <c r="U5" i="1"/>
  <c r="W5" i="1" s="1"/>
  <c r="X5" i="1" s="1"/>
  <c r="U629" i="1"/>
  <c r="W629" i="1" s="1"/>
  <c r="X629" i="1" s="1"/>
  <c r="U614" i="1"/>
  <c r="W614" i="1" s="1"/>
  <c r="X614" i="1" s="1"/>
  <c r="U4" i="1"/>
  <c r="W4" i="1" s="1"/>
  <c r="X4" i="1" s="1"/>
  <c r="U370" i="1"/>
  <c r="W370" i="1" s="1"/>
  <c r="X370" i="1" s="1"/>
  <c r="U208" i="1"/>
  <c r="W208" i="1" s="1"/>
  <c r="X208" i="1" s="1"/>
  <c r="U707" i="1"/>
  <c r="W707" i="1" s="1"/>
  <c r="X707" i="1" s="1"/>
  <c r="U261" i="1"/>
  <c r="W261" i="1" s="1"/>
  <c r="X261" i="1" s="1"/>
  <c r="U573" i="1"/>
  <c r="W573" i="1" s="1"/>
  <c r="X573" i="1" s="1"/>
  <c r="U51" i="1"/>
  <c r="W51" i="1" s="1"/>
  <c r="X51" i="1" s="1"/>
  <c r="U542" i="1"/>
  <c r="W542" i="1" s="1"/>
  <c r="X542" i="1" s="1"/>
  <c r="U516" i="1"/>
  <c r="W516" i="1" s="1"/>
  <c r="X516" i="1" s="1"/>
  <c r="U403" i="1"/>
  <c r="W403" i="1" s="1"/>
  <c r="X403" i="1" s="1"/>
  <c r="U184" i="1"/>
  <c r="W184" i="1" s="1"/>
  <c r="X184" i="1" s="1"/>
  <c r="U151" i="1"/>
  <c r="W151" i="1" s="1"/>
  <c r="X151" i="1" s="1"/>
  <c r="U752" i="1"/>
  <c r="W752" i="1" s="1"/>
  <c r="X752" i="1" s="1"/>
  <c r="U720" i="1"/>
  <c r="W720" i="1" s="1"/>
  <c r="X720" i="1" s="1"/>
  <c r="U694" i="1"/>
  <c r="W694" i="1" s="1"/>
  <c r="X694" i="1" s="1"/>
  <c r="U35" i="1"/>
  <c r="W35" i="1" s="1"/>
  <c r="X35" i="1" s="1"/>
  <c r="U441" i="1"/>
  <c r="W441" i="1" s="1"/>
  <c r="X441" i="1" s="1"/>
  <c r="U350" i="1"/>
  <c r="W350" i="1" s="1"/>
  <c r="X350" i="1" s="1"/>
  <c r="U22" i="1"/>
  <c r="W22" i="1" s="1"/>
  <c r="X22" i="1" s="1"/>
  <c r="U456" i="1"/>
  <c r="W456" i="1" s="1"/>
  <c r="X456" i="1" s="1"/>
  <c r="U149" i="1"/>
  <c r="W149" i="1" s="1"/>
  <c r="X149" i="1" s="1"/>
  <c r="U310" i="1"/>
  <c r="W310" i="1" s="1"/>
  <c r="X310" i="1" s="1"/>
  <c r="U60" i="1"/>
  <c r="W60" i="1" s="1"/>
  <c r="X60" i="1" s="1"/>
  <c r="U42" i="1"/>
  <c r="W42" i="1" s="1"/>
  <c r="X42" i="1" s="1"/>
  <c r="U7" i="1"/>
  <c r="W7" i="1" s="1"/>
  <c r="X7" i="1" s="1"/>
  <c r="U511" i="1"/>
  <c r="W511" i="1" s="1"/>
  <c r="X511" i="1" s="1"/>
  <c r="U364" i="1"/>
  <c r="W364" i="1" s="1"/>
  <c r="X364" i="1" s="1"/>
  <c r="U762" i="1"/>
  <c r="W762" i="1" s="1"/>
  <c r="X762" i="1" s="1"/>
  <c r="U524" i="1"/>
  <c r="W524" i="1" s="1"/>
  <c r="X524" i="1" s="1"/>
  <c r="U758" i="1"/>
  <c r="W758" i="1" s="1"/>
  <c r="X758" i="1" s="1"/>
  <c r="U697" i="1"/>
  <c r="W697" i="1" s="1"/>
  <c r="X697" i="1" s="1"/>
  <c r="U212" i="1"/>
  <c r="W212" i="1" s="1"/>
  <c r="X212" i="1" s="1"/>
  <c r="U395" i="1"/>
  <c r="W395" i="1" s="1"/>
  <c r="X395" i="1" s="1"/>
  <c r="U47" i="1"/>
  <c r="W47" i="1" s="1"/>
  <c r="X47" i="1" s="1"/>
  <c r="U117" i="1"/>
  <c r="W117" i="1" s="1"/>
  <c r="X117" i="1" s="1"/>
  <c r="U227" i="1"/>
  <c r="W227" i="1" s="1"/>
  <c r="X227" i="1" s="1"/>
  <c r="U189" i="1"/>
  <c r="W189" i="1" s="1"/>
  <c r="X189" i="1" s="1"/>
  <c r="U563" i="1"/>
  <c r="W563" i="1" s="1"/>
  <c r="X563" i="1" s="1"/>
  <c r="U730" i="1"/>
  <c r="W730" i="1" s="1"/>
  <c r="X730" i="1" s="1"/>
  <c r="U417" i="1"/>
  <c r="W417" i="1" s="1"/>
  <c r="X417" i="1" s="1"/>
  <c r="U17" i="1"/>
  <c r="W17" i="1" s="1"/>
  <c r="X17" i="1" s="1"/>
  <c r="U75" i="1"/>
  <c r="W75" i="1" s="1"/>
  <c r="X75" i="1" s="1"/>
  <c r="U103" i="1"/>
  <c r="W103" i="1" s="1"/>
  <c r="X103" i="1" s="1"/>
  <c r="U692" i="1"/>
  <c r="W692" i="1" s="1"/>
  <c r="X692" i="1" s="1"/>
  <c r="U224" i="1"/>
  <c r="W224" i="1" s="1"/>
  <c r="X224" i="1" s="1"/>
  <c r="U339" i="1"/>
  <c r="W339" i="1" s="1"/>
  <c r="X339" i="1" s="1"/>
  <c r="U322" i="1"/>
  <c r="W322" i="1" s="1"/>
  <c r="X322" i="1" s="1"/>
  <c r="L2" i="2"/>
  <c r="U72" i="1"/>
  <c r="W72" i="1" s="1"/>
  <c r="X72" i="1" s="1"/>
  <c r="U476" i="1"/>
  <c r="W476" i="1" s="1"/>
  <c r="X476" i="1" s="1"/>
  <c r="U375" i="1"/>
  <c r="W375" i="1" s="1"/>
  <c r="X375" i="1" s="1"/>
  <c r="U405" i="1"/>
  <c r="W405" i="1" s="1"/>
  <c r="X405" i="1" s="1"/>
  <c r="U71" i="1"/>
  <c r="W71" i="1" s="1"/>
  <c r="X71" i="1" s="1"/>
  <c r="U436" i="1"/>
  <c r="W436" i="1" s="1"/>
  <c r="X436" i="1" s="1"/>
  <c r="U217" i="1"/>
  <c r="W217" i="1" s="1"/>
  <c r="X217" i="1" s="1"/>
  <c r="U193" i="1"/>
  <c r="W193" i="1" s="1"/>
  <c r="X193" i="1" s="1"/>
  <c r="U125" i="1"/>
  <c r="W125" i="1" s="1"/>
  <c r="X125" i="1" s="1"/>
  <c r="U633" i="1"/>
  <c r="W633" i="1" s="1"/>
  <c r="X633" i="1" s="1"/>
  <c r="U526" i="1"/>
  <c r="W526" i="1" s="1"/>
  <c r="X526" i="1" s="1"/>
  <c r="U748" i="1"/>
  <c r="W748" i="1" s="1"/>
  <c r="X748" i="1" s="1"/>
  <c r="U205" i="1"/>
  <c r="W205" i="1" s="1"/>
  <c r="X205" i="1" s="1"/>
  <c r="U708" i="1"/>
  <c r="W708" i="1" s="1"/>
  <c r="X708" i="1" s="1"/>
  <c r="U663" i="1"/>
  <c r="W663" i="1" s="1"/>
  <c r="X663" i="1" s="1"/>
  <c r="U345" i="1"/>
  <c r="W345" i="1" s="1"/>
  <c r="X345" i="1" s="1"/>
  <c r="U392" i="1"/>
  <c r="W392" i="1" s="1"/>
  <c r="X392" i="1" s="1"/>
  <c r="U230" i="1"/>
  <c r="W230" i="1" s="1"/>
  <c r="X230" i="1" s="1"/>
  <c r="U309" i="1"/>
  <c r="W309" i="1" s="1"/>
  <c r="X309" i="1" s="1"/>
  <c r="U316" i="1"/>
  <c r="W316" i="1" s="1"/>
  <c r="X316" i="1" s="1"/>
  <c r="U327" i="1"/>
  <c r="W327" i="1" s="1"/>
  <c r="X327" i="1" s="1"/>
  <c r="U734" i="1"/>
  <c r="W734" i="1" s="1"/>
  <c r="X734" i="1" s="1"/>
  <c r="U415" i="1"/>
  <c r="W415" i="1" s="1"/>
  <c r="X415" i="1" s="1"/>
  <c r="U330" i="1"/>
  <c r="W330" i="1" s="1"/>
  <c r="X330" i="1" s="1"/>
  <c r="U703" i="1"/>
  <c r="W703" i="1" s="1"/>
  <c r="X703" i="1" s="1"/>
  <c r="U618" i="1"/>
  <c r="W618" i="1" s="1"/>
  <c r="X618" i="1" s="1"/>
  <c r="U369" i="1"/>
  <c r="W369" i="1" s="1"/>
  <c r="X369" i="1" s="1"/>
  <c r="U138" i="1"/>
  <c r="W138" i="1" s="1"/>
  <c r="X138" i="1" s="1"/>
  <c r="U733" i="1"/>
  <c r="W733" i="1" s="1"/>
  <c r="X733" i="1" s="1"/>
  <c r="U171" i="1"/>
  <c r="W171" i="1" s="1"/>
  <c r="X171" i="1" s="1"/>
  <c r="U116" i="1"/>
  <c r="W116" i="1" s="1"/>
  <c r="X116" i="1" s="1"/>
  <c r="U724" i="1"/>
  <c r="W724" i="1" s="1"/>
  <c r="X724" i="1" s="1"/>
  <c r="U180" i="1"/>
  <c r="W180" i="1" s="1"/>
  <c r="X180" i="1" s="1"/>
  <c r="U360" i="1"/>
  <c r="W360" i="1" s="1"/>
  <c r="X360" i="1" s="1"/>
  <c r="U108" i="1"/>
  <c r="W108" i="1" s="1"/>
  <c r="X108" i="1" s="1"/>
  <c r="U757" i="1"/>
  <c r="W757" i="1" s="1"/>
  <c r="X757" i="1" s="1"/>
  <c r="U141" i="1"/>
  <c r="W141" i="1" s="1"/>
  <c r="X141" i="1" s="1"/>
  <c r="U433" i="1"/>
  <c r="W433" i="1" s="1"/>
  <c r="X433" i="1" s="1"/>
  <c r="U181" i="1"/>
  <c r="W181" i="1" s="1"/>
  <c r="X181" i="1" s="1"/>
  <c r="U555" i="1"/>
  <c r="W555" i="1" s="1"/>
  <c r="X555" i="1" s="1"/>
  <c r="U581" i="1"/>
  <c r="W581" i="1" s="1"/>
  <c r="X581" i="1" s="1"/>
  <c r="U532" i="1"/>
  <c r="W532" i="1" s="1"/>
  <c r="X532" i="1" s="1"/>
  <c r="U210" i="1"/>
  <c r="W210" i="1" s="1"/>
  <c r="X210" i="1" s="1"/>
  <c r="U399" i="1"/>
  <c r="W399" i="1" s="1"/>
  <c r="X399" i="1" s="1"/>
  <c r="U680" i="1"/>
  <c r="W680" i="1" s="1"/>
  <c r="X680" i="1" s="1"/>
  <c r="U580" i="1"/>
  <c r="W580" i="1" s="1"/>
  <c r="X580" i="1" s="1"/>
  <c r="U6" i="1"/>
  <c r="W6" i="1" s="1"/>
  <c r="X6" i="1" s="1"/>
  <c r="U69" i="1"/>
  <c r="W69" i="1" s="1"/>
  <c r="X69" i="1" s="1"/>
  <c r="U640" i="1"/>
  <c r="W640" i="1" s="1"/>
  <c r="X640" i="1" s="1"/>
  <c r="U700" i="1"/>
  <c r="W700" i="1" s="1"/>
  <c r="X700" i="1" s="1"/>
  <c r="U118" i="1"/>
  <c r="W118" i="1" s="1"/>
  <c r="X118" i="1" s="1"/>
  <c r="U502" i="1"/>
  <c r="W502" i="1" s="1"/>
  <c r="X502" i="1" s="1"/>
  <c r="U418" i="1"/>
  <c r="W418" i="1" s="1"/>
  <c r="X418" i="1" s="1"/>
  <c r="U623" i="1"/>
  <c r="W623" i="1" s="1"/>
  <c r="X623" i="1" s="1"/>
  <c r="U348" i="1"/>
  <c r="W348" i="1" s="1"/>
  <c r="X348" i="1" s="1"/>
  <c r="U283" i="1"/>
  <c r="W283" i="1" s="1"/>
  <c r="X283" i="1" s="1"/>
  <c r="U139" i="1"/>
  <c r="W139" i="1" s="1"/>
  <c r="X139" i="1" s="1"/>
  <c r="U666" i="1"/>
  <c r="W666" i="1" s="1"/>
  <c r="X666" i="1" s="1"/>
  <c r="U646" i="1"/>
  <c r="W646" i="1" s="1"/>
  <c r="X646" i="1" s="1"/>
  <c r="U386" i="1"/>
  <c r="W386" i="1" s="1"/>
  <c r="X386" i="1" s="1"/>
  <c r="U91" i="1"/>
  <c r="W91" i="1" s="1"/>
  <c r="X91" i="1" s="1"/>
  <c r="U378" i="1"/>
  <c r="W378" i="1" s="1"/>
  <c r="X378" i="1" s="1"/>
  <c r="U264" i="1"/>
  <c r="W264" i="1" s="1"/>
  <c r="X264" i="1" s="1"/>
  <c r="U198" i="1"/>
  <c r="W198" i="1" s="1"/>
  <c r="X198" i="1" s="1"/>
  <c r="U159" i="1"/>
  <c r="W159" i="1" s="1"/>
  <c r="X159" i="1" s="1"/>
  <c r="U510" i="1"/>
  <c r="W510" i="1" s="1"/>
  <c r="X510" i="1" s="1"/>
  <c r="U121" i="1"/>
  <c r="W121" i="1" s="1"/>
  <c r="X121" i="1" s="1"/>
  <c r="U549" i="1"/>
  <c r="W549" i="1" s="1"/>
  <c r="X549" i="1" s="1"/>
  <c r="U64" i="1"/>
  <c r="W64" i="1" s="1"/>
  <c r="X64" i="1" s="1"/>
  <c r="U140" i="1"/>
  <c r="W140" i="1" s="1"/>
  <c r="X140" i="1" s="1"/>
  <c r="U568" i="1"/>
  <c r="W568" i="1" s="1"/>
  <c r="X568" i="1" s="1"/>
  <c r="U705" i="1"/>
  <c r="W705" i="1" s="1"/>
  <c r="X705" i="1" s="1"/>
  <c r="U246" i="1"/>
  <c r="W246" i="1" s="1"/>
  <c r="X246" i="1" s="1"/>
  <c r="U665" i="1"/>
  <c r="W665" i="1" s="1"/>
  <c r="X665" i="1" s="1"/>
  <c r="U332" i="1"/>
  <c r="W332" i="1" s="1"/>
  <c r="X332" i="1" s="1"/>
  <c r="U743" i="1"/>
  <c r="W743" i="1" s="1"/>
  <c r="X743" i="1" s="1"/>
  <c r="U556" i="1"/>
  <c r="W556" i="1" s="1"/>
  <c r="X556" i="1" s="1"/>
  <c r="U177" i="1"/>
  <c r="W177" i="1" s="1"/>
  <c r="X177" i="1" s="1"/>
  <c r="U659" i="1"/>
  <c r="W659" i="1" s="1"/>
  <c r="X659" i="1" s="1"/>
  <c r="U606" i="1"/>
  <c r="W606" i="1" s="1"/>
  <c r="X606" i="1" s="1"/>
  <c r="U657" i="1"/>
  <c r="W657" i="1" s="1"/>
  <c r="X657" i="1" s="1"/>
  <c r="U390" i="1"/>
  <c r="W390" i="1" s="1"/>
  <c r="X390" i="1" s="1"/>
  <c r="U58" i="1"/>
  <c r="W58" i="1" s="1"/>
  <c r="X58" i="1" s="1"/>
  <c r="U145" i="1"/>
  <c r="W145" i="1" s="1"/>
  <c r="X145" i="1" s="1"/>
  <c r="U458" i="1"/>
  <c r="W458" i="1" s="1"/>
  <c r="X458" i="1" s="1"/>
  <c r="U597" i="1"/>
  <c r="W597" i="1" s="1"/>
  <c r="X597" i="1" s="1"/>
  <c r="U732" i="1"/>
  <c r="W732" i="1" s="1"/>
  <c r="X732" i="1" s="1"/>
  <c r="U662" i="1"/>
  <c r="W662" i="1" s="1"/>
  <c r="X662" i="1" s="1"/>
  <c r="U186" i="1"/>
  <c r="W186" i="1" s="1"/>
  <c r="X186" i="1" s="1"/>
  <c r="U341" i="1"/>
  <c r="W341" i="1" s="1"/>
  <c r="X341" i="1" s="1"/>
  <c r="U576" i="1"/>
  <c r="W576" i="1" s="1"/>
  <c r="X576" i="1" s="1"/>
  <c r="U40" i="1"/>
  <c r="W40" i="1" s="1"/>
  <c r="X40" i="1" s="1"/>
  <c r="U602" i="1"/>
  <c r="W602" i="1" s="1"/>
  <c r="X602" i="1" s="1"/>
  <c r="U533" i="1"/>
  <c r="W533" i="1" s="1"/>
  <c r="X533" i="1" s="1"/>
  <c r="U104" i="1"/>
  <c r="W104" i="1" s="1"/>
  <c r="X104" i="1" s="1"/>
  <c r="U550" i="1"/>
  <c r="W550" i="1" s="1"/>
  <c r="X550" i="1" s="1"/>
  <c r="U447" i="1"/>
  <c r="W447" i="1" s="1"/>
  <c r="X447" i="1" s="1"/>
  <c r="U745" i="1"/>
  <c r="W745" i="1" s="1"/>
  <c r="X745" i="1" s="1"/>
  <c r="U608" i="1"/>
  <c r="W608" i="1" s="1"/>
  <c r="X608" i="1" s="1"/>
  <c r="U110" i="1"/>
  <c r="W110" i="1" s="1"/>
  <c r="X110" i="1" s="1"/>
  <c r="U453" i="1"/>
  <c r="W453" i="1" s="1"/>
  <c r="X453" i="1" s="1"/>
  <c r="U585" i="1"/>
  <c r="W585" i="1" s="1"/>
  <c r="X585" i="1" s="1"/>
  <c r="U232" i="1"/>
  <c r="W232" i="1" s="1"/>
  <c r="X232" i="1" s="1"/>
  <c r="U59" i="1"/>
  <c r="W59" i="1" s="1"/>
  <c r="X59" i="1" s="1"/>
  <c r="U354" i="1"/>
  <c r="W354" i="1" s="1"/>
  <c r="X354" i="1" s="1"/>
  <c r="U677" i="1"/>
  <c r="W677" i="1" s="1"/>
  <c r="X677" i="1" s="1"/>
  <c r="U305" i="1"/>
  <c r="W305" i="1" s="1"/>
  <c r="X305" i="1" s="1"/>
  <c r="U334" i="1"/>
  <c r="W334" i="1" s="1"/>
  <c r="X334" i="1" s="1"/>
  <c r="U509" i="1"/>
  <c r="W509" i="1" s="1"/>
  <c r="X509" i="1" s="1"/>
  <c r="U128" i="1"/>
  <c r="W128" i="1" s="1"/>
  <c r="X128" i="1" s="1"/>
  <c r="U25" i="1"/>
  <c r="W25" i="1" s="1"/>
  <c r="X25" i="1" s="1"/>
  <c r="U231" i="1"/>
  <c r="W231" i="1" s="1"/>
  <c r="X231" i="1" s="1"/>
  <c r="U28" i="1"/>
  <c r="W28" i="1" s="1"/>
  <c r="X28" i="1" s="1"/>
  <c r="U337" i="1"/>
  <c r="W337" i="1" s="1"/>
  <c r="X337" i="1" s="1"/>
  <c r="U380" i="1"/>
  <c r="W380" i="1" s="1"/>
  <c r="X380" i="1" s="1"/>
  <c r="U114" i="1"/>
  <c r="W114" i="1" s="1"/>
  <c r="X114" i="1" s="1"/>
  <c r="U753" i="1"/>
  <c r="W753" i="1" s="1"/>
  <c r="X753" i="1" s="1"/>
  <c r="U512" i="1"/>
  <c r="W512" i="1" s="1"/>
  <c r="X512" i="1" s="1"/>
  <c r="U688" i="1"/>
  <c r="W688" i="1" s="1"/>
  <c r="X688" i="1" s="1"/>
  <c r="U94" i="1"/>
  <c r="W94" i="1" s="1"/>
  <c r="X94" i="1" s="1"/>
  <c r="U491" i="1"/>
  <c r="W491" i="1" s="1"/>
  <c r="X491" i="1" s="1"/>
  <c r="U610" i="1"/>
  <c r="W610" i="1" s="1"/>
  <c r="X610" i="1" s="1"/>
  <c r="U766" i="1"/>
  <c r="W766" i="1" s="1"/>
  <c r="X766" i="1" s="1"/>
  <c r="U495" i="1"/>
  <c r="W495" i="1" s="1"/>
  <c r="X495" i="1" s="1"/>
  <c r="U288" i="1"/>
  <c r="W288" i="1" s="1"/>
  <c r="X288" i="1" s="1"/>
  <c r="U499" i="1"/>
  <c r="W499" i="1" s="1"/>
  <c r="X499" i="1" s="1"/>
  <c r="U87" i="1"/>
  <c r="W87" i="1" s="1"/>
  <c r="X87" i="1" s="1"/>
  <c r="U343" i="1"/>
  <c r="W343" i="1" s="1"/>
  <c r="X343" i="1" s="1"/>
  <c r="U744" i="1"/>
  <c r="W744" i="1" s="1"/>
  <c r="X744" i="1" s="1"/>
  <c r="U715" i="1"/>
  <c r="W715" i="1" s="1"/>
  <c r="X715" i="1" s="1"/>
  <c r="U291" i="1"/>
  <c r="W291" i="1" s="1"/>
  <c r="X291" i="1" s="1"/>
  <c r="U515" i="1"/>
  <c r="W515" i="1" s="1"/>
  <c r="X515" i="1" s="1"/>
  <c r="U45" i="1"/>
  <c r="W45" i="1" s="1"/>
  <c r="X45" i="1" s="1"/>
  <c r="U301" i="1"/>
  <c r="W301" i="1" s="1"/>
  <c r="X301" i="1" s="1"/>
  <c r="U421" i="1"/>
  <c r="W421" i="1" s="1"/>
  <c r="X421" i="1" s="1"/>
  <c r="U426" i="1"/>
  <c r="W426" i="1" s="1"/>
  <c r="X426" i="1" s="1"/>
  <c r="U488" i="1"/>
  <c r="W488" i="1" s="1"/>
  <c r="X488" i="1" s="1"/>
  <c r="U245" i="1"/>
  <c r="W245" i="1" s="1"/>
  <c r="X245" i="1" s="1"/>
  <c r="U728" i="1"/>
  <c r="W728" i="1" s="1"/>
  <c r="X728" i="1" s="1"/>
  <c r="U349" i="1"/>
  <c r="W349" i="1" s="1"/>
  <c r="X349" i="1" s="1"/>
  <c r="U130" i="1"/>
  <c r="W130" i="1" s="1"/>
  <c r="X130" i="1" s="1"/>
  <c r="U294" i="1"/>
  <c r="W294" i="1" s="1"/>
  <c r="X294" i="1" s="1"/>
  <c r="U361" i="1"/>
  <c r="W361" i="1" s="1"/>
  <c r="X361" i="1" s="1"/>
  <c r="U435" i="1"/>
  <c r="W435" i="1" s="1"/>
  <c r="X435" i="1" s="1"/>
  <c r="U84" i="1"/>
  <c r="W84" i="1" s="1"/>
  <c r="X84" i="1" s="1"/>
  <c r="U572" i="1"/>
  <c r="W572" i="1" s="1"/>
  <c r="X572" i="1" s="1"/>
  <c r="U98" i="1"/>
  <c r="W98" i="1" s="1"/>
  <c r="X98" i="1" s="1"/>
  <c r="U735" i="1"/>
  <c r="W735" i="1" s="1"/>
  <c r="X735" i="1" s="1"/>
  <c r="U281" i="1"/>
  <c r="W281" i="1" s="1"/>
  <c r="X281" i="1" s="1"/>
  <c r="U31" i="1"/>
  <c r="W31" i="1" s="1"/>
  <c r="X31" i="1" s="1"/>
  <c r="U36" i="1"/>
  <c r="W36" i="1" s="1"/>
  <c r="X36" i="1" s="1"/>
  <c r="U340" i="1"/>
  <c r="W340" i="1" s="1"/>
  <c r="X340" i="1" s="1"/>
  <c r="U425" i="1"/>
  <c r="W425" i="1" s="1"/>
  <c r="X425" i="1" s="1"/>
  <c r="U442" i="1"/>
  <c r="W442" i="1" s="1"/>
  <c r="X442" i="1" s="1"/>
  <c r="U236" i="1"/>
  <c r="W236" i="1" s="1"/>
  <c r="X236" i="1" s="1"/>
  <c r="U648" i="1"/>
  <c r="W648" i="1" s="1"/>
  <c r="X648" i="1" s="1"/>
  <c r="U603" i="1"/>
  <c r="W603" i="1" s="1"/>
  <c r="X603" i="1" s="1"/>
  <c r="U258" i="1"/>
  <c r="W258" i="1" s="1"/>
  <c r="X258" i="1" s="1"/>
  <c r="U9" i="1"/>
  <c r="W9" i="1" s="1"/>
  <c r="X9" i="1" s="1"/>
  <c r="U179" i="1"/>
  <c r="W179" i="1" s="1"/>
  <c r="X179" i="1" s="1"/>
  <c r="U420" i="1"/>
  <c r="W420" i="1" s="1"/>
  <c r="X420" i="1" s="1"/>
  <c r="U314" i="1"/>
  <c r="W314" i="1" s="1"/>
  <c r="X314" i="1" s="1"/>
  <c r="U726" i="1"/>
  <c r="W726" i="1" s="1"/>
  <c r="X726" i="1" s="1"/>
  <c r="U740" i="1"/>
  <c r="W740" i="1" s="1"/>
  <c r="X740" i="1" s="1"/>
  <c r="U131" i="1"/>
  <c r="W131" i="1" s="1"/>
  <c r="X131" i="1" s="1"/>
  <c r="U451" i="1"/>
  <c r="W451" i="1" s="1"/>
  <c r="X451" i="1" s="1"/>
  <c r="U584" i="1"/>
  <c r="W584" i="1" s="1"/>
  <c r="X584" i="1" s="1"/>
  <c r="U577" i="1"/>
  <c r="W577" i="1" s="1"/>
  <c r="X577" i="1" s="1"/>
  <c r="U649" i="1"/>
  <c r="W649" i="1" s="1"/>
  <c r="X649" i="1" s="1"/>
  <c r="U21" i="1"/>
  <c r="W21" i="1" s="1"/>
  <c r="X21" i="1" s="1"/>
  <c r="U755" i="1"/>
  <c r="W755" i="1" s="1"/>
  <c r="X755" i="1" s="1"/>
  <c r="U701" i="1"/>
  <c r="W701" i="1" s="1"/>
  <c r="X701" i="1" s="1"/>
  <c r="U478" i="1"/>
  <c r="W478" i="1" s="1"/>
  <c r="X478" i="1" s="1"/>
  <c r="U234" i="1"/>
  <c r="W234" i="1" s="1"/>
  <c r="X234" i="1" s="1"/>
  <c r="U132" i="1"/>
  <c r="W132" i="1" s="1"/>
  <c r="X132" i="1" s="1"/>
  <c r="U574" i="1"/>
  <c r="W574" i="1" s="1"/>
  <c r="X574" i="1" s="1"/>
  <c r="U492" i="1"/>
  <c r="W492" i="1" s="1"/>
  <c r="X492" i="1" s="1"/>
  <c r="U464" i="1"/>
  <c r="W464" i="1" s="1"/>
  <c r="X464" i="1" s="1"/>
  <c r="U61" i="1"/>
  <c r="W61" i="1" s="1"/>
  <c r="X61" i="1" s="1"/>
  <c r="U638" i="1"/>
  <c r="W638" i="1" s="1"/>
  <c r="X638" i="1" s="1"/>
  <c r="U3" i="1"/>
  <c r="W3" i="1" s="1"/>
  <c r="X3" i="1" s="1"/>
  <c r="U454" i="1"/>
  <c r="W454" i="1" s="1"/>
  <c r="X454" i="1" s="1"/>
  <c r="U446" i="1"/>
  <c r="W446" i="1" s="1"/>
  <c r="X446" i="1" s="1"/>
  <c r="U123" i="1"/>
  <c r="W123" i="1" s="1"/>
  <c r="X123" i="1" s="1"/>
  <c r="U148" i="1"/>
  <c r="W148" i="1" s="1"/>
  <c r="X148" i="1" s="1"/>
  <c r="U204" i="1"/>
  <c r="W204" i="1" s="1"/>
  <c r="X204" i="1" s="1"/>
  <c r="U168" i="1"/>
  <c r="W168" i="1" s="1"/>
  <c r="X168" i="1" s="1"/>
  <c r="U70" i="1"/>
  <c r="W70" i="1" s="1"/>
  <c r="X70" i="1" s="1"/>
  <c r="U636" i="1"/>
  <c r="W636" i="1" s="1"/>
  <c r="X636" i="1" s="1"/>
  <c r="U37" i="1"/>
  <c r="W37" i="1" s="1"/>
  <c r="X37" i="1" s="1"/>
  <c r="U763" i="1"/>
  <c r="W763" i="1" s="1"/>
  <c r="X763" i="1" s="1"/>
  <c r="U518" i="1"/>
  <c r="W518" i="1" s="1"/>
  <c r="X518" i="1" s="1"/>
  <c r="U501" i="1"/>
  <c r="W501" i="1" s="1"/>
  <c r="X501" i="1" s="1"/>
  <c r="U424" i="1"/>
  <c r="W424" i="1" s="1"/>
  <c r="X424" i="1" s="1"/>
  <c r="U366" i="1"/>
  <c r="W366" i="1" s="1"/>
  <c r="X366" i="1" s="1"/>
  <c r="U619" i="1"/>
  <c r="W619" i="1" s="1"/>
  <c r="X619" i="1" s="1"/>
  <c r="U296" i="1"/>
  <c r="W296" i="1" s="1"/>
  <c r="X296" i="1" s="1"/>
  <c r="U452" i="1"/>
  <c r="W452" i="1" s="1"/>
  <c r="X452" i="1" s="1"/>
  <c r="U689" i="1"/>
  <c r="W689" i="1" s="1"/>
  <c r="X689" i="1" s="1"/>
  <c r="U100" i="1"/>
  <c r="W100" i="1" s="1"/>
  <c r="X100" i="1" s="1"/>
  <c r="U475" i="1"/>
  <c r="W475" i="1" s="1"/>
  <c r="X475" i="1" s="1"/>
  <c r="U513" i="1"/>
  <c r="W513" i="1" s="1"/>
  <c r="X513" i="1" s="1"/>
  <c r="U523" i="1"/>
  <c r="W523" i="1" s="1"/>
  <c r="X523" i="1" s="1"/>
  <c r="U14" i="1"/>
  <c r="W14" i="1" s="1"/>
  <c r="X14" i="1" s="1"/>
  <c r="U41" i="1"/>
  <c r="W41" i="1" s="1"/>
  <c r="X41" i="1" s="1"/>
  <c r="U24" i="1"/>
  <c r="W24" i="1" s="1"/>
  <c r="X24" i="1" s="1"/>
  <c r="U411" i="1"/>
  <c r="W411" i="1" s="1"/>
  <c r="X411" i="1" s="1"/>
  <c r="U357" i="1"/>
  <c r="W357" i="1" s="1"/>
  <c r="X357" i="1" s="1"/>
  <c r="U263" i="1"/>
  <c r="W263" i="1" s="1"/>
  <c r="X263" i="1" s="1"/>
  <c r="U376" i="1"/>
  <c r="W376" i="1" s="1"/>
  <c r="X376" i="1" s="1"/>
  <c r="U367" i="1"/>
  <c r="W367" i="1" s="1"/>
  <c r="X367" i="1" s="1"/>
  <c r="U311" i="1"/>
  <c r="W311" i="1" s="1"/>
  <c r="X311" i="1" s="1"/>
  <c r="U73" i="1"/>
  <c r="W73" i="1" s="1"/>
  <c r="X73" i="1" s="1"/>
  <c r="U97" i="1"/>
  <c r="W97" i="1" s="1"/>
  <c r="X97" i="1" s="1"/>
  <c r="U54" i="1"/>
  <c r="W54" i="1" s="1"/>
  <c r="X54" i="1" s="1"/>
  <c r="U598" i="1"/>
  <c r="W598" i="1" s="1"/>
  <c r="X598" i="1" s="1"/>
  <c r="U362" i="1"/>
  <c r="W362" i="1" s="1"/>
  <c r="X362" i="1" s="1"/>
  <c r="U229" i="1"/>
  <c r="W229" i="1" s="1"/>
  <c r="X229" i="1" s="1"/>
  <c r="U277" i="1"/>
  <c r="W277" i="1" s="1"/>
  <c r="X277" i="1" s="1"/>
  <c r="U432" i="1"/>
  <c r="W432" i="1" s="1"/>
  <c r="X432" i="1" s="1"/>
  <c r="U304" i="1"/>
  <c r="W304" i="1" s="1"/>
  <c r="X304" i="1" s="1"/>
  <c r="U12" i="1"/>
  <c r="W12" i="1" s="1"/>
  <c r="X12" i="1" s="1"/>
  <c r="U126" i="1"/>
  <c r="W126" i="1" s="1"/>
  <c r="X126" i="1" s="1"/>
  <c r="U106" i="1"/>
  <c r="W106" i="1" s="1"/>
  <c r="X106" i="1" s="1"/>
  <c r="U605" i="1"/>
  <c r="W605" i="1" s="1"/>
  <c r="X605" i="1" s="1"/>
  <c r="U158" i="1"/>
  <c r="W158" i="1" s="1"/>
  <c r="X158" i="1" s="1"/>
  <c r="U214" i="1"/>
  <c r="W214" i="1" s="1"/>
  <c r="X214" i="1" s="1"/>
  <c r="U119" i="1"/>
  <c r="W119" i="1" s="1"/>
  <c r="X119" i="1" s="1"/>
  <c r="U162" i="1"/>
  <c r="W162" i="1" s="1"/>
  <c r="X162" i="1" s="1"/>
  <c r="U259" i="1"/>
  <c r="W259" i="1" s="1"/>
  <c r="X259" i="1" s="1"/>
  <c r="U328" i="1"/>
  <c r="W328" i="1" s="1"/>
  <c r="X328" i="1" s="1"/>
  <c r="U242" i="1"/>
  <c r="W242" i="1" s="1"/>
  <c r="X242" i="1" s="1"/>
  <c r="U155" i="1"/>
  <c r="W155" i="1" s="1"/>
  <c r="X155" i="1" s="1"/>
  <c r="U613" i="1"/>
  <c r="W613" i="1" s="1"/>
  <c r="X613" i="1" s="1"/>
  <c r="U553" i="1"/>
  <c r="W553" i="1" s="1"/>
  <c r="X553" i="1" s="1"/>
  <c r="U338" i="1"/>
  <c r="W338" i="1" s="1"/>
  <c r="X338" i="1" s="1"/>
  <c r="U62" i="1"/>
  <c r="W62" i="1" s="1"/>
  <c r="X62" i="1" s="1"/>
  <c r="U713" i="1"/>
  <c r="W713" i="1" s="1"/>
  <c r="X713" i="1" s="1"/>
  <c r="U2" i="1"/>
  <c r="W2" i="1" s="1"/>
  <c r="X2" i="1" s="1"/>
  <c r="U650" i="1"/>
  <c r="W650" i="1" s="1"/>
  <c r="X650" i="1" s="1"/>
  <c r="U645" i="1"/>
  <c r="W645" i="1" s="1"/>
  <c r="X645" i="1" s="1"/>
  <c r="U731" i="1"/>
  <c r="W731" i="1" s="1"/>
  <c r="X731" i="1" s="1"/>
  <c r="U725" i="1"/>
  <c r="W725" i="1" s="1"/>
  <c r="X725" i="1" s="1"/>
  <c r="U268" i="1"/>
  <c r="W268" i="1" s="1"/>
  <c r="X268" i="1" s="1"/>
  <c r="U273" i="1"/>
  <c r="W273" i="1" s="1"/>
  <c r="X273" i="1" s="1"/>
  <c r="U266" i="1"/>
  <c r="W266" i="1" s="1"/>
  <c r="X266" i="1" s="1"/>
  <c r="U486" i="1"/>
  <c r="W486" i="1" s="1"/>
  <c r="X486" i="1" s="1"/>
  <c r="U300" i="1"/>
  <c r="W300" i="1" s="1"/>
  <c r="X300" i="1" s="1"/>
  <c r="U113" i="1"/>
  <c r="W113" i="1" s="1"/>
  <c r="X113" i="1" s="1"/>
  <c r="U695" i="1"/>
  <c r="W695" i="1" s="1"/>
  <c r="X695" i="1" s="1"/>
  <c r="U506" i="1"/>
  <c r="W506" i="1" s="1"/>
  <c r="X506" i="1" s="1"/>
  <c r="U578" i="1"/>
  <c r="W578" i="1" s="1"/>
  <c r="X578" i="1" s="1"/>
  <c r="U622" i="1"/>
  <c r="W622" i="1" s="1"/>
  <c r="X622" i="1" s="1"/>
  <c r="U197" i="1"/>
  <c r="W197" i="1" s="1"/>
  <c r="X197" i="1" s="1"/>
  <c r="U372" i="1"/>
  <c r="W372" i="1" s="1"/>
  <c r="X372" i="1" s="1"/>
  <c r="U444" i="1"/>
  <c r="W444" i="1" s="1"/>
  <c r="X444" i="1" s="1"/>
  <c r="U382" i="1"/>
  <c r="W382" i="1" s="1"/>
  <c r="X382" i="1" s="1"/>
  <c r="U664" i="1"/>
  <c r="W664" i="1" s="1"/>
  <c r="X664" i="1" s="1"/>
  <c r="U194" i="1"/>
  <c r="W194" i="1" s="1"/>
  <c r="X194" i="1" s="1"/>
  <c r="U412" i="1"/>
  <c r="W412" i="1" s="1"/>
  <c r="X412" i="1" s="1"/>
  <c r="U682" i="1"/>
  <c r="W682" i="1" s="1"/>
  <c r="X682" i="1" s="1"/>
  <c r="U146" i="1"/>
  <c r="W146" i="1" s="1"/>
  <c r="X146" i="1" s="1"/>
  <c r="U635" i="1"/>
  <c r="W635" i="1" s="1"/>
  <c r="X635" i="1" s="1"/>
  <c r="U220" i="1"/>
  <c r="W220" i="1" s="1"/>
  <c r="X220" i="1" s="1"/>
  <c r="U480" i="1"/>
  <c r="W480" i="1" s="1"/>
  <c r="X480" i="1" s="1"/>
  <c r="U497" i="1"/>
  <c r="W497" i="1" s="1"/>
  <c r="X497" i="1" s="1"/>
  <c r="U353" i="1"/>
  <c r="W353" i="1" s="1"/>
  <c r="X353" i="1" s="1"/>
  <c r="U253" i="1"/>
  <c r="W253" i="1" s="1"/>
  <c r="X253" i="1" s="1"/>
  <c r="U185" i="1"/>
  <c r="W185" i="1" s="1"/>
  <c r="X185" i="1" s="1"/>
  <c r="U34" i="1"/>
  <c r="W34" i="1" s="1"/>
  <c r="X34" i="1" s="1"/>
  <c r="U329" i="1"/>
  <c r="W329" i="1" s="1"/>
  <c r="X329" i="1" s="1"/>
  <c r="U504" i="1"/>
  <c r="W504" i="1" s="1"/>
  <c r="X504" i="1" s="1"/>
  <c r="U109" i="1"/>
  <c r="W109" i="1" s="1"/>
  <c r="X109" i="1" s="1"/>
  <c r="U223" i="1"/>
  <c r="W223" i="1" s="1"/>
  <c r="X223" i="1" s="1"/>
  <c r="U450" i="1"/>
  <c r="W450" i="1" s="1"/>
  <c r="X450" i="1" s="1"/>
  <c r="U684" i="1"/>
  <c r="W684" i="1" s="1"/>
  <c r="X684" i="1" s="1"/>
  <c r="U233" i="1"/>
  <c r="W233" i="1" s="1"/>
  <c r="X233" i="1" s="1"/>
  <c r="U265" i="1"/>
  <c r="W265" i="1" s="1"/>
  <c r="X265" i="1" s="1"/>
  <c r="U494" i="1"/>
  <c r="W494" i="1" s="1"/>
  <c r="X494" i="1" s="1"/>
  <c r="U551" i="1"/>
  <c r="W551" i="1" s="1"/>
  <c r="X551" i="1" s="1"/>
  <c r="U306" i="1"/>
  <c r="W306" i="1" s="1"/>
  <c r="X306" i="1" s="1"/>
  <c r="U455" i="1"/>
  <c r="W455" i="1" s="1"/>
  <c r="X455" i="1" s="1"/>
  <c r="U658" i="1"/>
  <c r="W658" i="1" s="1"/>
  <c r="X658" i="1" s="1"/>
  <c r="U347" i="1"/>
  <c r="W347" i="1" s="1"/>
  <c r="X347" i="1" s="1"/>
  <c r="J4" i="5" l="1"/>
</calcChain>
</file>

<file path=xl/sharedStrings.xml><?xml version="1.0" encoding="utf-8"?>
<sst xmlns="http://schemas.openxmlformats.org/spreadsheetml/2006/main" count="8570" uniqueCount="658">
  <si>
    <t>Nombre del Cliente</t>
  </si>
  <si>
    <t>Hora de Llegada</t>
  </si>
  <si>
    <t>Hora de Salida</t>
  </si>
  <si>
    <t>Mesero Asignado</t>
  </si>
  <si>
    <t>Tipo de Servicio</t>
  </si>
  <si>
    <t>Propina</t>
  </si>
  <si>
    <t>Estado de la Mesa</t>
  </si>
  <si>
    <t>Cliente_965</t>
  </si>
  <si>
    <t>Mesero_4</t>
  </si>
  <si>
    <t>Cena</t>
  </si>
  <si>
    <t>Libre</t>
  </si>
  <si>
    <t>Plato_8</t>
  </si>
  <si>
    <t>Cliente_873</t>
  </si>
  <si>
    <t>Mesero_5</t>
  </si>
  <si>
    <t>Almuerzo</t>
  </si>
  <si>
    <t>Efectivo</t>
  </si>
  <si>
    <t>Ocupada</t>
  </si>
  <si>
    <t>Brasil</t>
  </si>
  <si>
    <t>Plato_9</t>
  </si>
  <si>
    <t>Cliente_175</t>
  </si>
  <si>
    <t>Reservada</t>
  </si>
  <si>
    <t>Bolivia</t>
  </si>
  <si>
    <t>Plato_16</t>
  </si>
  <si>
    <t>Cliente_290</t>
  </si>
  <si>
    <t>Mesero_2</t>
  </si>
  <si>
    <t>Chile</t>
  </si>
  <si>
    <t>Plato_20</t>
  </si>
  <si>
    <t>Cliente_824</t>
  </si>
  <si>
    <t>Colombia</t>
  </si>
  <si>
    <t>Plato_18</t>
  </si>
  <si>
    <t>Cliente_874</t>
  </si>
  <si>
    <t>Plato_2</t>
  </si>
  <si>
    <t>Cliente_999</t>
  </si>
  <si>
    <t>Plato_13</t>
  </si>
  <si>
    <t>Cliente_606</t>
  </si>
  <si>
    <t>Plato_19</t>
  </si>
  <si>
    <t>Cliente_640</t>
  </si>
  <si>
    <t>Plato_4</t>
  </si>
  <si>
    <t>Cliente_742</t>
  </si>
  <si>
    <t>Desayuno</t>
  </si>
  <si>
    <t>Argentina</t>
  </si>
  <si>
    <t>Plato_6</t>
  </si>
  <si>
    <t>Cliente_636</t>
  </si>
  <si>
    <t>Mesero_3</t>
  </si>
  <si>
    <t>Plato_12</t>
  </si>
  <si>
    <t>Cliente_969</t>
  </si>
  <si>
    <t>Uruguay</t>
  </si>
  <si>
    <t>Plato_17</t>
  </si>
  <si>
    <t>Cliente_148</t>
  </si>
  <si>
    <t>Cliente_501</t>
  </si>
  <si>
    <t>Plato_1</t>
  </si>
  <si>
    <t>Cliente_1000</t>
  </si>
  <si>
    <t>Ecuador</t>
  </si>
  <si>
    <t>Cliente_612</t>
  </si>
  <si>
    <t>Cliente_711</t>
  </si>
  <si>
    <t>Cliente_552</t>
  </si>
  <si>
    <t>Plato_3</t>
  </si>
  <si>
    <t>Cliente_627</t>
  </si>
  <si>
    <t>Cliente_863</t>
  </si>
  <si>
    <t>Cliente_416</t>
  </si>
  <si>
    <t>Paraguay</t>
  </si>
  <si>
    <t>Plato_10</t>
  </si>
  <si>
    <t>Cliente_346</t>
  </si>
  <si>
    <t>Mesero_1</t>
  </si>
  <si>
    <t>Cliente_381</t>
  </si>
  <si>
    <t>Plato_7</t>
  </si>
  <si>
    <t>Cliente_541</t>
  </si>
  <si>
    <t>Cliente_486</t>
  </si>
  <si>
    <t>Cliente_8</t>
  </si>
  <si>
    <t>Cliente_31</t>
  </si>
  <si>
    <t>Cliente_773</t>
  </si>
  <si>
    <t>Cliente_569</t>
  </si>
  <si>
    <t>Cliente_199</t>
  </si>
  <si>
    <t>Cliente_670</t>
  </si>
  <si>
    <t>Cliente_380</t>
  </si>
  <si>
    <t>Cliente_536</t>
  </si>
  <si>
    <t>Cliente_892</t>
  </si>
  <si>
    <t>Cliente_406</t>
  </si>
  <si>
    <t>Cliente_768</t>
  </si>
  <si>
    <t>Plato_14</t>
  </si>
  <si>
    <t>Cliente_131</t>
  </si>
  <si>
    <t>Venezuela</t>
  </si>
  <si>
    <t>Plato_5</t>
  </si>
  <si>
    <t>Cliente_850</t>
  </si>
  <si>
    <t>Cliente_124</t>
  </si>
  <si>
    <t>Cliente_741</t>
  </si>
  <si>
    <t>Cliente_173</t>
  </si>
  <si>
    <t>Cliente_653</t>
  </si>
  <si>
    <t>Cliente_628</t>
  </si>
  <si>
    <t>Cliente_412</t>
  </si>
  <si>
    <t>Cliente_318</t>
  </si>
  <si>
    <t>Cliente_560</t>
  </si>
  <si>
    <t>Cliente_679</t>
  </si>
  <si>
    <t>Cliente_331</t>
  </si>
  <si>
    <t>Cliente_339</t>
  </si>
  <si>
    <t>Plato_15</t>
  </si>
  <si>
    <t>Cliente_151</t>
  </si>
  <si>
    <t>Cliente_576</t>
  </si>
  <si>
    <t>Cliente_474</t>
  </si>
  <si>
    <t>Cliente_445</t>
  </si>
  <si>
    <t>Cliente_881</t>
  </si>
  <si>
    <t>Cliente_230</t>
  </si>
  <si>
    <t>Plato_11</t>
  </si>
  <si>
    <t>Cliente_599</t>
  </si>
  <si>
    <t>Cliente_935</t>
  </si>
  <si>
    <t>Cliente_924</t>
  </si>
  <si>
    <t>Cliente_788</t>
  </si>
  <si>
    <t>Cliente_539</t>
  </si>
  <si>
    <t>Cliente_978</t>
  </si>
  <si>
    <t>Cliente_577</t>
  </si>
  <si>
    <t>Cliente_429</t>
  </si>
  <si>
    <t>Cliente_553</t>
  </si>
  <si>
    <t>Cliente_228</t>
  </si>
  <si>
    <t>Cliente_775</t>
  </si>
  <si>
    <t>Cliente_928</t>
  </si>
  <si>
    <t>Cliente_243</t>
  </si>
  <si>
    <t>Cliente_617</t>
  </si>
  <si>
    <t>Cliente_184</t>
  </si>
  <si>
    <t>Cliente_277</t>
  </si>
  <si>
    <t>Cliente_244</t>
  </si>
  <si>
    <t>Cliente_26</t>
  </si>
  <si>
    <t>Cliente_746</t>
  </si>
  <si>
    <t>Cliente_929</t>
  </si>
  <si>
    <t>Cliente_702</t>
  </si>
  <si>
    <t>Cliente_161</t>
  </si>
  <si>
    <t>Cliente_269</t>
  </si>
  <si>
    <t>Cliente_350</t>
  </si>
  <si>
    <t>Cliente_823</t>
  </si>
  <si>
    <t>Cliente_755</t>
  </si>
  <si>
    <t>Cliente_289</t>
  </si>
  <si>
    <t>Cliente_476</t>
  </si>
  <si>
    <t>Cliente_780</t>
  </si>
  <si>
    <t>Cliente_523</t>
  </si>
  <si>
    <t>Cliente_498</t>
  </si>
  <si>
    <t>Cliente_54</t>
  </si>
  <si>
    <t>Cliente_666</t>
  </si>
  <si>
    <t>Cliente_858</t>
  </si>
  <si>
    <t>Cliente_275</t>
  </si>
  <si>
    <t>Cliente_871</t>
  </si>
  <si>
    <t>Cliente_183</t>
  </si>
  <si>
    <t>Cliente_442</t>
  </si>
  <si>
    <t>Cliente_992</t>
  </si>
  <si>
    <t>Cliente_508</t>
  </si>
  <si>
    <t>Cliente_436</t>
  </si>
  <si>
    <t>Cliente_676</t>
  </si>
  <si>
    <t>Cliente_667</t>
  </si>
  <si>
    <t>Cliente_609</t>
  </si>
  <si>
    <t>Cliente_563</t>
  </si>
  <si>
    <t>Cliente_12</t>
  </si>
  <si>
    <t>Cliente_912</t>
  </si>
  <si>
    <t>Cliente_736</t>
  </si>
  <si>
    <t>Cliente_328</t>
  </si>
  <si>
    <t>Cliente_958</t>
  </si>
  <si>
    <t>Cliente_332</t>
  </si>
  <si>
    <t>Cliente_348</t>
  </si>
  <si>
    <t>Cliente_259</t>
  </si>
  <si>
    <t>Cliente_316</t>
  </si>
  <si>
    <t>Cliente_600</t>
  </si>
  <si>
    <t>Cliente_732</t>
  </si>
  <si>
    <t>Cliente_473</t>
  </si>
  <si>
    <t>Cliente_717</t>
  </si>
  <si>
    <t>Cliente_665</t>
  </si>
  <si>
    <t>Cliente_989</t>
  </si>
  <si>
    <t>Cliente_27</t>
  </si>
  <si>
    <t>Cliente_194</t>
  </si>
  <si>
    <t>Cliente_696</t>
  </si>
  <si>
    <t>Cliente_618</t>
  </si>
  <si>
    <t>Cliente_115</t>
  </si>
  <si>
    <t>Cliente_527</t>
  </si>
  <si>
    <t>Cliente_71</t>
  </si>
  <si>
    <t>Cliente_140</t>
  </si>
  <si>
    <t>Cliente_172</t>
  </si>
  <si>
    <t>Cliente_835</t>
  </si>
  <si>
    <t>Cliente_821</t>
  </si>
  <si>
    <t>Cliente_977</t>
  </si>
  <si>
    <t>Cliente_509</t>
  </si>
  <si>
    <t>Cliente_690</t>
  </si>
  <si>
    <t>Cliente_740</t>
  </si>
  <si>
    <t>Cliente_930</t>
  </si>
  <si>
    <t>Cliente_257</t>
  </si>
  <si>
    <t>Cliente_112</t>
  </si>
  <si>
    <t>Cliente_392</t>
  </si>
  <si>
    <t>Cliente_110</t>
  </si>
  <si>
    <t>Cliente_728</t>
  </si>
  <si>
    <t>Cliente_865</t>
  </si>
  <si>
    <t>Cliente_88</t>
  </si>
  <si>
    <t>Cliente_710</t>
  </si>
  <si>
    <t>Cliente_268</t>
  </si>
  <si>
    <t>Cliente_83</t>
  </si>
  <si>
    <t>Cliente_988</t>
  </si>
  <si>
    <t>Cliente_372</t>
  </si>
  <si>
    <t>Cliente_208</t>
  </si>
  <si>
    <t>Cliente_138</t>
  </si>
  <si>
    <t>Cliente_798</t>
  </si>
  <si>
    <t>Cliente_959</t>
  </si>
  <si>
    <t>Cliente_657</t>
  </si>
  <si>
    <t>Cliente_592</t>
  </si>
  <si>
    <t>Cliente_575</t>
  </si>
  <si>
    <t>Cliente_336</t>
  </si>
  <si>
    <t>Cliente_841</t>
  </si>
  <si>
    <t>Cliente_19</t>
  </si>
  <si>
    <t>Cliente_59</t>
  </si>
  <si>
    <t>Cliente_799</t>
  </si>
  <si>
    <t>Cliente_623</t>
  </si>
  <si>
    <t>Cliente_946</t>
  </si>
  <si>
    <t>Cliente_626</t>
  </si>
  <si>
    <t>Cliente_593</t>
  </si>
  <si>
    <t>Cliente_368</t>
  </si>
  <si>
    <t>Cliente_36</t>
  </si>
  <si>
    <t>Cliente_485</t>
  </si>
  <si>
    <t>Cliente_778</t>
  </si>
  <si>
    <t>Cliente_725</t>
  </si>
  <si>
    <t>Cliente_103</t>
  </si>
  <si>
    <t>Cliente_282</t>
  </si>
  <si>
    <t>Cliente_143</t>
  </si>
  <si>
    <t>Cliente_714</t>
  </si>
  <si>
    <t>Cliente_950</t>
  </si>
  <si>
    <t>Cliente_663</t>
  </si>
  <si>
    <t>Cliente_804</t>
  </si>
  <si>
    <t>Cliente_786</t>
  </si>
  <si>
    <t>Cliente_489</t>
  </si>
  <si>
    <t>Cliente_117</t>
  </si>
  <si>
    <t>Cliente_239</t>
  </si>
  <si>
    <t>Cliente_484</t>
  </si>
  <si>
    <t>Cliente_446</t>
  </si>
  <si>
    <t>Cliente_750</t>
  </si>
  <si>
    <t>Cliente_721</t>
  </si>
  <si>
    <t>País de Origen</t>
  </si>
  <si>
    <t>Número de Orden</t>
  </si>
  <si>
    <t>Método de Pago</t>
  </si>
  <si>
    <t>Número de Comensales</t>
  </si>
  <si>
    <t>Perú</t>
  </si>
  <si>
    <t>Número de Mesa</t>
  </si>
  <si>
    <t>España</t>
  </si>
  <si>
    <t>Tarjeta de crédito</t>
  </si>
  <si>
    <t>Tarjeta de débito</t>
  </si>
  <si>
    <t>Cliente_724</t>
  </si>
  <si>
    <t>Cliente_538</t>
  </si>
  <si>
    <t>Cliente_911</t>
  </si>
  <si>
    <t>Cliente_129</t>
  </si>
  <si>
    <t>Cliente_938</t>
  </si>
  <si>
    <t>Cliente_306</t>
  </si>
  <si>
    <t>Cliente_974</t>
  </si>
  <si>
    <t>Cliente_33</t>
  </si>
  <si>
    <t>Cliente_890</t>
  </si>
  <si>
    <t>Cliente_200</t>
  </si>
  <si>
    <t>Cliente_190</t>
  </si>
  <si>
    <t>Cliente_972</t>
  </si>
  <si>
    <t>Cliente_210</t>
  </si>
  <si>
    <t>Cliente_427</t>
  </si>
  <si>
    <t>Cliente_424</t>
  </si>
  <si>
    <t>Cliente_107</t>
  </si>
  <si>
    <t>Cliente_358</t>
  </si>
  <si>
    <t>Cliente_377</t>
  </si>
  <si>
    <t>Cliente_361</t>
  </si>
  <si>
    <t>Cliente_229</t>
  </si>
  <si>
    <t>Cliente_1</t>
  </si>
  <si>
    <t>Cliente_828</t>
  </si>
  <si>
    <t>Cliente_167</t>
  </si>
  <si>
    <t>Cliente_870</t>
  </si>
  <si>
    <t>Cliente_814</t>
  </si>
  <si>
    <t>Cliente_72</t>
  </si>
  <si>
    <t>Cliente_963</t>
  </si>
  <si>
    <t>Cliente_708</t>
  </si>
  <si>
    <t>Cliente_631</t>
  </si>
  <si>
    <t>Cliente_894</t>
  </si>
  <si>
    <t>Cliente_63</t>
  </si>
  <si>
    <t>Cliente_144</t>
  </si>
  <si>
    <t>Cliente_390</t>
  </si>
  <si>
    <t>Cliente_886</t>
  </si>
  <si>
    <t>Cliente_510</t>
  </si>
  <si>
    <t>Cliente_878</t>
  </si>
  <si>
    <t>Cliente_792</t>
  </si>
  <si>
    <t>Cliente_265</t>
  </si>
  <si>
    <t>Cliente_614</t>
  </si>
  <si>
    <t>Cliente_352</t>
  </si>
  <si>
    <t>Cliente_784</t>
  </si>
  <si>
    <t>Cliente_118</t>
  </si>
  <si>
    <t>Cliente_61</t>
  </si>
  <si>
    <t>Cliente_440</t>
  </si>
  <si>
    <t>Cliente_258</t>
  </si>
  <si>
    <t>Cliente_79</t>
  </si>
  <si>
    <t>Cliente_42</t>
  </si>
  <si>
    <t>Cliente_374</t>
  </si>
  <si>
    <t>Cliente_753</t>
  </si>
  <si>
    <t>Cliente_632</t>
  </si>
  <si>
    <t>Cliente_574</t>
  </si>
  <si>
    <t>Cliente_292</t>
  </si>
  <si>
    <t>Cliente_747</t>
  </si>
  <si>
    <t>Cliente_733</t>
  </si>
  <si>
    <t>Cliente_607</t>
  </si>
  <si>
    <t>Cliente_378</t>
  </si>
  <si>
    <t>Cliente_452</t>
  </si>
  <si>
    <t>Cliente_840</t>
  </si>
  <si>
    <t>Cliente_993</t>
  </si>
  <si>
    <t>Cliente_29</t>
  </si>
  <si>
    <t>Cliente_313</t>
  </si>
  <si>
    <t>Cliente_520</t>
  </si>
  <si>
    <t>Cliente_388</t>
  </si>
  <si>
    <t>Cliente_384</t>
  </si>
  <si>
    <t>Cliente_517</t>
  </si>
  <si>
    <t>Cliente_651</t>
  </si>
  <si>
    <t>Cliente_545</t>
  </si>
  <si>
    <t>Cliente_116</t>
  </si>
  <si>
    <t>Cliente_170</t>
  </si>
  <si>
    <t>Cliente_92</t>
  </si>
  <si>
    <t>Cliente_588</t>
  </si>
  <si>
    <t>Cliente_949</t>
  </si>
  <si>
    <t>Cliente_916</t>
  </si>
  <si>
    <t>Cliente_791</t>
  </si>
  <si>
    <t>Cliente_697</t>
  </si>
  <si>
    <t>Cliente_516</t>
  </si>
  <si>
    <t>Cliente_830</t>
  </si>
  <si>
    <t>Cliente_656</t>
  </si>
  <si>
    <t>Cliente_774</t>
  </si>
  <si>
    <t>Cliente_273</t>
  </si>
  <si>
    <t>Cliente_658</t>
  </si>
  <si>
    <t>Cliente_158</t>
  </si>
  <si>
    <t>Cliente_286</t>
  </si>
  <si>
    <t>Cliente_712</t>
  </si>
  <si>
    <t>Cliente_56</t>
  </si>
  <si>
    <t>Cliente_909</t>
  </si>
  <si>
    <t>Cliente_402</t>
  </si>
  <si>
    <t>Cliente_709</t>
  </si>
  <si>
    <t>Cliente_533</t>
  </si>
  <si>
    <t>Cliente_953</t>
  </si>
  <si>
    <t>Cliente_964</t>
  </si>
  <si>
    <t>Cliente_939</t>
  </si>
  <si>
    <t>Cliente_5</t>
  </si>
  <si>
    <t>Cliente_580</t>
  </si>
  <si>
    <t>Cliente_295</t>
  </si>
  <si>
    <t>Cliente_547</t>
  </si>
  <si>
    <t>Cliente_156</t>
  </si>
  <si>
    <t>Cliente_359</t>
  </si>
  <si>
    <t>Cliente_493</t>
  </si>
  <si>
    <t>Cliente_301</t>
  </si>
  <si>
    <t>Cliente_610</t>
  </si>
  <si>
    <t>Cliente_681</t>
  </si>
  <si>
    <t>Cliente_55</t>
  </si>
  <si>
    <t>Cliente_715</t>
  </si>
  <si>
    <t>Cliente_321</t>
  </si>
  <si>
    <t>Cliente_752</t>
  </si>
  <si>
    <t>Cliente_727</t>
  </si>
  <si>
    <t>Cliente_548</t>
  </si>
  <si>
    <t>Cliente_30</t>
  </si>
  <si>
    <t>Cliente_646</t>
  </si>
  <si>
    <t>Cliente_367</t>
  </si>
  <si>
    <t>Cliente_765</t>
  </si>
  <si>
    <t>Cliente_512</t>
  </si>
  <si>
    <t>Cliente_701</t>
  </si>
  <si>
    <t>Cliente_323</t>
  </si>
  <si>
    <t>Cliente_678</t>
  </si>
  <si>
    <t>Cliente_74</t>
  </si>
  <si>
    <t>Cliente_146</t>
  </si>
  <si>
    <t>Cliente_212</t>
  </si>
  <si>
    <t>Cliente_3</t>
  </si>
  <si>
    <t>Cliente_176</t>
  </si>
  <si>
    <t>Cliente_551</t>
  </si>
  <si>
    <t>Cliente_240</t>
  </si>
  <si>
    <t>Cliente_759</t>
  </si>
  <si>
    <t>Cliente_744</t>
  </si>
  <si>
    <t>Cliente_189</t>
  </si>
  <si>
    <t>Cliente_990</t>
  </si>
  <si>
    <t>Cliente_67</t>
  </si>
  <si>
    <t>Cliente_984</t>
  </si>
  <si>
    <t>Cliente_877</t>
  </si>
  <si>
    <t>Cliente_494</t>
  </si>
  <si>
    <t>Cliente_264</t>
  </si>
  <si>
    <t>Cliente_142</t>
  </si>
  <si>
    <t>Cliente_856</t>
  </si>
  <si>
    <t>Cliente_722</t>
  </si>
  <si>
    <t>Cliente_961</t>
  </si>
  <si>
    <t>Cliente_579</t>
  </si>
  <si>
    <t>Cliente_567</t>
  </si>
  <si>
    <t>Cliente_927</t>
  </si>
  <si>
    <t>Cliente_872</t>
  </si>
  <si>
    <t>Cliente_425</t>
  </si>
  <si>
    <t>Cliente_700</t>
  </si>
  <si>
    <t>Cliente_811</t>
  </si>
  <si>
    <t>Cliente_249</t>
  </si>
  <si>
    <t>Cliente_326</t>
  </si>
  <si>
    <t>Cliente_281</t>
  </si>
  <si>
    <t>Cliente_686</t>
  </si>
  <si>
    <t>Cliente_418</t>
  </si>
  <si>
    <t>Cliente_397</t>
  </si>
  <si>
    <t>Cliente_477</t>
  </si>
  <si>
    <t>Cliente_300</t>
  </si>
  <si>
    <t>Cliente_132</t>
  </si>
  <si>
    <t>Cliente_53</t>
  </si>
  <si>
    <t>Cliente_673</t>
  </si>
  <si>
    <t>Cliente_730</t>
  </si>
  <si>
    <t>Cliente_827</t>
  </si>
  <si>
    <t>Cliente_345</t>
  </si>
  <si>
    <t>Cliente_981</t>
  </si>
  <si>
    <t>Cliente_24</t>
  </si>
  <si>
    <t>Cliente_463</t>
  </si>
  <si>
    <t>Cliente_409</t>
  </si>
  <si>
    <t>Cliente_729</t>
  </si>
  <si>
    <t>Cliente_565</t>
  </si>
  <si>
    <t>Cliente_195</t>
  </si>
  <si>
    <t>Cliente_211</t>
  </si>
  <si>
    <t>Cliente_385</t>
  </si>
  <si>
    <t>Cliente_986</t>
  </si>
  <si>
    <t>Cliente_994</t>
  </si>
  <si>
    <t>Cliente_648</t>
  </si>
  <si>
    <t>Cliente_846</t>
  </si>
  <si>
    <t>Cliente_620</t>
  </si>
  <si>
    <t>Cliente_672</t>
  </si>
  <si>
    <t>Cliente_735</t>
  </si>
  <si>
    <t>Cliente_654</t>
  </si>
  <si>
    <t>Cliente_294</t>
  </si>
  <si>
    <t>Cliente_659</t>
  </si>
  <si>
    <t>Cliente_47</t>
  </si>
  <si>
    <t>Cliente_544</t>
  </si>
  <si>
    <t>Cliente_633</t>
  </si>
  <si>
    <t>Cliente_154</t>
  </si>
  <si>
    <t>Cliente_797</t>
  </si>
  <si>
    <t>Cliente_597</t>
  </si>
  <si>
    <t>Cliente_216</t>
  </si>
  <si>
    <t>Cliente_546</t>
  </si>
  <si>
    <t>Cliente_524</t>
  </si>
  <si>
    <t>Cliente_193</t>
  </si>
  <si>
    <t>Cliente_794</t>
  </si>
  <si>
    <t>Cliente_602</t>
  </si>
  <si>
    <t>Cliente_296</t>
  </si>
  <si>
    <t>Cliente_568</t>
  </si>
  <si>
    <t>Cliente_897</t>
  </si>
  <si>
    <t>Cliente_816</t>
  </si>
  <si>
    <t>Cliente_221</t>
  </si>
  <si>
    <t>Cliente_940</t>
  </si>
  <si>
    <t>Cliente_707</t>
  </si>
  <si>
    <t>Cliente_644</t>
  </si>
  <si>
    <t>Cliente_619</t>
  </si>
  <si>
    <t>Cliente_833</t>
  </si>
  <si>
    <t>Cliente_899</t>
  </si>
  <si>
    <t>Cliente_470</t>
  </si>
  <si>
    <t>Cliente_191</t>
  </si>
  <si>
    <t>Cliente_499</t>
  </si>
  <si>
    <t>Cliente_495</t>
  </si>
  <si>
    <t>Cliente_923</t>
  </si>
  <si>
    <t>Cliente_453</t>
  </si>
  <si>
    <t>Cliente_14</t>
  </si>
  <si>
    <t>Cliente_611</t>
  </si>
  <si>
    <t>Cliente_505</t>
  </si>
  <si>
    <t>Cliente_882</t>
  </si>
  <si>
    <t>Cliente_789</t>
  </si>
  <si>
    <t>Cliente_141</t>
  </si>
  <si>
    <t>Cliente_622</t>
  </si>
  <si>
    <t>Cliente_471</t>
  </si>
  <si>
    <t>Cliente_196</t>
  </si>
  <si>
    <t>Cliente_991</t>
  </si>
  <si>
    <t>Cliente_330</t>
  </si>
  <si>
    <t>Cliente_943</t>
  </si>
  <si>
    <t>Cliente_285</t>
  </si>
  <si>
    <t>Cliente_905</t>
  </si>
  <si>
    <t>Cliente_543</t>
  </si>
  <si>
    <t>Cliente_315</t>
  </si>
  <si>
    <t>Cliente_166</t>
  </si>
  <si>
    <t>Cliente_157</t>
  </si>
  <si>
    <t>Cliente_919</t>
  </si>
  <si>
    <t>Cliente_395</t>
  </si>
  <si>
    <t>Cliente_287</t>
  </si>
  <si>
    <t>Cliente_479</t>
  </si>
  <si>
    <t>Cliente_160</t>
  </si>
  <si>
    <t>Cliente_109</t>
  </si>
  <si>
    <t>Cliente_342</t>
  </si>
  <si>
    <t>Cliente_689</t>
  </si>
  <si>
    <t>Cliente_518</t>
  </si>
  <si>
    <t>Cliente_869</t>
  </si>
  <si>
    <t>Cliente_842</t>
  </si>
  <si>
    <t>Cliente_349</t>
  </si>
  <si>
    <t>Cliente_807</t>
  </si>
  <si>
    <t>Cliente_900</t>
  </si>
  <si>
    <t>Cliente_405</t>
  </si>
  <si>
    <t>Cliente_404</t>
  </si>
  <si>
    <t>Cliente_783</t>
  </si>
  <si>
    <t>Cliente_589</t>
  </si>
  <si>
    <t>Cliente_284</t>
  </si>
  <si>
    <t>Cliente_207</t>
  </si>
  <si>
    <t>Cliente_531</t>
  </si>
  <si>
    <t>Cliente_420</t>
  </si>
  <si>
    <t>Cliente_421</t>
  </si>
  <si>
    <t>Cliente_876</t>
  </si>
  <si>
    <t>Cliente_365</t>
  </si>
  <si>
    <t>Cliente_185</t>
  </si>
  <si>
    <t>Cliente_558</t>
  </si>
  <si>
    <t>Cliente_535</t>
  </si>
  <si>
    <t>Cliente_18</t>
  </si>
  <si>
    <t>Cliente_704</t>
  </si>
  <si>
    <t>Cliente_720</t>
  </si>
  <si>
    <t>Cliente_624</t>
  </si>
  <si>
    <t>Cliente_434</t>
  </si>
  <si>
    <t>Cliente_149</t>
  </si>
  <si>
    <t>Cliente_125</t>
  </si>
  <si>
    <t>Cliente_437</t>
  </si>
  <si>
    <t>Cliente_719</t>
  </si>
  <si>
    <t>Cliente_354</t>
  </si>
  <si>
    <t>Cliente_363</t>
  </si>
  <si>
    <t>Cliente_637</t>
  </si>
  <si>
    <t>Cliente_948</t>
  </si>
  <si>
    <t>Cliente_70</t>
  </si>
  <si>
    <t>Cliente_951</t>
  </si>
  <si>
    <t>Cliente_819</t>
  </si>
  <si>
    <t>Cliente_334</t>
  </si>
  <si>
    <t>Cliente_787</t>
  </si>
  <si>
    <t>Cliente_616</t>
  </si>
  <si>
    <t>Cliente_422</t>
  </si>
  <si>
    <t>Cliente_218</t>
  </si>
  <si>
    <t>Cliente_95</t>
  </si>
  <si>
    <t>Cliente_866</t>
  </si>
  <si>
    <t>Cliente_232</t>
  </si>
  <si>
    <t>Cliente_113</t>
  </si>
  <si>
    <t>Cliente_785</t>
  </si>
  <si>
    <t>Cliente_554</t>
  </si>
  <si>
    <t>Cliente_320</t>
  </si>
  <si>
    <t>Cliente_996</t>
  </si>
  <si>
    <t>Cliente_615</t>
  </si>
  <si>
    <t>Cliente_968</t>
  </si>
  <si>
    <t>Cliente_206</t>
  </si>
  <si>
    <t>Cliente_669</t>
  </si>
  <si>
    <t>Cliente_705</t>
  </si>
  <si>
    <t>Cliente_462</t>
  </si>
  <si>
    <t>Cliente_809</t>
  </si>
  <si>
    <t>Cliente_21</t>
  </si>
  <si>
    <t>Cliente_454</t>
  </si>
  <si>
    <t>Cliente_825</t>
  </si>
  <si>
    <t>Cliente_134</t>
  </si>
  <si>
    <t>Cliente_555</t>
  </si>
  <si>
    <t>Cliente_887</t>
  </si>
  <si>
    <t>Cliente_913</t>
  </si>
  <si>
    <t>Cliente_41</t>
  </si>
  <si>
    <t>Cliente_738</t>
  </si>
  <si>
    <t>Cliente_280</t>
  </si>
  <si>
    <t>Cliente_283</t>
  </si>
  <si>
    <t>Cliente_857</t>
  </si>
  <si>
    <t>Cliente_443</t>
  </si>
  <si>
    <t>Cliente_177</t>
  </si>
  <si>
    <t>Cliente_832</t>
  </si>
  <si>
    <t>Cliente_480</t>
  </si>
  <si>
    <t>Cliente_351</t>
  </si>
  <si>
    <t>Cliente_344</t>
  </si>
  <si>
    <t>Cliente_564</t>
  </si>
  <si>
    <t>Cliente_782</t>
  </si>
  <si>
    <t>Cliente_165</t>
  </si>
  <si>
    <t>Cliente_608</t>
  </si>
  <si>
    <t>Cliente_224</t>
  </si>
  <si>
    <t>Cliente_680</t>
  </si>
  <si>
    <t>Cliente_513</t>
  </si>
  <si>
    <t>Cliente_973</t>
  </si>
  <si>
    <t>Cliente_511</t>
  </si>
  <si>
    <t>Cliente_772</t>
  </si>
  <si>
    <t>Cliente_605</t>
  </si>
  <si>
    <t>Cliente_197</t>
  </si>
  <si>
    <t>Cliente_586</t>
  </si>
  <si>
    <t>Cliente_687</t>
  </si>
  <si>
    <t>Cliente_415</t>
  </si>
  <si>
    <t>Cliente_456</t>
  </si>
  <si>
    <t>Cliente_820</t>
  </si>
  <si>
    <t>Cliente_698</t>
  </si>
  <si>
    <t>Cliente_52</t>
  </si>
  <si>
    <t>Cliente_278</t>
  </si>
  <si>
    <t>Cliente_595</t>
  </si>
  <si>
    <t>Cliente_2</t>
  </si>
  <si>
    <t>Cliente_880</t>
  </si>
  <si>
    <t>Cliente_411</t>
  </si>
  <si>
    <t>Cliente_123</t>
  </si>
  <si>
    <t>Cliente_910</t>
  </si>
  <si>
    <t>Cliente_483</t>
  </si>
  <si>
    <t>Cliente_642</t>
  </si>
  <si>
    <t>Cliente_962</t>
  </si>
  <si>
    <t>Cliente_883</t>
  </si>
  <si>
    <t>Cliente_693</t>
  </si>
  <si>
    <t>Cliente_226</t>
  </si>
  <si>
    <t>Cliente_834</t>
  </si>
  <si>
    <t>Cliente_104</t>
  </si>
  <si>
    <t>Cliente_35</t>
  </si>
  <si>
    <t>Cliente_837</t>
  </si>
  <si>
    <t>Cliente_514</t>
  </si>
  <si>
    <t>Cliente_114</t>
  </si>
  <si>
    <t>Cliente_90</t>
  </si>
  <si>
    <t>Cliente_496</t>
  </si>
  <si>
    <t>Cliente_58</t>
  </si>
  <si>
    <t>Cliente_468</t>
  </si>
  <si>
    <t>Cliente_801</t>
  </si>
  <si>
    <t>Cliente_716</t>
  </si>
  <si>
    <t>Cliente_594</t>
  </si>
  <si>
    <t>Cliente_396</t>
  </si>
  <si>
    <t>Cliente_954</t>
  </si>
  <si>
    <t>Cliente_263</t>
  </si>
  <si>
    <t>Cliente_438</t>
  </si>
  <si>
    <t>Cliente_353</t>
  </si>
  <si>
    <t>Cliente_770</t>
  </si>
  <si>
    <t>Cliente_888</t>
  </si>
  <si>
    <t>Cliente_635</t>
  </si>
  <si>
    <t>Cliente_297</t>
  </si>
  <si>
    <t>Cliente_298</t>
  </si>
  <si>
    <t>Cliente_304</t>
  </si>
  <si>
    <t>Cliente_743</t>
  </si>
  <si>
    <t>Cliente_428</t>
  </si>
  <si>
    <t>Cliente_808</t>
  </si>
  <si>
    <t>Cliente_376</t>
  </si>
  <si>
    <t>Cliente_227</t>
  </si>
  <si>
    <t>Cliente_757</t>
  </si>
  <si>
    <t>Nombre del Plato</t>
  </si>
  <si>
    <t>Costo Unitario</t>
  </si>
  <si>
    <t>Precio Unitario</t>
  </si>
  <si>
    <t>Cantidad Ordenada</t>
  </si>
  <si>
    <t>Ganancia Neta</t>
  </si>
  <si>
    <t>Ganacia Bruta</t>
  </si>
  <si>
    <t>Margen</t>
  </si>
  <si>
    <t>Tiempo de Preparación</t>
  </si>
  <si>
    <t>Total Cuenta</t>
  </si>
  <si>
    <t>Fecha Factura</t>
  </si>
  <si>
    <t>Hora Llegada</t>
  </si>
  <si>
    <t>Hora Salida</t>
  </si>
  <si>
    <t>T Permanencia</t>
  </si>
  <si>
    <t>T Preparación (H)</t>
  </si>
  <si>
    <t>T Degustación (H)</t>
  </si>
  <si>
    <t>Cobrado</t>
  </si>
  <si>
    <t>Plato 1</t>
  </si>
  <si>
    <t>Plato 2</t>
  </si>
  <si>
    <t>Plato 3</t>
  </si>
  <si>
    <t>Plato 4</t>
  </si>
  <si>
    <t>Row Labels</t>
  </si>
  <si>
    <t>Grand Total</t>
  </si>
  <si>
    <t>Sum of Total Cuenta</t>
  </si>
  <si>
    <t>Count of Total Cuenta</t>
  </si>
  <si>
    <t>Número Total de Órdenes</t>
  </si>
  <si>
    <t>Número Medio Comensales</t>
  </si>
  <si>
    <t>Facturación Total</t>
  </si>
  <si>
    <t>Coste Total</t>
  </si>
  <si>
    <t>Column Labels</t>
  </si>
  <si>
    <t>Count of Mesero Asignado</t>
  </si>
  <si>
    <t>Count of Mesero Asignado2</t>
  </si>
  <si>
    <t>Sum of Propina</t>
  </si>
  <si>
    <t>Margen Medio Plato</t>
  </si>
  <si>
    <t>Ingresos por Tipo de Servicio</t>
  </si>
  <si>
    <t>Transacciones por Método de Pago</t>
  </si>
  <si>
    <t>Ingresos por Tipo de Servicio y Día de la Semana</t>
  </si>
  <si>
    <t>Ingresos por País de Origen</t>
  </si>
  <si>
    <t>Desglose de Impagos</t>
  </si>
  <si>
    <t>Desglose de Propinas</t>
  </si>
  <si>
    <t>Desglose de Órdenes por Camarero</t>
  </si>
  <si>
    <t>Estado Pago</t>
  </si>
  <si>
    <t>Count of Estado Pago</t>
  </si>
  <si>
    <t>No cobrado</t>
  </si>
  <si>
    <t>Desglose de Órdenes por Día</t>
  </si>
  <si>
    <t>Count of Número de Orden</t>
  </si>
  <si>
    <t>Restaurante Adolfo Suárez Madrid-Barajas</t>
  </si>
  <si>
    <t>Resultado Operación</t>
  </si>
  <si>
    <t>Total de Impagos</t>
  </si>
  <si>
    <t>Relación Ocupación Cobro</t>
  </si>
  <si>
    <t>Tiempo Medio Preparación</t>
  </si>
  <si>
    <t>Tiempo Medio Preparación Platos</t>
  </si>
  <si>
    <t>Tiempo de Preparación Unitario</t>
  </si>
  <si>
    <t>Average of Tiempo de Preparación Unitario</t>
  </si>
  <si>
    <t>Ticket Medio Cobrado</t>
  </si>
  <si>
    <t>Propinas Recibidas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</si>
</sst>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h:mm;@"/>
    <numFmt numFmtId="165" formatCode="[$-F400]h:mm:ss\ AM/PM"/>
    <numFmt numFmtId="166" formatCode="m/d/yy;@"/>
    <numFmt numFmtId="167" formatCode="_([$€-2]\ * #,##0.00_);_([$€-2]\ * \(#,##0.00\);_([$€-2]\ * &quot;-&quot;??_);_(@_)"/>
    <numFmt numFmtId="168" formatCode="_([$€-2]\ * #,##0_);_([$€-2]\ * \(#,##0\);_([$€-2]\ * &quot;-&quot;??_);_(@_)"/>
    <numFmt numFmtId="169" formatCode="dddd"/>
  </numFmts>
  <fonts count="24"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4"/>
      <color theme="1"/>
      <name val="Aptos Narrow"/>
      <scheme val="minor"/>
    </font>
    <font>
      <sz val="16"/>
      <color theme="1"/>
      <name val="Aptos Narrow"/>
      <family val="2"/>
      <scheme val="minor"/>
    </font>
    <font>
      <b/>
      <sz val="22"/>
      <color theme="1"/>
      <name val="Aptos Narrow"/>
      <scheme val="minor"/>
    </font>
    <font>
      <b/>
      <sz val="22"/>
      <color rgb="FF002060"/>
      <name val="Aptos Narrow"/>
      <scheme val="minor"/>
    </font>
    <font>
      <sz val="8"/>
      <name val="Aptos Narrow"/>
      <family val="2"/>
      <scheme val="minor"/>
    </font>
    <font>
      <b/>
      <sz val="16"/>
      <color theme="3" tint="0.249977111117893"/>
      <name val="Aptos Narrow"/>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tint="-0.249977111117893"/>
        <bgColor indexed="64"/>
      </patternFill>
    </fill>
    <fill>
      <patternFill patternType="solid">
        <fgColor theme="3" tint="0.89999084444715716"/>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theme="0"/>
      </left>
      <right style="thick">
        <color theme="0"/>
      </right>
      <top style="thick">
        <color theme="0"/>
      </top>
      <bottom style="thick">
        <color theme="0"/>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0">
    <xf numFmtId="0" fontId="0" fillId="0" borderId="0" xfId="0"/>
    <xf numFmtId="22" fontId="0" fillId="0" borderId="0" xfId="0" applyNumberFormat="1"/>
    <xf numFmtId="2" fontId="0" fillId="0" borderId="0" xfId="0" applyNumberFormat="1"/>
    <xf numFmtId="9" fontId="0" fillId="0" borderId="0" xfId="1" applyFont="1"/>
    <xf numFmtId="164" fontId="0" fillId="0" borderId="0" xfId="0" applyNumberFormat="1"/>
    <xf numFmtId="165" fontId="0" fillId="0" borderId="0" xfId="0" applyNumberFormat="1"/>
    <xf numFmtId="166" fontId="0" fillId="0" borderId="0" xfId="0" applyNumberFormat="1"/>
    <xf numFmtId="168" fontId="0" fillId="0" borderId="0" xfId="0" applyNumberFormat="1"/>
    <xf numFmtId="1" fontId="0" fillId="0" borderId="0" xfId="0" applyNumberFormat="1"/>
    <xf numFmtId="0" fontId="0" fillId="33" borderId="0" xfId="0" applyFill="1"/>
    <xf numFmtId="168" fontId="19" fillId="34" borderId="10" xfId="0" applyNumberFormat="1" applyFont="1" applyFill="1" applyBorder="1" applyAlignment="1">
      <alignment horizontal="center" vertical="center"/>
    </xf>
    <xf numFmtId="9" fontId="19" fillId="34" borderId="10" xfId="1" applyFont="1" applyFill="1" applyBorder="1" applyAlignment="1">
      <alignment horizontal="center" vertical="center"/>
    </xf>
    <xf numFmtId="1" fontId="19" fillId="34" borderId="10" xfId="0" applyNumberFormat="1" applyFont="1" applyFill="1" applyBorder="1" applyAlignment="1">
      <alignment horizontal="center" vertical="center"/>
    </xf>
    <xf numFmtId="0" fontId="19" fillId="34" borderId="10" xfId="0" applyFont="1" applyFill="1" applyBorder="1" applyAlignment="1">
      <alignment horizontal="center" vertical="center"/>
    </xf>
    <xf numFmtId="0" fontId="18" fillId="34" borderId="10" xfId="0" applyFont="1" applyFill="1" applyBorder="1" applyAlignment="1">
      <alignment horizontal="center" vertical="center" wrapText="1"/>
    </xf>
    <xf numFmtId="167" fontId="19" fillId="34" borderId="10" xfId="1" applyNumberFormat="1" applyFont="1" applyFill="1" applyBorder="1" applyAlignment="1">
      <alignment horizontal="center" vertical="center"/>
    </xf>
    <xf numFmtId="1" fontId="19" fillId="34" borderId="10" xfId="1" applyNumberFormat="1" applyFont="1" applyFill="1" applyBorder="1" applyAlignment="1">
      <alignment horizontal="center" vertical="center"/>
    </xf>
    <xf numFmtId="0" fontId="21" fillId="35" borderId="0" xfId="0" applyFont="1" applyFill="1" applyAlignment="1">
      <alignment horizontal="center"/>
    </xf>
    <xf numFmtId="168" fontId="0" fillId="33" borderId="0" xfId="0" applyNumberFormat="1" applyFill="1"/>
    <xf numFmtId="0" fontId="0" fillId="33" borderId="0" xfId="0" applyFill="1" applyAlignment="1">
      <alignment horizontal="left"/>
    </xf>
    <xf numFmtId="168" fontId="0" fillId="33" borderId="0" xfId="0" applyNumberFormat="1" applyFill="1" applyAlignment="1">
      <alignment horizontal="left"/>
    </xf>
    <xf numFmtId="9" fontId="0" fillId="33" borderId="0" xfId="0" applyNumberFormat="1" applyFill="1"/>
    <xf numFmtId="1" fontId="0" fillId="33" borderId="0" xfId="0" applyNumberFormat="1" applyFill="1"/>
    <xf numFmtId="169" fontId="0" fillId="33" borderId="0" xfId="0" applyNumberFormat="1" applyFill="1" applyAlignment="1">
      <alignment horizontal="left"/>
    </xf>
    <xf numFmtId="10" fontId="0" fillId="33" borderId="0" xfId="0" applyNumberFormat="1" applyFill="1"/>
    <xf numFmtId="166" fontId="0" fillId="33" borderId="0" xfId="0" applyNumberFormat="1" applyFill="1" applyAlignment="1">
      <alignment horizontal="left"/>
    </xf>
    <xf numFmtId="0" fontId="0" fillId="35" borderId="0" xfId="0" applyFill="1"/>
    <xf numFmtId="0" fontId="21" fillId="35" borderId="0" xfId="0" applyFont="1" applyFill="1" applyAlignment="1"/>
    <xf numFmtId="0" fontId="23" fillId="33" borderId="0" xfId="0" applyFont="1" applyFill="1"/>
    <xf numFmtId="0" fontId="20" fillId="35" borderId="0" xfId="0" applyFont="1" applyFill="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26">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9" formatCode="dddd"/>
    </dxf>
    <dxf>
      <numFmt numFmtId="168" formatCode="_([$€-2]\ * #,##0_);_([$€-2]\ * \(#,##0\);_([$€-2]\ * &quot;-&quot;??_);_(@_)"/>
    </dxf>
    <dxf>
      <numFmt numFmtId="168" formatCode="_([$€-2]\ * #,##0_);_([$€-2]\ * \(#,##0\);_([$€-2]\ * &quot;-&quot;??_);_(@_)"/>
    </dxf>
    <dxf>
      <numFmt numFmtId="168" formatCode="_([$€-2]\ * #,##0_);_([$€-2]\ * \(#,##0\);_([$€-2]\ * &quot;-&quot;??_);_(@_)"/>
    </dxf>
    <dxf>
      <numFmt numFmtId="0" formatCode="General"/>
    </dxf>
    <dxf>
      <numFmt numFmtId="169" formatCode="dddd"/>
    </dxf>
    <dxf>
      <numFmt numFmtId="1" formatCode="0"/>
    </dxf>
    <dxf>
      <numFmt numFmtId="0" formatCode="General"/>
    </dxf>
    <dxf>
      <numFmt numFmtId="168" formatCode="_([$€-2]\ * #,##0_);_([$€-2]\ * \(#,##0\);_([$€-2]\ * &quot;-&quot;??_);_(@_)"/>
    </dxf>
    <dxf>
      <numFmt numFmtId="168" formatCode="_([$€-2]\ * #,##0_);_([$€-2]\ * \(#,##0\);_([$€-2]\ * &quot;-&quot;??_);_(@_)"/>
    </dxf>
    <dxf>
      <numFmt numFmtId="168" formatCode="_([$€-2]\ * #,##0_);_([$€-2]\ * \(#,##0\);_([$€-2]\ * &quot;-&quot;??_);_(@_)"/>
    </dxf>
    <dxf>
      <numFmt numFmtId="168" formatCode="_([$€-2]\ * #,##0_);_([$€-2]\ * \(#,##0\);_([$€-2]\ * &quot;-&quot;??_);_(@_)"/>
    </dxf>
    <dxf>
      <numFmt numFmtId="168" formatCode="_([$€-2]\ * #,##0_);_([$€-2]\ * \(#,##0\);_([$€-2]\ * &quot;-&quot;??_);_(@_)"/>
    </dxf>
    <dxf>
      <numFmt numFmtId="168" formatCode="_([$€-2]\ * #,##0_);_([$€-2]\ * \(#,##0\);_([$€-2]\ * &quot;-&quot;??_);_(@_)"/>
    </dxf>
    <dxf>
      <numFmt numFmtId="168" formatCode="_([$€-2]\ * #,##0_);_([$€-2]\ * \(#,##0\);_([$€-2]\ * &quot;-&quot;??_);_(@_)"/>
    </dxf>
    <dxf>
      <numFmt numFmtId="13" formatCode="0%"/>
    </dxf>
    <dxf>
      <numFmt numFmtId="0" formatCode="General"/>
    </dxf>
    <dxf>
      <numFmt numFmtId="0" formatCode="General"/>
    </dxf>
    <dxf>
      <numFmt numFmtId="0" formatCode="General"/>
    </dxf>
    <dxf>
      <numFmt numFmtId="1" formatCode="0"/>
    </dxf>
    <dxf>
      <numFmt numFmtId="0" formatCode="General"/>
    </dxf>
    <dxf>
      <numFmt numFmtId="164" formatCode="h:mm;@"/>
    </dxf>
    <dxf>
      <numFmt numFmtId="164" formatCode="h:mm;@"/>
    </dxf>
    <dxf>
      <numFmt numFmtId="164" formatCode="h:mm;@"/>
    </dxf>
    <dxf>
      <numFmt numFmtId="165" formatCode="[$-F400]h:mm:ss\ AM/PM"/>
    </dxf>
    <dxf>
      <numFmt numFmtId="165" formatCode="[$-F400]h:mm:ss\ AM/PM"/>
    </dxf>
    <dxf>
      <numFmt numFmtId="166" formatCode="m/d/yy;@"/>
    </dxf>
    <dxf>
      <numFmt numFmtId="168" formatCode="_([$€-2]\ * #,##0_);_([$€-2]\ * \(#,##0\);_([$€-2]\ * &quot;-&quot;??_);_(@_)"/>
    </dxf>
    <dxf>
      <numFmt numFmtId="27" formatCode="m/d/yy\ h:mm"/>
    </dxf>
    <dxf>
      <numFmt numFmtId="27" formatCode="m/d/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[Entregable.xlsx]Tablas!Ingresos por Servicio</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Ingresos por Tipo de Servicio</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4"/>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4">
              <a:shade val="65000"/>
            </a:schemeClr>
          </a:solidFill>
          <a:ln>
            <a:noFill/>
          </a:ln>
          <a:effectLst>
            <a:outerShdw blurRad="254000" sx="102000" sy="102000" algn="ctr" rotWithShape="0">
              <a:prstClr val="black">
                <a:alpha val="20000"/>
              </a:prstClr>
            </a:outerShdw>
          </a:effectLst>
        </c:spPr>
      </c:pivotFmt>
      <c:pivotFmt>
        <c:idx val="3"/>
        <c:spPr>
          <a:solidFill>
            <a:schemeClr val="accent4"/>
          </a:solidFill>
          <a:ln>
            <a:noFill/>
          </a:ln>
          <a:effectLst>
            <a:outerShdw blurRad="254000" sx="102000" sy="102000" algn="ctr" rotWithShape="0">
              <a:prstClr val="black">
                <a:alpha val="20000"/>
              </a:prstClr>
            </a:outerShdw>
          </a:effectLst>
        </c:spPr>
      </c:pivotFmt>
      <c:pivotFmt>
        <c:idx val="4"/>
        <c:spPr>
          <a:solidFill>
            <a:schemeClr val="accent4">
              <a:tint val="65000"/>
            </a:schemeClr>
          </a:solidFill>
          <a:ln>
            <a:noFill/>
          </a:ln>
          <a:effectLst>
            <a:outerShdw blurRad="254000" sx="102000" sy="102000" algn="ctr" rotWithShape="0">
              <a:prstClr val="black">
                <a:alpha val="20000"/>
              </a:prstClr>
            </a:outerShdw>
          </a:effectLst>
        </c:spPr>
      </c:pivotFmt>
      <c:pivotFmt>
        <c:idx val="5"/>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4">
              <a:shade val="65000"/>
            </a:schemeClr>
          </a:solidFill>
          <a:ln>
            <a:noFill/>
          </a:ln>
          <a:effectLst>
            <a:outerShdw blurRad="254000" sx="102000" sy="102000" algn="ctr" rotWithShape="0">
              <a:prstClr val="black">
                <a:alpha val="20000"/>
              </a:prstClr>
            </a:outerShdw>
          </a:effectLst>
        </c:spPr>
      </c:pivotFmt>
      <c:pivotFmt>
        <c:idx val="7"/>
        <c:spPr>
          <a:solidFill>
            <a:schemeClr val="accent4"/>
          </a:solidFill>
          <a:ln>
            <a:noFill/>
          </a:ln>
          <a:effectLst>
            <a:outerShdw blurRad="254000" sx="102000" sy="102000" algn="ctr" rotWithShape="0">
              <a:prstClr val="black">
                <a:alpha val="20000"/>
              </a:prstClr>
            </a:outerShdw>
          </a:effectLst>
        </c:spPr>
      </c:pivotFmt>
      <c:pivotFmt>
        <c:idx val="8"/>
        <c:spPr>
          <a:solidFill>
            <a:schemeClr val="accent4">
              <a:tint val="65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Tablas!$C$5</c:f>
              <c:strCache>
                <c:ptCount val="1"/>
                <c:pt idx="0">
                  <c:v>Total</c:v>
                </c:pt>
              </c:strCache>
            </c:strRef>
          </c:tx>
          <c:dPt>
            <c:idx val="0"/>
            <c:bubble3D val="0"/>
            <c:spPr>
              <a:solidFill>
                <a:schemeClr val="accent4">
                  <a:shade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91C-4F4A-B688-0464762F452B}"/>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91C-4F4A-B688-0464762F452B}"/>
              </c:ext>
            </c:extLst>
          </c:dPt>
          <c:dPt>
            <c:idx val="2"/>
            <c:bubble3D val="0"/>
            <c:spPr>
              <a:solidFill>
                <a:schemeClr val="accent4">
                  <a:tint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91C-4F4A-B688-0464762F452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Tablas!$B$6:$B$9</c:f>
              <c:strCache>
                <c:ptCount val="3"/>
                <c:pt idx="0">
                  <c:v>Almuerzo</c:v>
                </c:pt>
                <c:pt idx="1">
                  <c:v>Cena</c:v>
                </c:pt>
                <c:pt idx="2">
                  <c:v>Desayuno</c:v>
                </c:pt>
              </c:strCache>
            </c:strRef>
          </c:cat>
          <c:val>
            <c:numRef>
              <c:f>Tablas!$C$6:$C$9</c:f>
              <c:numCache>
                <c:formatCode>_([$€-2]\ * #,##0_);_([$€-2]\ * \(#,##0\);_([$€-2]\ * "-"??_);_(@_)</c:formatCode>
                <c:ptCount val="3"/>
                <c:pt idx="0">
                  <c:v>60139</c:v>
                </c:pt>
                <c:pt idx="1">
                  <c:v>21698</c:v>
                </c:pt>
                <c:pt idx="2">
                  <c:v>19933</c:v>
                </c:pt>
              </c:numCache>
            </c:numRef>
          </c:val>
          <c:extLst>
            <c:ext xmlns:c16="http://schemas.microsoft.com/office/drawing/2014/chart" uri="{C3380CC4-5D6E-409C-BE32-E72D297353CC}">
              <c16:uniqueId val="{00000006-C91C-4F4A-B688-0464762F452B}"/>
            </c:ext>
          </c:extLst>
        </c:ser>
        <c:dLbls>
          <c:dLblPos val="bestFit"/>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[Entregable.xlsx]Tablas!PivotTable2</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Transacciones por Método de Pago</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4"/>
          </a:solidFill>
          <a:ln>
            <a:noFill/>
          </a:ln>
          <a:effectLst>
            <a:outerShdw blurRad="254000" sx="102000" sy="102000" algn="ctr" rotWithShape="0">
              <a:prstClr val="black">
                <a:alpha val="20000"/>
              </a:prstClr>
            </a:outerShdw>
          </a:effectLst>
        </c:spPr>
        <c:marker>
          <c:symbol val="circle"/>
          <c:size val="6"/>
        </c:marker>
      </c:pivotFmt>
      <c:pivotFmt>
        <c:idx val="1"/>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4">
              <a:shade val="65000"/>
            </a:schemeClr>
          </a:solidFill>
          <a:ln>
            <a:noFill/>
          </a:ln>
          <a:effectLst>
            <a:outerShdw blurRad="254000" sx="102000" sy="102000" algn="ctr" rotWithShape="0">
              <a:prstClr val="black">
                <a:alpha val="20000"/>
              </a:prstClr>
            </a:outerShdw>
          </a:effectLst>
        </c:spPr>
      </c:pivotFmt>
      <c:pivotFmt>
        <c:idx val="3"/>
        <c:spPr>
          <a:solidFill>
            <a:schemeClr val="accent4"/>
          </a:solidFill>
          <a:ln>
            <a:noFill/>
          </a:ln>
          <a:effectLst>
            <a:outerShdw blurRad="254000" sx="102000" sy="102000" algn="ctr" rotWithShape="0">
              <a:prstClr val="black">
                <a:alpha val="20000"/>
              </a:prstClr>
            </a:outerShdw>
          </a:effectLst>
        </c:spPr>
      </c:pivotFmt>
      <c:pivotFmt>
        <c:idx val="4"/>
        <c:spPr>
          <a:solidFill>
            <a:schemeClr val="accent4">
              <a:tint val="65000"/>
            </a:schemeClr>
          </a:solidFill>
          <a:ln>
            <a:noFill/>
          </a:ln>
          <a:effectLst>
            <a:outerShdw blurRad="254000" sx="102000" sy="102000" algn="ctr" rotWithShape="0">
              <a:prstClr val="black">
                <a:alpha val="20000"/>
              </a:prstClr>
            </a:outerShdw>
          </a:effectLst>
        </c:spPr>
      </c:pivotFmt>
      <c:pivotFmt>
        <c:idx val="5"/>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4">
              <a:shade val="65000"/>
            </a:schemeClr>
          </a:solidFill>
          <a:ln>
            <a:noFill/>
          </a:ln>
          <a:effectLst>
            <a:outerShdw blurRad="254000" sx="102000" sy="102000" algn="ctr" rotWithShape="0">
              <a:prstClr val="black">
                <a:alpha val="20000"/>
              </a:prstClr>
            </a:outerShdw>
          </a:effectLst>
        </c:spPr>
      </c:pivotFmt>
      <c:pivotFmt>
        <c:idx val="7"/>
        <c:spPr>
          <a:solidFill>
            <a:schemeClr val="accent4"/>
          </a:solidFill>
          <a:ln>
            <a:noFill/>
          </a:ln>
          <a:effectLst>
            <a:outerShdw blurRad="254000" sx="102000" sy="102000" algn="ctr" rotWithShape="0">
              <a:prstClr val="black">
                <a:alpha val="20000"/>
              </a:prstClr>
            </a:outerShdw>
          </a:effectLst>
        </c:spPr>
      </c:pivotFmt>
      <c:pivotFmt>
        <c:idx val="8"/>
        <c:spPr>
          <a:solidFill>
            <a:schemeClr val="accent4">
              <a:tint val="65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Tablas!$F$5</c:f>
              <c:strCache>
                <c:ptCount val="1"/>
                <c:pt idx="0">
                  <c:v>Total</c:v>
                </c:pt>
              </c:strCache>
            </c:strRef>
          </c:tx>
          <c:dPt>
            <c:idx val="0"/>
            <c:bubble3D val="0"/>
            <c:spPr>
              <a:solidFill>
                <a:schemeClr val="accent4">
                  <a:shade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971-F448-BFD6-C2154942E98C}"/>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971-F448-BFD6-C2154942E98C}"/>
              </c:ext>
            </c:extLst>
          </c:dPt>
          <c:dPt>
            <c:idx val="2"/>
            <c:bubble3D val="0"/>
            <c:spPr>
              <a:solidFill>
                <a:schemeClr val="accent4">
                  <a:tint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971-F448-BFD6-C2154942E98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Tablas!$E$6:$E$9</c:f>
              <c:strCache>
                <c:ptCount val="3"/>
                <c:pt idx="0">
                  <c:v>Tarjeta de crédito</c:v>
                </c:pt>
                <c:pt idx="1">
                  <c:v>Tarjeta de débito</c:v>
                </c:pt>
                <c:pt idx="2">
                  <c:v>Efectivo</c:v>
                </c:pt>
              </c:strCache>
            </c:strRef>
          </c:cat>
          <c:val>
            <c:numRef>
              <c:f>Tablas!$F$6:$F$9</c:f>
              <c:numCache>
                <c:formatCode>General</c:formatCode>
                <c:ptCount val="3"/>
                <c:pt idx="0">
                  <c:v>525</c:v>
                </c:pt>
                <c:pt idx="1">
                  <c:v>150</c:v>
                </c:pt>
                <c:pt idx="2">
                  <c:v>92</c:v>
                </c:pt>
              </c:numCache>
            </c:numRef>
          </c:val>
          <c:extLst>
            <c:ext xmlns:c16="http://schemas.microsoft.com/office/drawing/2014/chart" uri="{C3380CC4-5D6E-409C-BE32-E72D297353CC}">
              <c16:uniqueId val="{00000006-E971-F448-BFD6-C2154942E98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[Entregable.xlsx]Tablas!PivotTable3</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Ingresos por Tipo de Servicio y Día de la Semana</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4"/>
          </a:solidFill>
          <a:ln>
            <a:noFill/>
          </a:ln>
          <a:effectLst>
            <a:outerShdw blurRad="254000" sx="102000" sy="102000" algn="ctr" rotWithShape="0">
              <a:prstClr val="black">
                <a:alpha val="20000"/>
              </a:prstClr>
            </a:outerShdw>
          </a:effectLst>
        </c:spPr>
        <c:marker>
          <c:symbol val="circle"/>
          <c:size val="6"/>
        </c:marker>
      </c:pivotFmt>
      <c:pivotFmt>
        <c:idx val="1"/>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4">
              <a:shade val="65000"/>
            </a:schemeClr>
          </a:solidFill>
          <a:ln>
            <a:noFill/>
          </a:ln>
          <a:effectLst>
            <a:outerShdw blurRad="254000" sx="102000" sy="102000" algn="ctr" rotWithShape="0">
              <a:prstClr val="black">
                <a:alpha val="20000"/>
              </a:prstClr>
            </a:outerShdw>
          </a:effectLst>
        </c:spPr>
      </c:pivotFmt>
      <c:pivotFmt>
        <c:idx val="3"/>
        <c:spPr>
          <a:solidFill>
            <a:schemeClr val="accent4"/>
          </a:solidFill>
          <a:ln>
            <a:noFill/>
          </a:ln>
          <a:effectLst>
            <a:outerShdw blurRad="254000" sx="102000" sy="102000" algn="ctr" rotWithShape="0">
              <a:prstClr val="black">
                <a:alpha val="20000"/>
              </a:prstClr>
            </a:outerShdw>
          </a:effectLst>
        </c:spPr>
      </c:pivotFmt>
      <c:pivotFmt>
        <c:idx val="4"/>
        <c:spPr>
          <a:solidFill>
            <a:schemeClr val="accent4">
              <a:tint val="65000"/>
            </a:schemeClr>
          </a:solidFill>
          <a:ln>
            <a:noFill/>
          </a:ln>
          <a:effectLst>
            <a:outerShdw blurRad="254000" sx="102000" sy="102000" algn="ctr" rotWithShape="0">
              <a:prstClr val="black">
                <a:alpha val="20000"/>
              </a:prstClr>
            </a:outerShdw>
          </a:effectLst>
        </c:spPr>
      </c:pivotFmt>
      <c:pivotFmt>
        <c:idx val="5"/>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4">
              <a:shade val="65000"/>
            </a:schemeClr>
          </a:solidFill>
          <a:ln>
            <a:noFill/>
          </a:ln>
          <a:effectLst>
            <a:outerShdw blurRad="254000" sx="102000" sy="102000" algn="ctr" rotWithShape="0">
              <a:prstClr val="black">
                <a:alpha val="20000"/>
              </a:prstClr>
            </a:outerShdw>
          </a:effectLst>
        </c:spPr>
      </c:pivotFmt>
      <c:pivotFmt>
        <c:idx val="7"/>
        <c:spPr>
          <a:solidFill>
            <a:schemeClr val="accent4"/>
          </a:solidFill>
          <a:ln>
            <a:noFill/>
          </a:ln>
          <a:effectLst>
            <a:outerShdw blurRad="254000" sx="102000" sy="102000" algn="ctr" rotWithShape="0">
              <a:prstClr val="black">
                <a:alpha val="20000"/>
              </a:prstClr>
            </a:outerShdw>
          </a:effectLst>
        </c:spPr>
      </c:pivotFmt>
      <c:pivotFmt>
        <c:idx val="8"/>
        <c:spPr>
          <a:solidFill>
            <a:schemeClr val="accent4">
              <a:tint val="65000"/>
            </a:schemeClr>
          </a:solidFill>
          <a:ln>
            <a:noFill/>
          </a:ln>
          <a:effectLst>
            <a:outerShdw blurRad="254000" sx="102000" sy="102000" algn="ctr" rotWithShape="0">
              <a:prstClr val="black">
                <a:alpha val="20000"/>
              </a:prstClr>
            </a:outerShdw>
          </a:effectLst>
        </c:spPr>
      </c:pivotFmt>
      <c:pivotFmt>
        <c:idx val="9"/>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4">
              <a:shade val="65000"/>
            </a:schemeClr>
          </a:solidFill>
          <a:ln>
            <a:noFill/>
          </a:ln>
          <a:effectLst>
            <a:outerShdw blurRad="254000" sx="102000" sy="102000" algn="ctr" rotWithShape="0">
              <a:prstClr val="black">
                <a:alpha val="20000"/>
              </a:prstClr>
            </a:outerShdw>
          </a:effectLst>
        </c:spPr>
      </c:pivotFmt>
      <c:pivotFmt>
        <c:idx val="11"/>
        <c:spPr>
          <a:solidFill>
            <a:schemeClr val="accent4"/>
          </a:solidFill>
          <a:ln>
            <a:noFill/>
          </a:ln>
          <a:effectLst>
            <a:outerShdw blurRad="254000" sx="102000" sy="102000" algn="ctr" rotWithShape="0">
              <a:prstClr val="black">
                <a:alpha val="20000"/>
              </a:prstClr>
            </a:outerShdw>
          </a:effectLst>
        </c:spPr>
      </c:pivotFmt>
      <c:pivotFmt>
        <c:idx val="12"/>
        <c:spPr>
          <a:solidFill>
            <a:schemeClr val="accent4">
              <a:tint val="65000"/>
            </a:schemeClr>
          </a:solidFill>
          <a:ln>
            <a:noFill/>
          </a:ln>
          <a:effectLst>
            <a:outerShdw blurRad="254000" sx="102000" sy="102000" algn="ctr" rotWithShape="0">
              <a:prstClr val="black">
                <a:alpha val="20000"/>
              </a:prstClr>
            </a:outerShdw>
          </a:effectLst>
        </c:spPr>
      </c:pivotFmt>
      <c:pivotFmt>
        <c:idx val="13"/>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4">
              <a:shade val="65000"/>
            </a:schemeClr>
          </a:solidFill>
          <a:ln>
            <a:noFill/>
          </a:ln>
          <a:effectLst>
            <a:outerShdw blurRad="254000" sx="102000" sy="102000" algn="ctr" rotWithShape="0">
              <a:prstClr val="black">
                <a:alpha val="20000"/>
              </a:prstClr>
            </a:outerShdw>
          </a:effectLst>
        </c:spPr>
      </c:pivotFmt>
      <c:pivotFmt>
        <c:idx val="15"/>
        <c:spPr>
          <a:solidFill>
            <a:schemeClr val="accent4"/>
          </a:solidFill>
          <a:ln>
            <a:noFill/>
          </a:ln>
          <a:effectLst>
            <a:outerShdw blurRad="254000" sx="102000" sy="102000" algn="ctr" rotWithShape="0">
              <a:prstClr val="black">
                <a:alpha val="20000"/>
              </a:prstClr>
            </a:outerShdw>
          </a:effectLst>
        </c:spPr>
      </c:pivotFmt>
      <c:pivotFmt>
        <c:idx val="16"/>
        <c:spPr>
          <a:solidFill>
            <a:schemeClr val="accent4">
              <a:tint val="65000"/>
            </a:schemeClr>
          </a:solidFill>
          <a:ln>
            <a:noFill/>
          </a:ln>
          <a:effectLst>
            <a:outerShdw blurRad="254000" sx="102000" sy="102000" algn="ctr" rotWithShape="0">
              <a:prstClr val="black">
                <a:alpha val="20000"/>
              </a:prstClr>
            </a:outerShdw>
          </a:effectLst>
        </c:spPr>
      </c:pivotFmt>
      <c:pivotFmt>
        <c:idx val="17"/>
        <c:spPr>
          <a:ln w="31750" cap="rnd">
            <a:solidFill>
              <a:schemeClr val="accent4">
                <a:alpha val="85000"/>
              </a:schemeClr>
            </a:solidFill>
            <a:round/>
          </a:ln>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31750" cap="rnd">
            <a:solidFill>
              <a:schemeClr val="accent4">
                <a:shade val="65000"/>
                <a:alpha val="85000"/>
              </a:schemeClr>
            </a:solidFill>
            <a:round/>
          </a:ln>
          <a:effectLst/>
        </c:spPr>
        <c:marker>
          <c:symbol val="none"/>
        </c:marker>
      </c:pivotFmt>
      <c:pivotFmt>
        <c:idx val="19"/>
        <c:spPr>
          <a:ln w="31750" cap="rnd">
            <a:solidFill>
              <a:schemeClr val="accent4">
                <a:shade val="65000"/>
                <a:alpha val="85000"/>
              </a:schemeClr>
            </a:solidFill>
            <a:round/>
          </a:ln>
          <a:effectLst/>
        </c:spPr>
        <c:marker>
          <c:symbol val="none"/>
        </c:marker>
      </c:pivotFmt>
      <c:pivotFmt>
        <c:idx val="20"/>
        <c:spPr>
          <a:ln w="31750" cap="rnd">
            <a:solidFill>
              <a:schemeClr val="accent4">
                <a:shade val="65000"/>
                <a:alpha val="85000"/>
              </a:schemeClr>
            </a:solidFill>
            <a:round/>
          </a:ln>
          <a:effectLst/>
        </c:spPr>
        <c:marker>
          <c:symbol val="none"/>
        </c:marker>
      </c:pivotFmt>
      <c:pivotFmt>
        <c:idx val="21"/>
        <c:spPr>
          <a:ln w="31750" cap="rnd">
            <a:solidFill>
              <a:schemeClr val="accent4">
                <a:alpha val="85000"/>
              </a:schemeClr>
            </a:solidFill>
            <a:round/>
          </a:ln>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31750" cap="rnd">
            <a:solidFill>
              <a:schemeClr val="accent4">
                <a:alpha val="85000"/>
              </a:schemeClr>
            </a:solidFill>
            <a:round/>
          </a:ln>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Tablas!$I$5:$I$6</c:f>
              <c:strCache>
                <c:ptCount val="1"/>
                <c:pt idx="0">
                  <c:v>Almuerzo</c:v>
                </c:pt>
              </c:strCache>
            </c:strRef>
          </c:tx>
          <c:spPr>
            <a:ln w="31750" cap="rnd">
              <a:solidFill>
                <a:schemeClr val="accent4">
                  <a:shade val="65000"/>
                  <a:alpha val="85000"/>
                </a:schemeClr>
              </a:solidFill>
              <a:round/>
            </a:ln>
            <a:effectLst/>
          </c:spPr>
          <c:marker>
            <c:symbol val="none"/>
          </c:marker>
          <c:dPt>
            <c:idx val="0"/>
            <c:marker>
              <c:symbol val="none"/>
            </c:marker>
            <c:bubble3D val="0"/>
            <c:spPr>
              <a:ln w="31750" cap="rnd">
                <a:solidFill>
                  <a:schemeClr val="accent4">
                    <a:shade val="65000"/>
                    <a:alpha val="85000"/>
                  </a:schemeClr>
                </a:solidFill>
                <a:round/>
              </a:ln>
              <a:effectLst/>
            </c:spPr>
            <c:extLst>
              <c:ext xmlns:c16="http://schemas.microsoft.com/office/drawing/2014/chart" uri="{C3380CC4-5D6E-409C-BE32-E72D297353CC}">
                <c16:uniqueId val="{00000005-DCBB-6D4A-97ED-554DC63174A9}"/>
              </c:ext>
            </c:extLst>
          </c:dPt>
          <c:dPt>
            <c:idx val="1"/>
            <c:marker>
              <c:symbol val="none"/>
            </c:marker>
            <c:bubble3D val="0"/>
            <c:spPr>
              <a:ln w="31750" cap="rnd">
                <a:solidFill>
                  <a:schemeClr val="accent4">
                    <a:shade val="65000"/>
                    <a:alpha val="85000"/>
                  </a:schemeClr>
                </a:solidFill>
                <a:round/>
              </a:ln>
              <a:effectLst/>
            </c:spPr>
            <c:extLst>
              <c:ext xmlns:c16="http://schemas.microsoft.com/office/drawing/2014/chart" uri="{C3380CC4-5D6E-409C-BE32-E72D297353CC}">
                <c16:uniqueId val="{00000007-DCBB-6D4A-97ED-554DC63174A9}"/>
              </c:ext>
            </c:extLst>
          </c:dPt>
          <c:dPt>
            <c:idx val="2"/>
            <c:marker>
              <c:symbol val="none"/>
            </c:marker>
            <c:bubble3D val="0"/>
            <c:spPr>
              <a:ln w="31750" cap="rnd">
                <a:solidFill>
                  <a:schemeClr val="accent4">
                    <a:shade val="65000"/>
                    <a:alpha val="85000"/>
                  </a:schemeClr>
                </a:solidFill>
                <a:round/>
              </a:ln>
              <a:effectLst/>
            </c:spPr>
            <c:extLst>
              <c:ext xmlns:c16="http://schemas.microsoft.com/office/drawing/2014/chart" uri="{C3380CC4-5D6E-409C-BE32-E72D297353CC}">
                <c16:uniqueId val="{00000009-DCBB-6D4A-97ED-554DC63174A9}"/>
              </c:ext>
            </c:extLst>
          </c:dPt>
          <c:cat>
            <c:strRef>
              <c:f>Tablas!$H$7:$H$14</c:f>
              <c:strCache>
                <c:ptCount val="7"/>
                <c:pt idx="0">
                  <c:v>4/1/23</c:v>
                </c:pt>
                <c:pt idx="1">
                  <c:v>4/2/23</c:v>
                </c:pt>
                <c:pt idx="2">
                  <c:v>4/3/23</c:v>
                </c:pt>
                <c:pt idx="3">
                  <c:v>4/4/23</c:v>
                </c:pt>
                <c:pt idx="4">
                  <c:v>4/5/23</c:v>
                </c:pt>
                <c:pt idx="5">
                  <c:v>4/6/23</c:v>
                </c:pt>
                <c:pt idx="6">
                  <c:v>4/7/23</c:v>
                </c:pt>
              </c:strCache>
            </c:strRef>
          </c:cat>
          <c:val>
            <c:numRef>
              <c:f>Tablas!$I$7:$I$14</c:f>
              <c:numCache>
                <c:formatCode>_([$€-2]\ * #,##0_);_([$€-2]\ * \(#,##0\);_([$€-2]\ * "-"??_);_(@_)</c:formatCode>
                <c:ptCount val="7"/>
                <c:pt idx="0">
                  <c:v>10514</c:v>
                </c:pt>
                <c:pt idx="1">
                  <c:v>11741</c:v>
                </c:pt>
                <c:pt idx="2">
                  <c:v>4409</c:v>
                </c:pt>
                <c:pt idx="3">
                  <c:v>3480</c:v>
                </c:pt>
                <c:pt idx="4">
                  <c:v>6724</c:v>
                </c:pt>
                <c:pt idx="5">
                  <c:v>13231</c:v>
                </c:pt>
                <c:pt idx="6">
                  <c:v>10040</c:v>
                </c:pt>
              </c:numCache>
            </c:numRef>
          </c:val>
          <c:smooth val="0"/>
          <c:extLst>
            <c:ext xmlns:c16="http://schemas.microsoft.com/office/drawing/2014/chart" uri="{C3380CC4-5D6E-409C-BE32-E72D297353CC}">
              <c16:uniqueId val="{0000000A-DCBB-6D4A-97ED-554DC63174A9}"/>
            </c:ext>
          </c:extLst>
        </c:ser>
        <c:ser>
          <c:idx val="1"/>
          <c:order val="1"/>
          <c:tx>
            <c:strRef>
              <c:f>Tablas!$J$5:$J$6</c:f>
              <c:strCache>
                <c:ptCount val="1"/>
                <c:pt idx="0">
                  <c:v>Cena</c:v>
                </c:pt>
              </c:strCache>
            </c:strRef>
          </c:tx>
          <c:spPr>
            <a:ln w="31750" cap="rnd">
              <a:solidFill>
                <a:schemeClr val="accent4">
                  <a:alpha val="85000"/>
                </a:schemeClr>
              </a:solidFill>
              <a:round/>
            </a:ln>
            <a:effectLst/>
          </c:spPr>
          <c:marker>
            <c:symbol val="none"/>
          </c:marker>
          <c:cat>
            <c:strRef>
              <c:f>Tablas!$H$7:$H$14</c:f>
              <c:strCache>
                <c:ptCount val="7"/>
                <c:pt idx="0">
                  <c:v>4/1/23</c:v>
                </c:pt>
                <c:pt idx="1">
                  <c:v>4/2/23</c:v>
                </c:pt>
                <c:pt idx="2">
                  <c:v>4/3/23</c:v>
                </c:pt>
                <c:pt idx="3">
                  <c:v>4/4/23</c:v>
                </c:pt>
                <c:pt idx="4">
                  <c:v>4/5/23</c:v>
                </c:pt>
                <c:pt idx="5">
                  <c:v>4/6/23</c:v>
                </c:pt>
                <c:pt idx="6">
                  <c:v>4/7/23</c:v>
                </c:pt>
              </c:strCache>
            </c:strRef>
          </c:cat>
          <c:val>
            <c:numRef>
              <c:f>Tablas!$J$7:$J$14</c:f>
              <c:numCache>
                <c:formatCode>_([$€-2]\ * #,##0_);_([$€-2]\ * \(#,##0\);_([$€-2]\ * "-"??_);_(@_)</c:formatCode>
                <c:ptCount val="7"/>
                <c:pt idx="0">
                  <c:v>3730</c:v>
                </c:pt>
                <c:pt idx="1">
                  <c:v>3660</c:v>
                </c:pt>
                <c:pt idx="2">
                  <c:v>1197</c:v>
                </c:pt>
                <c:pt idx="3">
                  <c:v>1689</c:v>
                </c:pt>
                <c:pt idx="4">
                  <c:v>2227</c:v>
                </c:pt>
                <c:pt idx="5">
                  <c:v>5713</c:v>
                </c:pt>
                <c:pt idx="6">
                  <c:v>3482</c:v>
                </c:pt>
              </c:numCache>
            </c:numRef>
          </c:val>
          <c:smooth val="0"/>
          <c:extLst>
            <c:ext xmlns:c16="http://schemas.microsoft.com/office/drawing/2014/chart" uri="{C3380CC4-5D6E-409C-BE32-E72D297353CC}">
              <c16:uniqueId val="{0000000B-DCBB-6D4A-97ED-554DC63174A9}"/>
            </c:ext>
          </c:extLst>
        </c:ser>
        <c:ser>
          <c:idx val="2"/>
          <c:order val="2"/>
          <c:tx>
            <c:strRef>
              <c:f>Tablas!$K$5:$K$6</c:f>
              <c:strCache>
                <c:ptCount val="1"/>
                <c:pt idx="0">
                  <c:v>Desayuno</c:v>
                </c:pt>
              </c:strCache>
            </c:strRef>
          </c:tx>
          <c:spPr>
            <a:ln w="31750" cap="rnd">
              <a:solidFill>
                <a:schemeClr val="accent4">
                  <a:tint val="65000"/>
                  <a:alpha val="85000"/>
                </a:schemeClr>
              </a:solidFill>
              <a:round/>
            </a:ln>
            <a:effectLst/>
          </c:spPr>
          <c:marker>
            <c:symbol val="none"/>
          </c:marker>
          <c:cat>
            <c:strRef>
              <c:f>Tablas!$H$7:$H$14</c:f>
              <c:strCache>
                <c:ptCount val="7"/>
                <c:pt idx="0">
                  <c:v>4/1/23</c:v>
                </c:pt>
                <c:pt idx="1">
                  <c:v>4/2/23</c:v>
                </c:pt>
                <c:pt idx="2">
                  <c:v>4/3/23</c:v>
                </c:pt>
                <c:pt idx="3">
                  <c:v>4/4/23</c:v>
                </c:pt>
                <c:pt idx="4">
                  <c:v>4/5/23</c:v>
                </c:pt>
                <c:pt idx="5">
                  <c:v>4/6/23</c:v>
                </c:pt>
                <c:pt idx="6">
                  <c:v>4/7/23</c:v>
                </c:pt>
              </c:strCache>
            </c:strRef>
          </c:cat>
          <c:val>
            <c:numRef>
              <c:f>Tablas!$K$7:$K$14</c:f>
              <c:numCache>
                <c:formatCode>_([$€-2]\ * #,##0_);_([$€-2]\ * \(#,##0\);_([$€-2]\ * "-"??_);_(@_)</c:formatCode>
                <c:ptCount val="7"/>
                <c:pt idx="0">
                  <c:v>2949</c:v>
                </c:pt>
                <c:pt idx="1">
                  <c:v>3230</c:v>
                </c:pt>
                <c:pt idx="2">
                  <c:v>2334</c:v>
                </c:pt>
                <c:pt idx="3">
                  <c:v>2477</c:v>
                </c:pt>
                <c:pt idx="4">
                  <c:v>1102</c:v>
                </c:pt>
                <c:pt idx="5">
                  <c:v>4991</c:v>
                </c:pt>
                <c:pt idx="6">
                  <c:v>2850</c:v>
                </c:pt>
              </c:numCache>
            </c:numRef>
          </c:val>
          <c:smooth val="0"/>
          <c:extLst>
            <c:ext xmlns:c16="http://schemas.microsoft.com/office/drawing/2014/chart" uri="{C3380CC4-5D6E-409C-BE32-E72D297353CC}">
              <c16:uniqueId val="{0000000C-DCBB-6D4A-97ED-554DC63174A9}"/>
            </c:ext>
          </c:extLst>
        </c:ser>
        <c:dLbls>
          <c:showLegendKey val="0"/>
          <c:showVal val="0"/>
          <c:showCatName val="0"/>
          <c:showSerName val="0"/>
          <c:showPercent val="0"/>
          <c:showBubbleSize val="0"/>
        </c:dLbls>
        <c:smooth val="0"/>
        <c:axId val="2100156191"/>
        <c:axId val="177477072"/>
      </c:lineChart>
      <c:dateAx>
        <c:axId val="2100156191"/>
        <c:scaling>
          <c:orientation val="minMax"/>
        </c:scaling>
        <c:delete val="0"/>
        <c:axPos val="b"/>
        <c:numFmt formatCode="dddd" sourceLinked="0"/>
        <c:majorTickMark val="out"/>
        <c:minorTickMark val="none"/>
        <c:tickLblPos val="low"/>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7477072"/>
        <c:crosses val="autoZero"/>
        <c:auto val="0"/>
        <c:lblOffset val="100"/>
        <c:baseTimeUnit val="days"/>
      </c:dateAx>
      <c:valAx>
        <c:axId val="17747707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2]\ * #,##0_);_([$€-2]\ * \(#,##0\);_([$€-2]\ *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100156191"/>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[Entregable.xlsx]Tablas!PivotTable4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Ingresos por País de Origen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4"/>
          </a:solidFill>
          <a:ln>
            <a:noFill/>
          </a:ln>
          <a:effectLst>
            <a:outerShdw blurRad="254000" sx="102000" sy="102000" algn="ctr" rotWithShape="0">
              <a:prstClr val="black">
                <a:alpha val="20000"/>
              </a:prstClr>
            </a:outerShdw>
          </a:effectLst>
        </c:spPr>
        <c:marker>
          <c:symbol val="circle"/>
          <c:size val="6"/>
        </c:marker>
      </c:pivotFmt>
      <c:pivotFmt>
        <c:idx val="1"/>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4"/>
          </a:solidFill>
          <a:ln>
            <a:noFill/>
          </a:ln>
          <a:effectLst>
            <a:outerShdw blurRad="254000" sx="102000" sy="102000" algn="ctr" rotWithShape="0">
              <a:prstClr val="black">
                <a:alpha val="20000"/>
              </a:prstClr>
            </a:outerShdw>
          </a:effectLst>
        </c:spPr>
      </c:pivotFmt>
      <c:pivotFmt>
        <c:idx val="3"/>
        <c:spPr>
          <a:solidFill>
            <a:schemeClr val="accent4"/>
          </a:solidFill>
          <a:ln>
            <a:noFill/>
          </a:ln>
          <a:effectLst>
            <a:outerShdw blurRad="254000" sx="102000" sy="102000" algn="ctr" rotWithShape="0">
              <a:prstClr val="black">
                <a:alpha val="20000"/>
              </a:prstClr>
            </a:outerShdw>
          </a:effectLst>
        </c:spPr>
      </c:pivotFmt>
      <c:pivotFmt>
        <c:idx val="4"/>
        <c:spPr>
          <a:solidFill>
            <a:schemeClr val="accent4"/>
          </a:solidFill>
          <a:ln>
            <a:noFill/>
          </a:ln>
          <a:effectLst>
            <a:outerShdw blurRad="254000" sx="102000" sy="102000" algn="ctr" rotWithShape="0">
              <a:prstClr val="black">
                <a:alpha val="20000"/>
              </a:prstClr>
            </a:outerShdw>
          </a:effectLst>
        </c:spPr>
      </c:pivotFmt>
      <c:pivotFmt>
        <c:idx val="5"/>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4"/>
          </a:solidFill>
          <a:ln>
            <a:noFill/>
          </a:ln>
          <a:effectLst>
            <a:outerShdw blurRad="254000" sx="102000" sy="102000" algn="ctr" rotWithShape="0">
              <a:prstClr val="black">
                <a:alpha val="20000"/>
              </a:prstClr>
            </a:outerShdw>
          </a:effectLst>
        </c:spPr>
      </c:pivotFmt>
      <c:pivotFmt>
        <c:idx val="7"/>
        <c:spPr>
          <a:solidFill>
            <a:schemeClr val="accent4"/>
          </a:solidFill>
          <a:ln>
            <a:noFill/>
          </a:ln>
          <a:effectLst>
            <a:outerShdw blurRad="254000" sx="102000" sy="102000" algn="ctr" rotWithShape="0">
              <a:prstClr val="black">
                <a:alpha val="20000"/>
              </a:prstClr>
            </a:outerShdw>
          </a:effectLst>
        </c:spPr>
      </c:pivotFmt>
      <c:pivotFmt>
        <c:idx val="8"/>
        <c:spPr>
          <a:solidFill>
            <a:schemeClr val="accent4"/>
          </a:solidFill>
          <a:ln>
            <a:noFill/>
          </a:ln>
          <a:effectLst>
            <a:outerShdw blurRad="254000" sx="102000" sy="102000" algn="ctr" rotWithShape="0">
              <a:prstClr val="black">
                <a:alpha val="20000"/>
              </a:prstClr>
            </a:outerShdw>
          </a:effectLst>
        </c:spPr>
      </c:pivotFmt>
      <c:pivotFmt>
        <c:idx val="9"/>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4"/>
          </a:solidFill>
          <a:ln>
            <a:noFill/>
          </a:ln>
          <a:effectLst>
            <a:outerShdw blurRad="254000" sx="102000" sy="102000" algn="ctr" rotWithShape="0">
              <a:prstClr val="black">
                <a:alpha val="20000"/>
              </a:prstClr>
            </a:outerShdw>
          </a:effectLst>
        </c:spPr>
      </c:pivotFmt>
      <c:pivotFmt>
        <c:idx val="11"/>
        <c:spPr>
          <a:solidFill>
            <a:schemeClr val="accent4"/>
          </a:solidFill>
          <a:ln>
            <a:noFill/>
          </a:ln>
          <a:effectLst>
            <a:outerShdw blurRad="254000" sx="102000" sy="102000" algn="ctr" rotWithShape="0">
              <a:prstClr val="black">
                <a:alpha val="20000"/>
              </a:prstClr>
            </a:outerShdw>
          </a:effectLst>
        </c:spPr>
      </c:pivotFmt>
      <c:pivotFmt>
        <c:idx val="12"/>
        <c:spPr>
          <a:solidFill>
            <a:schemeClr val="accent4"/>
          </a:solidFill>
          <a:ln>
            <a:noFill/>
          </a:ln>
          <a:effectLst>
            <a:outerShdw blurRad="254000" sx="102000" sy="102000" algn="ctr" rotWithShape="0">
              <a:prstClr val="black">
                <a:alpha val="20000"/>
              </a:prstClr>
            </a:outerShdw>
          </a:effectLst>
        </c:spPr>
      </c:pivotFmt>
      <c:pivotFmt>
        <c:idx val="13"/>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4"/>
          </a:solidFill>
          <a:ln>
            <a:noFill/>
          </a:ln>
          <a:effectLst>
            <a:outerShdw blurRad="254000" sx="102000" sy="102000" algn="ctr" rotWithShape="0">
              <a:prstClr val="black">
                <a:alpha val="20000"/>
              </a:prstClr>
            </a:outerShdw>
          </a:effectLst>
        </c:spPr>
      </c:pivotFmt>
      <c:pivotFmt>
        <c:idx val="15"/>
        <c:spPr>
          <a:solidFill>
            <a:schemeClr val="accent4"/>
          </a:solidFill>
          <a:ln>
            <a:noFill/>
          </a:ln>
          <a:effectLst>
            <a:outerShdw blurRad="254000" sx="102000" sy="102000" algn="ctr" rotWithShape="0">
              <a:prstClr val="black">
                <a:alpha val="20000"/>
              </a:prstClr>
            </a:outerShdw>
          </a:effectLst>
        </c:spPr>
      </c:pivotFmt>
      <c:pivotFmt>
        <c:idx val="16"/>
        <c:spPr>
          <a:solidFill>
            <a:schemeClr val="accent4"/>
          </a:solidFill>
          <a:ln>
            <a:noFill/>
          </a:ln>
          <a:effectLst>
            <a:outerShdw blurRad="254000" sx="102000" sy="102000" algn="ctr" rotWithShape="0">
              <a:prstClr val="black">
                <a:alpha val="20000"/>
              </a:prstClr>
            </a:outerShdw>
          </a:effectLst>
        </c:spPr>
      </c:pivotFmt>
      <c:pivotFmt>
        <c:idx val="17"/>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4"/>
          </a:solidFill>
          <a:ln>
            <a:noFill/>
          </a:ln>
          <a:effectLst>
            <a:outerShdw blurRad="254000" sx="102000" sy="102000" algn="ctr" rotWithShape="0">
              <a:prstClr val="black">
                <a:alpha val="20000"/>
              </a:prstClr>
            </a:outerShdw>
          </a:effectLst>
        </c:spPr>
      </c:pivotFmt>
      <c:pivotFmt>
        <c:idx val="19"/>
        <c:spPr>
          <a:solidFill>
            <a:schemeClr val="accent4"/>
          </a:solidFill>
          <a:ln>
            <a:noFill/>
          </a:ln>
          <a:effectLst>
            <a:outerShdw blurRad="254000" sx="102000" sy="102000" algn="ctr" rotWithShape="0">
              <a:prstClr val="black">
                <a:alpha val="20000"/>
              </a:prstClr>
            </a:outerShdw>
          </a:effectLst>
        </c:spPr>
      </c:pivotFmt>
      <c:pivotFmt>
        <c:idx val="20"/>
        <c:spPr>
          <a:solidFill>
            <a:schemeClr val="accent4"/>
          </a:solidFill>
          <a:ln>
            <a:noFill/>
          </a:ln>
          <a:effectLst>
            <a:outerShdw blurRad="254000" sx="102000" sy="102000" algn="ctr" rotWithShape="0">
              <a:prstClr val="black">
                <a:alpha val="20000"/>
              </a:prstClr>
            </a:outerShdw>
          </a:effectLst>
        </c:spPr>
      </c:pivotFmt>
    </c:pivotFmts>
    <c:plotArea>
      <c:layout/>
      <c:barChart>
        <c:barDir val="col"/>
        <c:grouping val="clustered"/>
        <c:varyColors val="0"/>
        <c:ser>
          <c:idx val="0"/>
          <c:order val="0"/>
          <c:tx>
            <c:strRef>
              <c:f>Tablas!$O$5</c:f>
              <c:strCache>
                <c:ptCount val="1"/>
                <c:pt idx="0">
                  <c:v>Total</c:v>
                </c:pt>
              </c:strCache>
            </c:strRef>
          </c:tx>
          <c:spPr>
            <a:solidFill>
              <a:schemeClr val="accent4"/>
            </a:solidFill>
            <a:ln>
              <a:noFill/>
            </a:ln>
            <a:effectLst>
              <a:outerShdw blurRad="254000" sx="102000" sy="102000" algn="ctr" rotWithShape="0">
                <a:prstClr val="black">
                  <a:alpha val="20000"/>
                </a:prstClr>
              </a:outerShdw>
            </a:effectLst>
          </c:spPr>
          <c:invertIfNegative val="0"/>
          <c:dPt>
            <c:idx val="0"/>
            <c:invertIfNegative val="0"/>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B34-A245-9C2A-CC5C1F7415EE}"/>
              </c:ext>
            </c:extLst>
          </c:dPt>
          <c:dPt>
            <c:idx val="1"/>
            <c:invertIfNegative val="0"/>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B34-A245-9C2A-CC5C1F7415EE}"/>
              </c:ext>
            </c:extLst>
          </c:dPt>
          <c:dPt>
            <c:idx val="2"/>
            <c:invertIfNegative val="0"/>
            <c:bubble3D val="0"/>
            <c:extLst>
              <c:ext xmlns:c16="http://schemas.microsoft.com/office/drawing/2014/chart" uri="{C3380CC4-5D6E-409C-BE32-E72D297353CC}">
                <c16:uniqueId val="{00000007-2B34-A245-9C2A-CC5C1F7415EE}"/>
              </c:ext>
            </c:extLst>
          </c:dPt>
          <c:dPt>
            <c:idx val="8"/>
            <c:invertIfNegative val="0"/>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E570-4F4F-A43C-A1DA82B1DDA7}"/>
              </c:ext>
            </c:extLst>
          </c:dPt>
          <c:cat>
            <c:strRef>
              <c:f>Tablas!$N$6:$N$17</c:f>
              <c:strCache>
                <c:ptCount val="11"/>
                <c:pt idx="0">
                  <c:v>Chile</c:v>
                </c:pt>
                <c:pt idx="1">
                  <c:v>Bolivia</c:v>
                </c:pt>
                <c:pt idx="2">
                  <c:v>Uruguay</c:v>
                </c:pt>
                <c:pt idx="3">
                  <c:v>Colombia</c:v>
                </c:pt>
                <c:pt idx="4">
                  <c:v>Argentina</c:v>
                </c:pt>
                <c:pt idx="5">
                  <c:v>España</c:v>
                </c:pt>
                <c:pt idx="6">
                  <c:v>Paraguay</c:v>
                </c:pt>
                <c:pt idx="7">
                  <c:v>Venezuela</c:v>
                </c:pt>
                <c:pt idx="8">
                  <c:v>Perú</c:v>
                </c:pt>
                <c:pt idx="9">
                  <c:v>Brasil</c:v>
                </c:pt>
                <c:pt idx="10">
                  <c:v>Ecuador</c:v>
                </c:pt>
              </c:strCache>
            </c:strRef>
          </c:cat>
          <c:val>
            <c:numRef>
              <c:f>Tablas!$O$6:$O$17</c:f>
              <c:numCache>
                <c:formatCode>_([$€-2]\ * #,##0_);_([$€-2]\ * \(#,##0\);_([$€-2]\ * "-"??_);_(@_)</c:formatCode>
                <c:ptCount val="11"/>
                <c:pt idx="0">
                  <c:v>10854</c:v>
                </c:pt>
                <c:pt idx="1">
                  <c:v>10220</c:v>
                </c:pt>
                <c:pt idx="2">
                  <c:v>9588</c:v>
                </c:pt>
                <c:pt idx="3">
                  <c:v>9566</c:v>
                </c:pt>
                <c:pt idx="4">
                  <c:v>9544</c:v>
                </c:pt>
                <c:pt idx="5">
                  <c:v>9345</c:v>
                </c:pt>
                <c:pt idx="6">
                  <c:v>9297</c:v>
                </c:pt>
                <c:pt idx="7">
                  <c:v>8938</c:v>
                </c:pt>
                <c:pt idx="8">
                  <c:v>8885</c:v>
                </c:pt>
                <c:pt idx="9">
                  <c:v>8386</c:v>
                </c:pt>
                <c:pt idx="10">
                  <c:v>7147</c:v>
                </c:pt>
              </c:numCache>
            </c:numRef>
          </c:val>
          <c:extLst>
            <c:ext xmlns:c16="http://schemas.microsoft.com/office/drawing/2014/chart" uri="{C3380CC4-5D6E-409C-BE32-E72D297353CC}">
              <c16:uniqueId val="{00000008-2B34-A245-9C2A-CC5C1F7415EE}"/>
            </c:ext>
          </c:extLst>
        </c:ser>
        <c:dLbls>
          <c:showLegendKey val="0"/>
          <c:showVal val="0"/>
          <c:showCatName val="0"/>
          <c:showSerName val="0"/>
          <c:showPercent val="0"/>
          <c:showBubbleSize val="0"/>
        </c:dLbls>
        <c:gapWidth val="100"/>
        <c:axId val="179299120"/>
        <c:axId val="714897264"/>
      </c:barChart>
      <c:catAx>
        <c:axId val="179299120"/>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14897264"/>
        <c:crosses val="autoZero"/>
        <c:auto val="1"/>
        <c:lblAlgn val="ctr"/>
        <c:lblOffset val="100"/>
        <c:noMultiLvlLbl val="0"/>
      </c:catAx>
      <c:valAx>
        <c:axId val="71489726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2]\ * #,##0_);_([$€-2]\ * \(#,##0\);_([$€-2]\ *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9299120"/>
        <c:crosses val="autoZero"/>
        <c:crossBetween val="between"/>
      </c:valAx>
      <c:spPr>
        <a:noFill/>
        <a:ln>
          <a:noFill/>
        </a:ln>
        <a:effectLst/>
      </c:spPr>
    </c:plotArea>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[Entregable.xlsx]Tablas!PivotTable5</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Desglose de Impagos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4"/>
          </a:solidFill>
          <a:ln>
            <a:noFill/>
          </a:ln>
          <a:effectLst>
            <a:outerShdw blurRad="254000" sx="102000" sy="102000" algn="ctr" rotWithShape="0">
              <a:prstClr val="black">
                <a:alpha val="20000"/>
              </a:prstClr>
            </a:outerShdw>
          </a:effectLst>
        </c:spPr>
        <c:marker>
          <c:symbol val="circle"/>
          <c:size val="6"/>
        </c:marker>
      </c:pivotFmt>
      <c:pivotFmt>
        <c:idx val="1"/>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4">
              <a:shade val="65000"/>
            </a:schemeClr>
          </a:solidFill>
          <a:ln>
            <a:noFill/>
          </a:ln>
          <a:effectLst>
            <a:outerShdw blurRad="254000" sx="102000" sy="102000" algn="ctr" rotWithShape="0">
              <a:prstClr val="black">
                <a:alpha val="20000"/>
              </a:prstClr>
            </a:outerShdw>
          </a:effectLst>
        </c:spPr>
      </c:pivotFmt>
      <c:pivotFmt>
        <c:idx val="3"/>
        <c:spPr>
          <a:solidFill>
            <a:schemeClr val="accent4"/>
          </a:solidFill>
          <a:ln>
            <a:noFill/>
          </a:ln>
          <a:effectLst>
            <a:outerShdw blurRad="254000" sx="102000" sy="102000" algn="ctr" rotWithShape="0">
              <a:prstClr val="black">
                <a:alpha val="20000"/>
              </a:prstClr>
            </a:outerShdw>
          </a:effectLst>
        </c:spPr>
      </c:pivotFmt>
      <c:pivotFmt>
        <c:idx val="4"/>
        <c:spPr>
          <a:solidFill>
            <a:schemeClr val="accent4">
              <a:tint val="65000"/>
            </a:schemeClr>
          </a:solidFill>
          <a:ln>
            <a:noFill/>
          </a:ln>
          <a:effectLst>
            <a:outerShdw blurRad="254000" sx="102000" sy="102000" algn="ctr" rotWithShape="0">
              <a:prstClr val="black">
                <a:alpha val="20000"/>
              </a:prstClr>
            </a:outerShdw>
          </a:effectLst>
        </c:spPr>
      </c:pivotFmt>
      <c:pivotFmt>
        <c:idx val="5"/>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4">
              <a:shade val="65000"/>
            </a:schemeClr>
          </a:solidFill>
          <a:ln>
            <a:noFill/>
          </a:ln>
          <a:effectLst>
            <a:outerShdw blurRad="254000" sx="102000" sy="102000" algn="ctr" rotWithShape="0">
              <a:prstClr val="black">
                <a:alpha val="20000"/>
              </a:prstClr>
            </a:outerShdw>
          </a:effectLst>
        </c:spPr>
      </c:pivotFmt>
      <c:pivotFmt>
        <c:idx val="7"/>
        <c:spPr>
          <a:solidFill>
            <a:schemeClr val="accent4"/>
          </a:solidFill>
          <a:ln>
            <a:noFill/>
          </a:ln>
          <a:effectLst>
            <a:outerShdw blurRad="254000" sx="102000" sy="102000" algn="ctr" rotWithShape="0">
              <a:prstClr val="black">
                <a:alpha val="20000"/>
              </a:prstClr>
            </a:outerShdw>
          </a:effectLst>
        </c:spPr>
      </c:pivotFmt>
      <c:pivotFmt>
        <c:idx val="8"/>
        <c:spPr>
          <a:solidFill>
            <a:schemeClr val="accent4">
              <a:tint val="65000"/>
            </a:schemeClr>
          </a:solidFill>
          <a:ln>
            <a:noFill/>
          </a:ln>
          <a:effectLst>
            <a:outerShdw blurRad="254000" sx="102000" sy="102000" algn="ctr" rotWithShape="0">
              <a:prstClr val="black">
                <a:alpha val="20000"/>
              </a:prstClr>
            </a:outerShdw>
          </a:effectLst>
        </c:spPr>
      </c:pivotFmt>
      <c:pivotFmt>
        <c:idx val="9"/>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4">
              <a:shade val="65000"/>
            </a:schemeClr>
          </a:solidFill>
          <a:ln>
            <a:noFill/>
          </a:ln>
          <a:effectLst>
            <a:outerShdw blurRad="254000" sx="102000" sy="102000" algn="ctr" rotWithShape="0">
              <a:prstClr val="black">
                <a:alpha val="20000"/>
              </a:prstClr>
            </a:outerShdw>
          </a:effectLst>
        </c:spPr>
      </c:pivotFmt>
      <c:pivotFmt>
        <c:idx val="11"/>
        <c:spPr>
          <a:solidFill>
            <a:schemeClr val="accent4"/>
          </a:solidFill>
          <a:ln>
            <a:noFill/>
          </a:ln>
          <a:effectLst>
            <a:outerShdw blurRad="254000" sx="102000" sy="102000" algn="ctr" rotWithShape="0">
              <a:prstClr val="black">
                <a:alpha val="20000"/>
              </a:prstClr>
            </a:outerShdw>
          </a:effectLst>
        </c:spPr>
      </c:pivotFmt>
      <c:pivotFmt>
        <c:idx val="12"/>
        <c:spPr>
          <a:solidFill>
            <a:schemeClr val="accent4">
              <a:tint val="65000"/>
            </a:schemeClr>
          </a:solidFill>
          <a:ln>
            <a:noFill/>
          </a:ln>
          <a:effectLst>
            <a:outerShdw blurRad="254000" sx="102000" sy="102000" algn="ctr" rotWithShape="0">
              <a:prstClr val="black">
                <a:alpha val="20000"/>
              </a:prstClr>
            </a:outerShdw>
          </a:effectLst>
        </c:spPr>
      </c:pivotFmt>
      <c:pivotFmt>
        <c:idx val="13"/>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4">
              <a:shade val="65000"/>
            </a:schemeClr>
          </a:solidFill>
          <a:ln>
            <a:noFill/>
          </a:ln>
          <a:effectLst>
            <a:outerShdw blurRad="254000" sx="102000" sy="102000" algn="ctr" rotWithShape="0">
              <a:prstClr val="black">
                <a:alpha val="20000"/>
              </a:prstClr>
            </a:outerShdw>
          </a:effectLst>
        </c:spPr>
      </c:pivotFmt>
      <c:pivotFmt>
        <c:idx val="15"/>
        <c:spPr>
          <a:solidFill>
            <a:schemeClr val="accent4"/>
          </a:solidFill>
          <a:ln>
            <a:noFill/>
          </a:ln>
          <a:effectLst>
            <a:outerShdw blurRad="254000" sx="102000" sy="102000" algn="ctr" rotWithShape="0">
              <a:prstClr val="black">
                <a:alpha val="20000"/>
              </a:prstClr>
            </a:outerShdw>
          </a:effectLst>
        </c:spPr>
      </c:pivotFmt>
      <c:pivotFmt>
        <c:idx val="16"/>
        <c:spPr>
          <a:solidFill>
            <a:schemeClr val="accent4">
              <a:tint val="65000"/>
            </a:schemeClr>
          </a:solidFill>
          <a:ln>
            <a:noFill/>
          </a:ln>
          <a:effectLst>
            <a:outerShdw blurRad="254000" sx="102000" sy="102000" algn="ctr" rotWithShape="0">
              <a:prstClr val="black">
                <a:alpha val="20000"/>
              </a:prstClr>
            </a:outerShdw>
          </a:effectLst>
        </c:spPr>
      </c:pivotFmt>
      <c:pivotFmt>
        <c:idx val="17"/>
        <c:spPr>
          <a:solidFill>
            <a:schemeClr val="accent4"/>
          </a:solidFill>
          <a:ln w="31750" cap="rnd">
            <a:solidFill>
              <a:schemeClr val="accent4">
                <a:alpha val="85000"/>
              </a:schemeClr>
            </a:solidFill>
            <a:round/>
          </a:ln>
          <a:effectLst/>
        </c:spPr>
        <c:marker>
          <c:symbol val="none"/>
        </c:marker>
      </c:pivotFmt>
      <c:pivotFmt>
        <c:idx val="18"/>
        <c:spPr>
          <a:solidFill>
            <a:schemeClr val="accent4"/>
          </a:solidFill>
          <a:ln w="31750" cap="rnd">
            <a:solidFill>
              <a:schemeClr val="accent4">
                <a:alpha val="85000"/>
              </a:schemeClr>
            </a:solidFill>
            <a:round/>
          </a:ln>
          <a:effectLst/>
        </c:spPr>
        <c:marker>
          <c:symbol val="none"/>
        </c:marker>
      </c:pivotFmt>
      <c:pivotFmt>
        <c:idx val="19"/>
        <c:spPr>
          <a:solidFill>
            <a:schemeClr val="accent4"/>
          </a:solidFill>
          <a:ln w="31750" cap="rnd">
            <a:solidFill>
              <a:schemeClr val="accent4">
                <a:alpha val="85000"/>
              </a:schemeClr>
            </a:solidFill>
            <a:round/>
          </a:ln>
          <a:effectLst/>
        </c:spPr>
        <c:marker>
          <c:symbol val="none"/>
        </c:marker>
      </c:pivotFmt>
      <c:pivotFmt>
        <c:idx val="20"/>
        <c:spPr>
          <a:solidFill>
            <a:schemeClr val="accent4"/>
          </a:solidFill>
          <a:ln w="31750" cap="rnd">
            <a:solidFill>
              <a:schemeClr val="accent4">
                <a:alpha val="85000"/>
              </a:schemeClr>
            </a:solidFill>
            <a:round/>
          </a:ln>
          <a:effectLst/>
        </c:spPr>
        <c:marker>
          <c:symbol val="none"/>
        </c:marker>
      </c:pivotFmt>
      <c:pivotFmt>
        <c:idx val="21"/>
        <c:spPr>
          <a:solidFill>
            <a:schemeClr val="accent4"/>
          </a:solidFill>
          <a:ln w="31750" cap="rnd">
            <a:solidFill>
              <a:schemeClr val="accent4">
                <a:alpha val="85000"/>
              </a:schemeClr>
            </a:solidFill>
            <a:round/>
          </a:ln>
          <a:effectLst/>
        </c:spPr>
        <c:marker>
          <c:symbol val="none"/>
        </c:marker>
      </c:pivotFmt>
      <c:pivotFmt>
        <c:idx val="22"/>
        <c:spPr>
          <a:solidFill>
            <a:schemeClr val="accent4"/>
          </a:solidFill>
          <a:ln w="31750" cap="rnd">
            <a:solidFill>
              <a:schemeClr val="accent4">
                <a:alpha val="85000"/>
              </a:schemeClr>
            </a:solidFill>
            <a:round/>
          </a:ln>
          <a:effectLst/>
        </c:spPr>
        <c:marker>
          <c:symbol val="none"/>
        </c:marker>
      </c:pivotFmt>
      <c:pivotFmt>
        <c:idx val="23"/>
        <c:spPr>
          <a:solidFill>
            <a:schemeClr val="accent4"/>
          </a:solidFill>
          <a:ln w="31750" cap="rnd">
            <a:solidFill>
              <a:schemeClr val="accent4">
                <a:alpha val="85000"/>
              </a:schemeClr>
            </a:solidFill>
            <a:round/>
          </a:ln>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4"/>
          </a:solidFill>
          <a:ln w="31750" cap="rnd">
            <a:solidFill>
              <a:schemeClr val="accent4">
                <a:shade val="65000"/>
                <a:alpha val="85000"/>
              </a:schemeClr>
            </a:solidFill>
            <a:round/>
          </a:ln>
          <a:effectLst/>
        </c:spPr>
        <c:marker>
          <c:symbol val="none"/>
        </c:marker>
      </c:pivotFmt>
      <c:pivotFmt>
        <c:idx val="25"/>
        <c:spPr>
          <a:solidFill>
            <a:schemeClr val="accent4"/>
          </a:solidFill>
          <a:ln w="31750" cap="rnd">
            <a:solidFill>
              <a:schemeClr val="accent4">
                <a:shade val="65000"/>
                <a:alpha val="85000"/>
              </a:schemeClr>
            </a:solidFill>
            <a:round/>
          </a:ln>
          <a:effectLst/>
        </c:spPr>
        <c:marker>
          <c:symbol val="none"/>
        </c:marker>
      </c:pivotFmt>
      <c:pivotFmt>
        <c:idx val="26"/>
        <c:spPr>
          <a:solidFill>
            <a:schemeClr val="accent4"/>
          </a:solidFill>
          <a:ln w="31750" cap="rnd">
            <a:solidFill>
              <a:schemeClr val="accent4">
                <a:shade val="65000"/>
                <a:alpha val="85000"/>
              </a:schemeClr>
            </a:solidFill>
            <a:round/>
          </a:ln>
          <a:effectLst/>
        </c:spPr>
        <c:marker>
          <c:symbol val="none"/>
        </c:marker>
      </c:pivotFmt>
      <c:pivotFmt>
        <c:idx val="27"/>
        <c:spPr>
          <a:solidFill>
            <a:schemeClr val="accent4"/>
          </a:solidFill>
          <a:ln w="31750" cap="rnd">
            <a:solidFill>
              <a:schemeClr val="accent4">
                <a:alpha val="85000"/>
              </a:schemeClr>
            </a:solidFill>
            <a:round/>
          </a:ln>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4"/>
          </a:solidFill>
          <a:ln w="31750" cap="rnd">
            <a:solidFill>
              <a:schemeClr val="accent4">
                <a:alpha val="85000"/>
              </a:schemeClr>
            </a:solidFill>
            <a:round/>
          </a:ln>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4"/>
          </a:solidFill>
          <a:ln w="31750" cap="rnd">
            <a:solidFill>
              <a:schemeClr val="accent4">
                <a:alpha val="85000"/>
              </a:schemeClr>
            </a:solidFill>
            <a:round/>
          </a:ln>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4"/>
          </a:solidFill>
          <a:ln w="31750" cap="rnd">
            <a:solidFill>
              <a:schemeClr val="accent4">
                <a:shade val="65000"/>
                <a:alpha val="85000"/>
              </a:schemeClr>
            </a:solidFill>
            <a:round/>
          </a:ln>
          <a:effectLst/>
        </c:spPr>
        <c:marker>
          <c:symbol val="none"/>
        </c:marker>
      </c:pivotFmt>
      <c:pivotFmt>
        <c:idx val="31"/>
        <c:spPr>
          <a:solidFill>
            <a:schemeClr val="accent4"/>
          </a:solidFill>
          <a:ln w="31750" cap="rnd">
            <a:solidFill>
              <a:schemeClr val="accent4">
                <a:shade val="65000"/>
                <a:alpha val="85000"/>
              </a:schemeClr>
            </a:solidFill>
            <a:round/>
          </a:ln>
          <a:effectLst/>
        </c:spPr>
        <c:marker>
          <c:symbol val="none"/>
        </c:marker>
      </c:pivotFmt>
      <c:pivotFmt>
        <c:idx val="32"/>
        <c:spPr>
          <a:solidFill>
            <a:schemeClr val="accent4"/>
          </a:solidFill>
          <a:ln w="31750" cap="rnd">
            <a:solidFill>
              <a:schemeClr val="accent4">
                <a:shade val="65000"/>
                <a:alpha val="85000"/>
              </a:schemeClr>
            </a:solidFill>
            <a:round/>
          </a:ln>
          <a:effectLst/>
        </c:spPr>
        <c:marker>
          <c:symbol val="none"/>
        </c:marker>
      </c:pivotFmt>
      <c:pivotFmt>
        <c:idx val="33"/>
        <c:spPr>
          <a:solidFill>
            <a:schemeClr val="accent4"/>
          </a:solidFill>
          <a:ln w="31750" cap="rnd">
            <a:solidFill>
              <a:schemeClr val="accent4">
                <a:alpha val="85000"/>
              </a:schemeClr>
            </a:solidFill>
            <a:round/>
          </a:ln>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4"/>
          </a:solidFill>
          <a:ln w="31750" cap="rnd">
            <a:solidFill>
              <a:schemeClr val="accent4">
                <a:alpha val="85000"/>
              </a:schemeClr>
            </a:solidFill>
            <a:round/>
          </a:ln>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4"/>
          </a:solidFill>
          <a:ln>
            <a:solidFill>
              <a:schemeClr val="accent4">
                <a:shade val="65000"/>
                <a:alpha val="85000"/>
              </a:schemeClr>
            </a:solid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4">
              <a:shade val="76000"/>
            </a:schemeClr>
          </a:solidFill>
          <a:ln w="31750" cap="rnd">
            <a:solidFill>
              <a:schemeClr val="accent4">
                <a:shade val="65000"/>
                <a:alpha val="85000"/>
              </a:schemeClr>
            </a:solidFill>
            <a:round/>
          </a:ln>
          <a:effectLst/>
        </c:spPr>
        <c:marker>
          <c:symbol val="none"/>
        </c:marker>
      </c:pivotFmt>
      <c:pivotFmt>
        <c:idx val="37"/>
        <c:spPr>
          <a:solidFill>
            <a:schemeClr val="accent4">
              <a:shade val="76000"/>
            </a:schemeClr>
          </a:solidFill>
          <a:ln w="31750" cap="rnd">
            <a:solidFill>
              <a:schemeClr val="accent4">
                <a:shade val="65000"/>
                <a:alpha val="85000"/>
              </a:schemeClr>
            </a:solidFill>
            <a:round/>
          </a:ln>
          <a:effectLst/>
        </c:spPr>
        <c:marker>
          <c:symbol val="none"/>
        </c:marker>
      </c:pivotFmt>
      <c:pivotFmt>
        <c:idx val="38"/>
        <c:spPr>
          <a:solidFill>
            <a:schemeClr val="accent4">
              <a:shade val="76000"/>
            </a:schemeClr>
          </a:solidFill>
          <a:ln w="31750" cap="rnd">
            <a:solidFill>
              <a:schemeClr val="accent4">
                <a:shade val="65000"/>
                <a:alpha val="85000"/>
              </a:schemeClr>
            </a:solidFill>
            <a:round/>
          </a:ln>
          <a:effectLst/>
        </c:spPr>
        <c:marker>
          <c:symbol val="none"/>
        </c:marker>
      </c:pivotFmt>
      <c:pivotFmt>
        <c:idx val="39"/>
        <c:spPr>
          <a:solidFill>
            <a:schemeClr val="accent4"/>
          </a:solidFill>
          <a:ln>
            <a:solidFill>
              <a:schemeClr val="accent4">
                <a:alpha val="85000"/>
              </a:schemeClr>
            </a:solid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Tablas!$R$5:$R$6</c:f>
              <c:strCache>
                <c:ptCount val="1"/>
                <c:pt idx="0">
                  <c:v>Cobrado</c:v>
                </c:pt>
              </c:strCache>
            </c:strRef>
          </c:tx>
          <c:spPr>
            <a:solidFill>
              <a:schemeClr val="accent4">
                <a:shade val="76000"/>
              </a:schemeClr>
            </a:solidFill>
            <a:ln>
              <a:solidFill>
                <a:schemeClr val="accent4">
                  <a:shade val="65000"/>
                  <a:alpha val="85000"/>
                </a:schemeClr>
              </a:solidFill>
            </a:ln>
            <a:effectLst>
              <a:outerShdw blurRad="254000" sx="102000" sy="102000" algn="ctr" rotWithShape="0">
                <a:prstClr val="black">
                  <a:alpha val="20000"/>
                </a:prstClr>
              </a:outerShdw>
            </a:effectLst>
          </c:spPr>
          <c:invertIfNegative val="0"/>
          <c:dPt>
            <c:idx val="0"/>
            <c:invertIfNegative val="0"/>
            <c:bubble3D val="0"/>
            <c:spPr>
              <a:solidFill>
                <a:schemeClr val="accent4">
                  <a:shade val="76000"/>
                </a:schemeClr>
              </a:solidFill>
              <a:ln w="31750" cap="rnd">
                <a:solidFill>
                  <a:schemeClr val="accent4">
                    <a:shade val="65000"/>
                    <a:alpha val="85000"/>
                  </a:schemeClr>
                </a:solidFill>
                <a:round/>
              </a:ln>
              <a:effectLst/>
            </c:spPr>
            <c:extLst>
              <c:ext xmlns:c16="http://schemas.microsoft.com/office/drawing/2014/chart" uri="{C3380CC4-5D6E-409C-BE32-E72D297353CC}">
                <c16:uniqueId val="{00000004-C970-C144-BB59-C1EFE34E40AA}"/>
              </c:ext>
            </c:extLst>
          </c:dPt>
          <c:dPt>
            <c:idx val="1"/>
            <c:invertIfNegative val="0"/>
            <c:bubble3D val="0"/>
            <c:spPr>
              <a:solidFill>
                <a:schemeClr val="accent4">
                  <a:shade val="76000"/>
                </a:schemeClr>
              </a:solidFill>
              <a:ln w="31750" cap="rnd">
                <a:solidFill>
                  <a:schemeClr val="accent4">
                    <a:shade val="65000"/>
                    <a:alpha val="85000"/>
                  </a:schemeClr>
                </a:solidFill>
                <a:round/>
              </a:ln>
              <a:effectLst/>
            </c:spPr>
            <c:extLst>
              <c:ext xmlns:c16="http://schemas.microsoft.com/office/drawing/2014/chart" uri="{C3380CC4-5D6E-409C-BE32-E72D297353CC}">
                <c16:uniqueId val="{00000006-C970-C144-BB59-C1EFE34E40AA}"/>
              </c:ext>
            </c:extLst>
          </c:dPt>
          <c:dPt>
            <c:idx val="2"/>
            <c:invertIfNegative val="0"/>
            <c:bubble3D val="0"/>
            <c:spPr>
              <a:solidFill>
                <a:schemeClr val="accent4">
                  <a:shade val="76000"/>
                </a:schemeClr>
              </a:solidFill>
              <a:ln w="31750" cap="rnd">
                <a:solidFill>
                  <a:schemeClr val="accent4">
                    <a:shade val="65000"/>
                    <a:alpha val="85000"/>
                  </a:schemeClr>
                </a:solidFill>
                <a:round/>
              </a:ln>
              <a:effectLst/>
            </c:spPr>
            <c:extLst>
              <c:ext xmlns:c16="http://schemas.microsoft.com/office/drawing/2014/chart" uri="{C3380CC4-5D6E-409C-BE32-E72D297353CC}">
                <c16:uniqueId val="{00000008-C970-C144-BB59-C1EFE34E40AA}"/>
              </c:ext>
            </c:extLst>
          </c:dPt>
          <c:cat>
            <c:strRef>
              <c:f>Tablas!$Q$7:$Q$10</c:f>
              <c:strCache>
                <c:ptCount val="3"/>
                <c:pt idx="0">
                  <c:v>Almuerzo</c:v>
                </c:pt>
                <c:pt idx="1">
                  <c:v>Cena</c:v>
                </c:pt>
                <c:pt idx="2">
                  <c:v>Desayuno</c:v>
                </c:pt>
              </c:strCache>
            </c:strRef>
          </c:cat>
          <c:val>
            <c:numRef>
              <c:f>Tablas!$R$7:$R$10</c:f>
              <c:numCache>
                <c:formatCode>General</c:formatCode>
                <c:ptCount val="3"/>
                <c:pt idx="0">
                  <c:v>445</c:v>
                </c:pt>
                <c:pt idx="1">
                  <c:v>153</c:v>
                </c:pt>
                <c:pt idx="2">
                  <c:v>143</c:v>
                </c:pt>
              </c:numCache>
            </c:numRef>
          </c:val>
          <c:extLst>
            <c:ext xmlns:c16="http://schemas.microsoft.com/office/drawing/2014/chart" uri="{C3380CC4-5D6E-409C-BE32-E72D297353CC}">
              <c16:uniqueId val="{00000009-C970-C144-BB59-C1EFE34E40AA}"/>
            </c:ext>
          </c:extLst>
        </c:ser>
        <c:ser>
          <c:idx val="1"/>
          <c:order val="1"/>
          <c:tx>
            <c:strRef>
              <c:f>Tablas!$S$5:$S$6</c:f>
              <c:strCache>
                <c:ptCount val="1"/>
                <c:pt idx="0">
                  <c:v>No cobrado</c:v>
                </c:pt>
              </c:strCache>
            </c:strRef>
          </c:tx>
          <c:spPr>
            <a:solidFill>
              <a:schemeClr val="accent4">
                <a:tint val="77000"/>
              </a:schemeClr>
            </a:solidFill>
            <a:ln>
              <a:solidFill>
                <a:schemeClr val="accent4">
                  <a:alpha val="85000"/>
                </a:schemeClr>
              </a:solidFill>
            </a:ln>
            <a:effectLst>
              <a:outerShdw blurRad="254000" sx="102000" sy="102000" algn="ctr" rotWithShape="0">
                <a:prstClr val="black">
                  <a:alpha val="20000"/>
                </a:prstClr>
              </a:outerShdw>
            </a:effectLst>
          </c:spPr>
          <c:invertIfNegative val="0"/>
          <c:cat>
            <c:strRef>
              <c:f>Tablas!$Q$7:$Q$10</c:f>
              <c:strCache>
                <c:ptCount val="3"/>
                <c:pt idx="0">
                  <c:v>Almuerzo</c:v>
                </c:pt>
                <c:pt idx="1">
                  <c:v>Cena</c:v>
                </c:pt>
                <c:pt idx="2">
                  <c:v>Desayuno</c:v>
                </c:pt>
              </c:strCache>
            </c:strRef>
          </c:cat>
          <c:val>
            <c:numRef>
              <c:f>Tablas!$S$7:$S$10</c:f>
              <c:numCache>
                <c:formatCode>General</c:formatCode>
                <c:ptCount val="3"/>
                <c:pt idx="0">
                  <c:v>14</c:v>
                </c:pt>
                <c:pt idx="1">
                  <c:v>6</c:v>
                </c:pt>
                <c:pt idx="2">
                  <c:v>6</c:v>
                </c:pt>
              </c:numCache>
            </c:numRef>
          </c:val>
          <c:extLst>
            <c:ext xmlns:c16="http://schemas.microsoft.com/office/drawing/2014/chart" uri="{C3380CC4-5D6E-409C-BE32-E72D297353CC}">
              <c16:uniqueId val="{0000000B-C970-C144-BB59-C1EFE34E40AA}"/>
            </c:ext>
          </c:extLst>
        </c:ser>
        <c:dLbls>
          <c:showLegendKey val="0"/>
          <c:showVal val="0"/>
          <c:showCatName val="0"/>
          <c:showSerName val="0"/>
          <c:showPercent val="0"/>
          <c:showBubbleSize val="0"/>
        </c:dLbls>
        <c:gapWidth val="150"/>
        <c:overlap val="100"/>
        <c:axId val="2100156191"/>
        <c:axId val="177477072"/>
      </c:barChart>
      <c:dateAx>
        <c:axId val="2100156191"/>
        <c:scaling>
          <c:orientation val="minMax"/>
        </c:scaling>
        <c:delete val="0"/>
        <c:axPos val="b"/>
        <c:numFmt formatCode="dddd" sourceLinked="0"/>
        <c:majorTickMark val="out"/>
        <c:minorTickMark val="none"/>
        <c:tickLblPos val="low"/>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7477072"/>
        <c:crosses val="autoZero"/>
        <c:auto val="0"/>
        <c:lblOffset val="100"/>
        <c:baseTimeUnit val="days"/>
      </c:dateAx>
      <c:valAx>
        <c:axId val="17747707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100156191"/>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[Entregable.xlsx]Tablas!PivotTable8</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Porcentaje de Impagos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4"/>
          </a:solidFill>
          <a:ln>
            <a:noFill/>
          </a:ln>
          <a:effectLst>
            <a:outerShdw blurRad="254000" sx="102000" sy="102000" algn="ctr" rotWithShape="0">
              <a:prstClr val="black">
                <a:alpha val="20000"/>
              </a:prstClr>
            </a:outerShdw>
          </a:effectLst>
        </c:spPr>
        <c:marker>
          <c:symbol val="circle"/>
          <c:size val="6"/>
        </c:marker>
      </c:pivotFmt>
      <c:pivotFmt>
        <c:idx val="1"/>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4">
              <a:shade val="65000"/>
            </a:schemeClr>
          </a:solidFill>
          <a:ln>
            <a:noFill/>
          </a:ln>
          <a:effectLst>
            <a:outerShdw blurRad="254000" sx="102000" sy="102000" algn="ctr" rotWithShape="0">
              <a:prstClr val="black">
                <a:alpha val="20000"/>
              </a:prstClr>
            </a:outerShdw>
          </a:effectLst>
        </c:spPr>
      </c:pivotFmt>
      <c:pivotFmt>
        <c:idx val="3"/>
        <c:spPr>
          <a:solidFill>
            <a:schemeClr val="accent4"/>
          </a:solidFill>
          <a:ln>
            <a:noFill/>
          </a:ln>
          <a:effectLst>
            <a:outerShdw blurRad="254000" sx="102000" sy="102000" algn="ctr" rotWithShape="0">
              <a:prstClr val="black">
                <a:alpha val="20000"/>
              </a:prstClr>
            </a:outerShdw>
          </a:effectLst>
        </c:spPr>
      </c:pivotFmt>
      <c:pivotFmt>
        <c:idx val="4"/>
        <c:spPr>
          <a:solidFill>
            <a:schemeClr val="accent4">
              <a:tint val="65000"/>
            </a:schemeClr>
          </a:solidFill>
          <a:ln>
            <a:noFill/>
          </a:ln>
          <a:effectLst>
            <a:outerShdw blurRad="254000" sx="102000" sy="102000" algn="ctr" rotWithShape="0">
              <a:prstClr val="black">
                <a:alpha val="20000"/>
              </a:prstClr>
            </a:outerShdw>
          </a:effectLst>
        </c:spPr>
      </c:pivotFmt>
      <c:pivotFmt>
        <c:idx val="5"/>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4">
              <a:shade val="65000"/>
            </a:schemeClr>
          </a:solidFill>
          <a:ln>
            <a:noFill/>
          </a:ln>
          <a:effectLst>
            <a:outerShdw blurRad="254000" sx="102000" sy="102000" algn="ctr" rotWithShape="0">
              <a:prstClr val="black">
                <a:alpha val="20000"/>
              </a:prstClr>
            </a:outerShdw>
          </a:effectLst>
        </c:spPr>
      </c:pivotFmt>
      <c:pivotFmt>
        <c:idx val="7"/>
        <c:spPr>
          <a:solidFill>
            <a:schemeClr val="accent4"/>
          </a:solidFill>
          <a:ln>
            <a:noFill/>
          </a:ln>
          <a:effectLst>
            <a:outerShdw blurRad="254000" sx="102000" sy="102000" algn="ctr" rotWithShape="0">
              <a:prstClr val="black">
                <a:alpha val="20000"/>
              </a:prstClr>
            </a:outerShdw>
          </a:effectLst>
        </c:spPr>
      </c:pivotFmt>
      <c:pivotFmt>
        <c:idx val="8"/>
        <c:spPr>
          <a:solidFill>
            <a:schemeClr val="accent4">
              <a:tint val="65000"/>
            </a:schemeClr>
          </a:solidFill>
          <a:ln>
            <a:noFill/>
          </a:ln>
          <a:effectLst>
            <a:outerShdw blurRad="254000" sx="102000" sy="102000" algn="ctr" rotWithShape="0">
              <a:prstClr val="black">
                <a:alpha val="20000"/>
              </a:prstClr>
            </a:outerShdw>
          </a:effectLst>
        </c:spPr>
      </c:pivotFmt>
      <c:pivotFmt>
        <c:idx val="9"/>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4">
              <a:shade val="65000"/>
            </a:schemeClr>
          </a:solidFill>
          <a:ln>
            <a:noFill/>
          </a:ln>
          <a:effectLst>
            <a:outerShdw blurRad="254000" sx="102000" sy="102000" algn="ctr" rotWithShape="0">
              <a:prstClr val="black">
                <a:alpha val="20000"/>
              </a:prstClr>
            </a:outerShdw>
          </a:effectLst>
        </c:spPr>
      </c:pivotFmt>
      <c:pivotFmt>
        <c:idx val="11"/>
        <c:spPr>
          <a:solidFill>
            <a:schemeClr val="accent4"/>
          </a:solidFill>
          <a:ln>
            <a:noFill/>
          </a:ln>
          <a:effectLst>
            <a:outerShdw blurRad="254000" sx="102000" sy="102000" algn="ctr" rotWithShape="0">
              <a:prstClr val="black">
                <a:alpha val="20000"/>
              </a:prstClr>
            </a:outerShdw>
          </a:effectLst>
        </c:spPr>
      </c:pivotFmt>
      <c:pivotFmt>
        <c:idx val="12"/>
        <c:spPr>
          <a:solidFill>
            <a:schemeClr val="accent4">
              <a:tint val="65000"/>
            </a:schemeClr>
          </a:solidFill>
          <a:ln>
            <a:noFill/>
          </a:ln>
          <a:effectLst>
            <a:outerShdw blurRad="254000" sx="102000" sy="102000" algn="ctr" rotWithShape="0">
              <a:prstClr val="black">
                <a:alpha val="20000"/>
              </a:prstClr>
            </a:outerShdw>
          </a:effectLst>
        </c:spPr>
      </c:pivotFmt>
      <c:pivotFmt>
        <c:idx val="13"/>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4">
              <a:shade val="65000"/>
            </a:schemeClr>
          </a:solidFill>
          <a:ln>
            <a:noFill/>
          </a:ln>
          <a:effectLst>
            <a:outerShdw blurRad="254000" sx="102000" sy="102000" algn="ctr" rotWithShape="0">
              <a:prstClr val="black">
                <a:alpha val="20000"/>
              </a:prstClr>
            </a:outerShdw>
          </a:effectLst>
        </c:spPr>
      </c:pivotFmt>
      <c:pivotFmt>
        <c:idx val="15"/>
        <c:spPr>
          <a:solidFill>
            <a:schemeClr val="accent4"/>
          </a:solidFill>
          <a:ln>
            <a:noFill/>
          </a:ln>
          <a:effectLst>
            <a:outerShdw blurRad="254000" sx="102000" sy="102000" algn="ctr" rotWithShape="0">
              <a:prstClr val="black">
                <a:alpha val="20000"/>
              </a:prstClr>
            </a:outerShdw>
          </a:effectLst>
        </c:spPr>
      </c:pivotFmt>
      <c:pivotFmt>
        <c:idx val="16"/>
        <c:spPr>
          <a:solidFill>
            <a:schemeClr val="accent4">
              <a:tint val="65000"/>
            </a:schemeClr>
          </a:solidFill>
          <a:ln>
            <a:noFill/>
          </a:ln>
          <a:effectLst>
            <a:outerShdw blurRad="254000" sx="102000" sy="102000" algn="ctr" rotWithShape="0">
              <a:prstClr val="black">
                <a:alpha val="20000"/>
              </a:prstClr>
            </a:outerShdw>
          </a:effectLst>
        </c:spPr>
      </c:pivotFmt>
      <c:pivotFmt>
        <c:idx val="17"/>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4">
              <a:shade val="65000"/>
            </a:schemeClr>
          </a:solidFill>
          <a:ln>
            <a:noFill/>
          </a:ln>
          <a:effectLst>
            <a:outerShdw blurRad="254000" sx="102000" sy="102000" algn="ctr" rotWithShape="0">
              <a:prstClr val="black">
                <a:alpha val="20000"/>
              </a:prstClr>
            </a:outerShdw>
          </a:effectLst>
        </c:spPr>
      </c:pivotFmt>
      <c:pivotFmt>
        <c:idx val="19"/>
        <c:spPr>
          <a:solidFill>
            <a:schemeClr val="accent4"/>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Tablas!$R$14</c:f>
              <c:strCache>
                <c:ptCount val="1"/>
                <c:pt idx="0">
                  <c:v>Total</c:v>
                </c:pt>
              </c:strCache>
            </c:strRef>
          </c:tx>
          <c:dPt>
            <c:idx val="0"/>
            <c:bubble3D val="0"/>
            <c:spPr>
              <a:solidFill>
                <a:schemeClr val="accent4">
                  <a:shade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B0E-A042-AA50-1B747F400834}"/>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1B0E-A042-AA50-1B747F400834}"/>
              </c:ext>
            </c:extLst>
          </c:dPt>
          <c:dPt>
            <c:idx val="2"/>
            <c:bubble3D val="0"/>
            <c:spPr>
              <a:solidFill>
                <a:schemeClr val="accent4">
                  <a:tint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1B0E-A042-AA50-1B747F40083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Tablas!$Q$15:$Q$17</c:f>
              <c:strCache>
                <c:ptCount val="2"/>
                <c:pt idx="0">
                  <c:v>Cobrado</c:v>
                </c:pt>
                <c:pt idx="1">
                  <c:v>No cobrado</c:v>
                </c:pt>
              </c:strCache>
            </c:strRef>
          </c:cat>
          <c:val>
            <c:numRef>
              <c:f>Tablas!$R$15:$R$17</c:f>
              <c:numCache>
                <c:formatCode>_([$€-2]\ * #,##0_);_([$€-2]\ * \(#,##0\);_([$€-2]\ * "-"??_);_(@_)</c:formatCode>
                <c:ptCount val="2"/>
                <c:pt idx="0">
                  <c:v>101770</c:v>
                </c:pt>
                <c:pt idx="1">
                  <c:v>4557</c:v>
                </c:pt>
              </c:numCache>
            </c:numRef>
          </c:val>
          <c:extLst>
            <c:ext xmlns:c16="http://schemas.microsoft.com/office/drawing/2014/chart" uri="{C3380CC4-5D6E-409C-BE32-E72D297353CC}">
              <c16:uniqueId val="{0000000C-1B0E-A042-AA50-1B747F40083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[Entregable.xlsx]Tablas!PivotTable9</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Número de Órdenes Diarias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4"/>
          </a:solidFill>
          <a:ln>
            <a:noFill/>
          </a:ln>
          <a:effectLst>
            <a:outerShdw blurRad="254000" sx="102000" sy="102000" algn="ctr" rotWithShape="0">
              <a:prstClr val="black">
                <a:alpha val="20000"/>
              </a:prstClr>
            </a:outerShdw>
          </a:effectLst>
        </c:spPr>
        <c:marker>
          <c:symbol val="circle"/>
          <c:size val="6"/>
        </c:marker>
      </c:pivotFmt>
      <c:pivotFmt>
        <c:idx val="1"/>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4">
              <a:shade val="65000"/>
            </a:schemeClr>
          </a:solidFill>
          <a:ln>
            <a:noFill/>
          </a:ln>
          <a:effectLst>
            <a:outerShdw blurRad="254000" sx="102000" sy="102000" algn="ctr" rotWithShape="0">
              <a:prstClr val="black">
                <a:alpha val="20000"/>
              </a:prstClr>
            </a:outerShdw>
          </a:effectLst>
        </c:spPr>
      </c:pivotFmt>
      <c:pivotFmt>
        <c:idx val="3"/>
        <c:spPr>
          <a:solidFill>
            <a:schemeClr val="accent4"/>
          </a:solidFill>
          <a:ln>
            <a:noFill/>
          </a:ln>
          <a:effectLst>
            <a:outerShdw blurRad="254000" sx="102000" sy="102000" algn="ctr" rotWithShape="0">
              <a:prstClr val="black">
                <a:alpha val="20000"/>
              </a:prstClr>
            </a:outerShdw>
          </a:effectLst>
        </c:spPr>
      </c:pivotFmt>
      <c:pivotFmt>
        <c:idx val="4"/>
        <c:spPr>
          <a:solidFill>
            <a:schemeClr val="accent4">
              <a:tint val="65000"/>
            </a:schemeClr>
          </a:solidFill>
          <a:ln>
            <a:noFill/>
          </a:ln>
          <a:effectLst>
            <a:outerShdw blurRad="254000" sx="102000" sy="102000" algn="ctr" rotWithShape="0">
              <a:prstClr val="black">
                <a:alpha val="20000"/>
              </a:prstClr>
            </a:outerShdw>
          </a:effectLst>
        </c:spPr>
      </c:pivotFmt>
      <c:pivotFmt>
        <c:idx val="5"/>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4">
              <a:shade val="65000"/>
            </a:schemeClr>
          </a:solidFill>
          <a:ln>
            <a:noFill/>
          </a:ln>
          <a:effectLst>
            <a:outerShdw blurRad="254000" sx="102000" sy="102000" algn="ctr" rotWithShape="0">
              <a:prstClr val="black">
                <a:alpha val="20000"/>
              </a:prstClr>
            </a:outerShdw>
          </a:effectLst>
        </c:spPr>
      </c:pivotFmt>
      <c:pivotFmt>
        <c:idx val="7"/>
        <c:spPr>
          <a:solidFill>
            <a:schemeClr val="accent4"/>
          </a:solidFill>
          <a:ln>
            <a:noFill/>
          </a:ln>
          <a:effectLst>
            <a:outerShdw blurRad="254000" sx="102000" sy="102000" algn="ctr" rotWithShape="0">
              <a:prstClr val="black">
                <a:alpha val="20000"/>
              </a:prstClr>
            </a:outerShdw>
          </a:effectLst>
        </c:spPr>
      </c:pivotFmt>
      <c:pivotFmt>
        <c:idx val="8"/>
        <c:spPr>
          <a:solidFill>
            <a:schemeClr val="accent4">
              <a:tint val="65000"/>
            </a:schemeClr>
          </a:solidFill>
          <a:ln>
            <a:noFill/>
          </a:ln>
          <a:effectLst>
            <a:outerShdw blurRad="254000" sx="102000" sy="102000" algn="ctr" rotWithShape="0">
              <a:prstClr val="black">
                <a:alpha val="20000"/>
              </a:prstClr>
            </a:outerShdw>
          </a:effectLst>
        </c:spPr>
      </c:pivotFmt>
      <c:pivotFmt>
        <c:idx val="9"/>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4">
              <a:shade val="65000"/>
            </a:schemeClr>
          </a:solidFill>
          <a:ln>
            <a:noFill/>
          </a:ln>
          <a:effectLst>
            <a:outerShdw blurRad="254000" sx="102000" sy="102000" algn="ctr" rotWithShape="0">
              <a:prstClr val="black">
                <a:alpha val="20000"/>
              </a:prstClr>
            </a:outerShdw>
          </a:effectLst>
        </c:spPr>
      </c:pivotFmt>
      <c:pivotFmt>
        <c:idx val="11"/>
        <c:spPr>
          <a:solidFill>
            <a:schemeClr val="accent4"/>
          </a:solidFill>
          <a:ln>
            <a:noFill/>
          </a:ln>
          <a:effectLst>
            <a:outerShdw blurRad="254000" sx="102000" sy="102000" algn="ctr" rotWithShape="0">
              <a:prstClr val="black">
                <a:alpha val="20000"/>
              </a:prstClr>
            </a:outerShdw>
          </a:effectLst>
        </c:spPr>
      </c:pivotFmt>
      <c:pivotFmt>
        <c:idx val="12"/>
        <c:spPr>
          <a:solidFill>
            <a:schemeClr val="accent4">
              <a:tint val="65000"/>
            </a:schemeClr>
          </a:solidFill>
          <a:ln>
            <a:noFill/>
          </a:ln>
          <a:effectLst>
            <a:outerShdw blurRad="254000" sx="102000" sy="102000" algn="ctr" rotWithShape="0">
              <a:prstClr val="black">
                <a:alpha val="20000"/>
              </a:prstClr>
            </a:outerShdw>
          </a:effectLst>
        </c:spPr>
      </c:pivotFmt>
      <c:pivotFmt>
        <c:idx val="13"/>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4">
              <a:shade val="65000"/>
            </a:schemeClr>
          </a:solidFill>
          <a:ln>
            <a:noFill/>
          </a:ln>
          <a:effectLst>
            <a:outerShdw blurRad="254000" sx="102000" sy="102000" algn="ctr" rotWithShape="0">
              <a:prstClr val="black">
                <a:alpha val="20000"/>
              </a:prstClr>
            </a:outerShdw>
          </a:effectLst>
        </c:spPr>
      </c:pivotFmt>
      <c:pivotFmt>
        <c:idx val="15"/>
        <c:spPr>
          <a:solidFill>
            <a:schemeClr val="accent4"/>
          </a:solidFill>
          <a:ln>
            <a:noFill/>
          </a:ln>
          <a:effectLst>
            <a:outerShdw blurRad="254000" sx="102000" sy="102000" algn="ctr" rotWithShape="0">
              <a:prstClr val="black">
                <a:alpha val="20000"/>
              </a:prstClr>
            </a:outerShdw>
          </a:effectLst>
        </c:spPr>
      </c:pivotFmt>
      <c:pivotFmt>
        <c:idx val="16"/>
        <c:spPr>
          <a:solidFill>
            <a:schemeClr val="accent4">
              <a:tint val="65000"/>
            </a:schemeClr>
          </a:solidFill>
          <a:ln>
            <a:noFill/>
          </a:ln>
          <a:effectLst>
            <a:outerShdw blurRad="254000" sx="102000" sy="102000" algn="ctr" rotWithShape="0">
              <a:prstClr val="black">
                <a:alpha val="20000"/>
              </a:prstClr>
            </a:outerShdw>
          </a:effectLst>
        </c:spPr>
      </c:pivotFmt>
      <c:pivotFmt>
        <c:idx val="17"/>
        <c:spPr>
          <a:solidFill>
            <a:schemeClr val="accent4"/>
          </a:solidFill>
          <a:ln w="31750" cap="rnd">
            <a:solidFill>
              <a:schemeClr val="accent4">
                <a:alpha val="85000"/>
              </a:schemeClr>
            </a:solidFill>
            <a:round/>
          </a:ln>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4"/>
          </a:solidFill>
          <a:ln w="31750" cap="rnd">
            <a:solidFill>
              <a:schemeClr val="accent4">
                <a:alpha val="85000"/>
              </a:schemeClr>
            </a:solidFill>
            <a:round/>
          </a:ln>
          <a:effectLst/>
        </c:spPr>
        <c:marker>
          <c:symbol val="none"/>
        </c:marker>
      </c:pivotFmt>
      <c:pivotFmt>
        <c:idx val="19"/>
        <c:spPr>
          <a:solidFill>
            <a:schemeClr val="accent4"/>
          </a:solidFill>
          <a:ln w="31750" cap="rnd">
            <a:solidFill>
              <a:schemeClr val="accent4">
                <a:alpha val="85000"/>
              </a:schemeClr>
            </a:solidFill>
            <a:round/>
          </a:ln>
          <a:effectLst/>
        </c:spPr>
        <c:marker>
          <c:symbol val="none"/>
        </c:marker>
      </c:pivotFmt>
      <c:pivotFmt>
        <c:idx val="20"/>
        <c:spPr>
          <a:solidFill>
            <a:schemeClr val="accent4"/>
          </a:solidFill>
          <a:ln w="31750" cap="rnd">
            <a:solidFill>
              <a:schemeClr val="accent4">
                <a:alpha val="85000"/>
              </a:schemeClr>
            </a:solidFill>
            <a:round/>
          </a:ln>
          <a:effectLst/>
        </c:spPr>
        <c:marker>
          <c:symbol val="none"/>
        </c:marker>
      </c:pivotFmt>
      <c:pivotFmt>
        <c:idx val="21"/>
        <c:spPr>
          <a:solidFill>
            <a:schemeClr val="accent4"/>
          </a:solidFill>
          <a:ln w="31750" cap="rnd">
            <a:solidFill>
              <a:schemeClr val="accent4">
                <a:alpha val="85000"/>
              </a:schemeClr>
            </a:solidFill>
            <a:round/>
          </a:ln>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4"/>
          </a:solidFill>
          <a:ln w="31750" cap="rnd">
            <a:solidFill>
              <a:schemeClr val="accent4">
                <a:alpha val="85000"/>
              </a:schemeClr>
            </a:solidFill>
            <a:round/>
          </a:ln>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4"/>
          </a:solidFill>
          <a:ln w="31750" cap="rnd">
            <a:solidFill>
              <a:schemeClr val="accent4">
                <a:alpha val="85000"/>
              </a:schemeClr>
            </a:solidFill>
            <a:round/>
          </a:ln>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4"/>
          </a:solidFill>
          <a:ln w="31750" cap="rnd">
            <a:solidFill>
              <a:schemeClr val="accent4">
                <a:shade val="65000"/>
                <a:alpha val="85000"/>
              </a:schemeClr>
            </a:solidFill>
            <a:round/>
          </a:ln>
          <a:effectLst/>
        </c:spPr>
        <c:marker>
          <c:symbol val="none"/>
        </c:marker>
      </c:pivotFmt>
      <c:pivotFmt>
        <c:idx val="25"/>
        <c:spPr>
          <a:solidFill>
            <a:schemeClr val="accent4"/>
          </a:solidFill>
          <a:ln w="31750" cap="rnd">
            <a:solidFill>
              <a:schemeClr val="accent4">
                <a:shade val="65000"/>
                <a:alpha val="85000"/>
              </a:schemeClr>
            </a:solidFill>
            <a:round/>
          </a:ln>
          <a:effectLst/>
        </c:spPr>
        <c:marker>
          <c:symbol val="none"/>
        </c:marker>
      </c:pivotFmt>
      <c:pivotFmt>
        <c:idx val="26"/>
        <c:spPr>
          <a:solidFill>
            <a:schemeClr val="accent4"/>
          </a:solidFill>
          <a:ln w="31750" cap="rnd">
            <a:solidFill>
              <a:schemeClr val="accent4">
                <a:shade val="65000"/>
                <a:alpha val="85000"/>
              </a:schemeClr>
            </a:solidFill>
            <a:round/>
          </a:ln>
          <a:effectLst/>
        </c:spPr>
        <c:marker>
          <c:symbol val="none"/>
        </c:marker>
      </c:pivotFmt>
      <c:pivotFmt>
        <c:idx val="27"/>
        <c:spPr>
          <a:solidFill>
            <a:schemeClr val="accent4"/>
          </a:solidFill>
          <a:ln w="31750" cap="rnd">
            <a:solidFill>
              <a:schemeClr val="accent4">
                <a:alpha val="85000"/>
              </a:schemeClr>
            </a:solidFill>
            <a:round/>
          </a:ln>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4"/>
          </a:solidFill>
          <a:ln w="31750" cap="rnd">
            <a:solidFill>
              <a:schemeClr val="accent4">
                <a:alpha val="85000"/>
              </a:schemeClr>
            </a:solidFill>
            <a:round/>
          </a:ln>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4"/>
          </a:solidFill>
          <a:ln w="31750" cap="rnd">
            <a:solidFill>
              <a:schemeClr val="accent4">
                <a:alpha val="85000"/>
              </a:schemeClr>
            </a:solidFill>
            <a:round/>
          </a:ln>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4"/>
          </a:solidFill>
          <a:ln w="31750" cap="rnd">
            <a:solidFill>
              <a:schemeClr val="accent4">
                <a:shade val="65000"/>
                <a:alpha val="85000"/>
              </a:schemeClr>
            </a:solidFill>
            <a:round/>
          </a:ln>
          <a:effectLst/>
        </c:spPr>
        <c:marker>
          <c:symbol val="none"/>
        </c:marker>
      </c:pivotFmt>
      <c:pivotFmt>
        <c:idx val="31"/>
        <c:spPr>
          <a:solidFill>
            <a:schemeClr val="accent4"/>
          </a:solidFill>
          <a:ln w="31750" cap="rnd">
            <a:solidFill>
              <a:schemeClr val="accent4">
                <a:shade val="65000"/>
                <a:alpha val="85000"/>
              </a:schemeClr>
            </a:solidFill>
            <a:round/>
          </a:ln>
          <a:effectLst/>
        </c:spPr>
        <c:marker>
          <c:symbol val="none"/>
        </c:marker>
      </c:pivotFmt>
      <c:pivotFmt>
        <c:idx val="32"/>
        <c:spPr>
          <a:solidFill>
            <a:schemeClr val="accent4"/>
          </a:solidFill>
          <a:ln w="31750" cap="rnd">
            <a:solidFill>
              <a:schemeClr val="accent4">
                <a:shade val="65000"/>
                <a:alpha val="85000"/>
              </a:schemeClr>
            </a:solidFill>
            <a:round/>
          </a:ln>
          <a:effectLst/>
        </c:spPr>
        <c:marker>
          <c:symbol val="none"/>
        </c:marker>
      </c:pivotFmt>
      <c:pivotFmt>
        <c:idx val="33"/>
        <c:spPr>
          <a:solidFill>
            <a:schemeClr val="accent4"/>
          </a:solidFill>
          <a:ln w="31750" cap="rnd">
            <a:solidFill>
              <a:schemeClr val="accent4">
                <a:alpha val="85000"/>
              </a:schemeClr>
            </a:solidFill>
            <a:round/>
          </a:ln>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4"/>
          </a:solidFill>
          <a:ln w="31750" cap="rnd">
            <a:solidFill>
              <a:schemeClr val="accent4">
                <a:alpha val="85000"/>
              </a:schemeClr>
            </a:solidFill>
            <a:round/>
          </a:ln>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31750" cap="rnd">
            <a:solidFill>
              <a:schemeClr val="accent4">
                <a:alpha val="85000"/>
              </a:schemeClr>
            </a:solidFill>
            <a:round/>
          </a:ln>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31750" cap="rnd">
            <a:solidFill>
              <a:schemeClr val="accent4">
                <a:shade val="65000"/>
                <a:alpha val="85000"/>
              </a:schemeClr>
            </a:solidFill>
            <a:round/>
          </a:ln>
          <a:effectLst/>
        </c:spPr>
        <c:marker>
          <c:symbol val="none"/>
        </c:marker>
      </c:pivotFmt>
      <c:pivotFmt>
        <c:idx val="37"/>
        <c:spPr>
          <a:ln w="31750" cap="rnd">
            <a:solidFill>
              <a:schemeClr val="accent4">
                <a:shade val="65000"/>
                <a:alpha val="85000"/>
              </a:schemeClr>
            </a:solidFill>
            <a:round/>
          </a:ln>
          <a:effectLst/>
        </c:spPr>
        <c:marker>
          <c:symbol val="none"/>
        </c:marker>
      </c:pivotFmt>
      <c:pivotFmt>
        <c:idx val="38"/>
        <c:spPr>
          <a:ln w="31750" cap="rnd">
            <a:solidFill>
              <a:schemeClr val="accent4">
                <a:shade val="65000"/>
                <a:alpha val="85000"/>
              </a:schemeClr>
            </a:solidFill>
            <a:round/>
          </a:ln>
          <a:effectLst/>
        </c:spPr>
        <c:marker>
          <c:symbol val="none"/>
        </c:marker>
      </c:pivotFmt>
      <c:pivotFmt>
        <c:idx val="39"/>
        <c:spPr>
          <a:ln w="31750" cap="rnd">
            <a:solidFill>
              <a:schemeClr val="accent4">
                <a:alpha val="85000"/>
              </a:schemeClr>
            </a:solidFill>
            <a:round/>
          </a:ln>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ln w="31750" cap="rnd">
            <a:solidFill>
              <a:schemeClr val="accent4">
                <a:alpha val="85000"/>
              </a:schemeClr>
            </a:solidFill>
            <a:round/>
          </a:ln>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Tablas!$AD$5:$AD$6</c:f>
              <c:strCache>
                <c:ptCount val="1"/>
                <c:pt idx="0">
                  <c:v>Almuerzo</c:v>
                </c:pt>
              </c:strCache>
            </c:strRef>
          </c:tx>
          <c:spPr>
            <a:ln w="31750" cap="rnd">
              <a:solidFill>
                <a:schemeClr val="accent4">
                  <a:shade val="65000"/>
                  <a:alpha val="85000"/>
                </a:schemeClr>
              </a:solidFill>
              <a:round/>
            </a:ln>
            <a:effectLst/>
          </c:spPr>
          <c:marker>
            <c:symbol val="none"/>
          </c:marker>
          <c:dPt>
            <c:idx val="0"/>
            <c:marker>
              <c:symbol val="none"/>
            </c:marker>
            <c:bubble3D val="0"/>
            <c:spPr>
              <a:ln w="31750" cap="rnd">
                <a:solidFill>
                  <a:schemeClr val="accent4">
                    <a:shade val="65000"/>
                    <a:alpha val="85000"/>
                  </a:schemeClr>
                </a:solidFill>
                <a:round/>
              </a:ln>
              <a:effectLst/>
            </c:spPr>
            <c:extLst>
              <c:ext xmlns:c16="http://schemas.microsoft.com/office/drawing/2014/chart" uri="{C3380CC4-5D6E-409C-BE32-E72D297353CC}">
                <c16:uniqueId val="{00000005-6B83-B549-A122-1FBFF7E2A325}"/>
              </c:ext>
            </c:extLst>
          </c:dPt>
          <c:dPt>
            <c:idx val="1"/>
            <c:marker>
              <c:symbol val="none"/>
            </c:marker>
            <c:bubble3D val="0"/>
            <c:spPr>
              <a:ln w="31750" cap="rnd">
                <a:solidFill>
                  <a:schemeClr val="accent4">
                    <a:shade val="65000"/>
                    <a:alpha val="85000"/>
                  </a:schemeClr>
                </a:solidFill>
                <a:round/>
              </a:ln>
              <a:effectLst/>
            </c:spPr>
            <c:extLst>
              <c:ext xmlns:c16="http://schemas.microsoft.com/office/drawing/2014/chart" uri="{C3380CC4-5D6E-409C-BE32-E72D297353CC}">
                <c16:uniqueId val="{00000007-6B83-B549-A122-1FBFF7E2A325}"/>
              </c:ext>
            </c:extLst>
          </c:dPt>
          <c:dPt>
            <c:idx val="2"/>
            <c:marker>
              <c:symbol val="none"/>
            </c:marker>
            <c:bubble3D val="0"/>
            <c:spPr>
              <a:ln w="31750" cap="rnd">
                <a:solidFill>
                  <a:schemeClr val="accent4">
                    <a:shade val="65000"/>
                    <a:alpha val="85000"/>
                  </a:schemeClr>
                </a:solidFill>
                <a:round/>
              </a:ln>
              <a:effectLst/>
            </c:spPr>
            <c:extLst>
              <c:ext xmlns:c16="http://schemas.microsoft.com/office/drawing/2014/chart" uri="{C3380CC4-5D6E-409C-BE32-E72D297353CC}">
                <c16:uniqueId val="{00000009-6B83-B549-A122-1FBFF7E2A325}"/>
              </c:ext>
            </c:extLst>
          </c:dPt>
          <c:cat>
            <c:strRef>
              <c:f>Tablas!$AC$7:$AC$14</c:f>
              <c:strCache>
                <c:ptCount val="7"/>
                <c:pt idx="0">
                  <c:v>4/1/23</c:v>
                </c:pt>
                <c:pt idx="1">
                  <c:v>4/2/23</c:v>
                </c:pt>
                <c:pt idx="2">
                  <c:v>4/3/23</c:v>
                </c:pt>
                <c:pt idx="3">
                  <c:v>4/4/23</c:v>
                </c:pt>
                <c:pt idx="4">
                  <c:v>4/5/23</c:v>
                </c:pt>
                <c:pt idx="5">
                  <c:v>4/6/23</c:v>
                </c:pt>
                <c:pt idx="6">
                  <c:v>4/7/23</c:v>
                </c:pt>
              </c:strCache>
            </c:strRef>
          </c:cat>
          <c:val>
            <c:numRef>
              <c:f>Tablas!$AD$7:$AD$14</c:f>
              <c:numCache>
                <c:formatCode>General</c:formatCode>
                <c:ptCount val="7"/>
                <c:pt idx="0">
                  <c:v>72</c:v>
                </c:pt>
                <c:pt idx="1">
                  <c:v>94</c:v>
                </c:pt>
                <c:pt idx="2">
                  <c:v>36</c:v>
                </c:pt>
                <c:pt idx="3">
                  <c:v>27</c:v>
                </c:pt>
                <c:pt idx="4">
                  <c:v>57</c:v>
                </c:pt>
                <c:pt idx="5">
                  <c:v>103</c:v>
                </c:pt>
                <c:pt idx="6">
                  <c:v>70</c:v>
                </c:pt>
              </c:numCache>
            </c:numRef>
          </c:val>
          <c:smooth val="0"/>
          <c:extLst>
            <c:ext xmlns:c16="http://schemas.microsoft.com/office/drawing/2014/chart" uri="{C3380CC4-5D6E-409C-BE32-E72D297353CC}">
              <c16:uniqueId val="{0000000A-6B83-B549-A122-1FBFF7E2A325}"/>
            </c:ext>
          </c:extLst>
        </c:ser>
        <c:ser>
          <c:idx val="1"/>
          <c:order val="1"/>
          <c:tx>
            <c:strRef>
              <c:f>Tablas!$AE$5:$AE$6</c:f>
              <c:strCache>
                <c:ptCount val="1"/>
                <c:pt idx="0">
                  <c:v>Cena</c:v>
                </c:pt>
              </c:strCache>
            </c:strRef>
          </c:tx>
          <c:spPr>
            <a:ln w="31750" cap="rnd">
              <a:solidFill>
                <a:schemeClr val="accent4">
                  <a:alpha val="85000"/>
                </a:schemeClr>
              </a:solidFill>
              <a:round/>
            </a:ln>
            <a:effectLst/>
          </c:spPr>
          <c:marker>
            <c:symbol val="none"/>
          </c:marker>
          <c:cat>
            <c:strRef>
              <c:f>Tablas!$AC$7:$AC$14</c:f>
              <c:strCache>
                <c:ptCount val="7"/>
                <c:pt idx="0">
                  <c:v>4/1/23</c:v>
                </c:pt>
                <c:pt idx="1">
                  <c:v>4/2/23</c:v>
                </c:pt>
                <c:pt idx="2">
                  <c:v>4/3/23</c:v>
                </c:pt>
                <c:pt idx="3">
                  <c:v>4/4/23</c:v>
                </c:pt>
                <c:pt idx="4">
                  <c:v>4/5/23</c:v>
                </c:pt>
                <c:pt idx="5">
                  <c:v>4/6/23</c:v>
                </c:pt>
                <c:pt idx="6">
                  <c:v>4/7/23</c:v>
                </c:pt>
              </c:strCache>
            </c:strRef>
          </c:cat>
          <c:val>
            <c:numRef>
              <c:f>Tablas!$AE$7:$AE$14</c:f>
              <c:numCache>
                <c:formatCode>General</c:formatCode>
                <c:ptCount val="7"/>
                <c:pt idx="0">
                  <c:v>24</c:v>
                </c:pt>
                <c:pt idx="1">
                  <c:v>29</c:v>
                </c:pt>
                <c:pt idx="2">
                  <c:v>11</c:v>
                </c:pt>
                <c:pt idx="3">
                  <c:v>13</c:v>
                </c:pt>
                <c:pt idx="4">
                  <c:v>19</c:v>
                </c:pt>
                <c:pt idx="5">
                  <c:v>38</c:v>
                </c:pt>
                <c:pt idx="6">
                  <c:v>25</c:v>
                </c:pt>
              </c:numCache>
            </c:numRef>
          </c:val>
          <c:smooth val="0"/>
          <c:extLst>
            <c:ext xmlns:c16="http://schemas.microsoft.com/office/drawing/2014/chart" uri="{C3380CC4-5D6E-409C-BE32-E72D297353CC}">
              <c16:uniqueId val="{0000000C-6B83-B549-A122-1FBFF7E2A325}"/>
            </c:ext>
          </c:extLst>
        </c:ser>
        <c:ser>
          <c:idx val="2"/>
          <c:order val="2"/>
          <c:tx>
            <c:strRef>
              <c:f>Tablas!$AF$5:$AF$6</c:f>
              <c:strCache>
                <c:ptCount val="1"/>
                <c:pt idx="0">
                  <c:v>Desayuno</c:v>
                </c:pt>
              </c:strCache>
            </c:strRef>
          </c:tx>
          <c:spPr>
            <a:ln w="31750" cap="rnd">
              <a:solidFill>
                <a:schemeClr val="accent4">
                  <a:tint val="65000"/>
                  <a:alpha val="85000"/>
                </a:schemeClr>
              </a:solidFill>
              <a:round/>
            </a:ln>
            <a:effectLst/>
          </c:spPr>
          <c:marker>
            <c:symbol val="none"/>
          </c:marker>
          <c:cat>
            <c:strRef>
              <c:f>Tablas!$AC$7:$AC$14</c:f>
              <c:strCache>
                <c:ptCount val="7"/>
                <c:pt idx="0">
                  <c:v>4/1/23</c:v>
                </c:pt>
                <c:pt idx="1">
                  <c:v>4/2/23</c:v>
                </c:pt>
                <c:pt idx="2">
                  <c:v>4/3/23</c:v>
                </c:pt>
                <c:pt idx="3">
                  <c:v>4/4/23</c:v>
                </c:pt>
                <c:pt idx="4">
                  <c:v>4/5/23</c:v>
                </c:pt>
                <c:pt idx="5">
                  <c:v>4/6/23</c:v>
                </c:pt>
                <c:pt idx="6">
                  <c:v>4/7/23</c:v>
                </c:pt>
              </c:strCache>
            </c:strRef>
          </c:cat>
          <c:val>
            <c:numRef>
              <c:f>Tablas!$AF$7:$AF$14</c:f>
              <c:numCache>
                <c:formatCode>General</c:formatCode>
                <c:ptCount val="7"/>
                <c:pt idx="0">
                  <c:v>22</c:v>
                </c:pt>
                <c:pt idx="1">
                  <c:v>25</c:v>
                </c:pt>
                <c:pt idx="2">
                  <c:v>12</c:v>
                </c:pt>
                <c:pt idx="3">
                  <c:v>19</c:v>
                </c:pt>
                <c:pt idx="4">
                  <c:v>12</c:v>
                </c:pt>
                <c:pt idx="5">
                  <c:v>36</c:v>
                </c:pt>
                <c:pt idx="6">
                  <c:v>23</c:v>
                </c:pt>
              </c:numCache>
            </c:numRef>
          </c:val>
          <c:smooth val="0"/>
          <c:extLst>
            <c:ext xmlns:c16="http://schemas.microsoft.com/office/drawing/2014/chart" uri="{C3380CC4-5D6E-409C-BE32-E72D297353CC}">
              <c16:uniqueId val="{0000000E-6B83-B549-A122-1FBFF7E2A325}"/>
            </c:ext>
          </c:extLst>
        </c:ser>
        <c:dLbls>
          <c:showLegendKey val="0"/>
          <c:showVal val="0"/>
          <c:showCatName val="0"/>
          <c:showSerName val="0"/>
          <c:showPercent val="0"/>
          <c:showBubbleSize val="0"/>
        </c:dLbls>
        <c:smooth val="0"/>
        <c:axId val="2100156191"/>
        <c:axId val="177477072"/>
      </c:lineChart>
      <c:dateAx>
        <c:axId val="2100156191"/>
        <c:scaling>
          <c:orientation val="minMax"/>
        </c:scaling>
        <c:delete val="0"/>
        <c:axPos val="b"/>
        <c:numFmt formatCode="dddd" sourceLinked="0"/>
        <c:majorTickMark val="out"/>
        <c:minorTickMark val="none"/>
        <c:tickLblPos val="low"/>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7477072"/>
        <c:crosses val="autoZero"/>
        <c:auto val="0"/>
        <c:lblOffset val="100"/>
        <c:baseTimeUnit val="days"/>
      </c:dateAx>
      <c:valAx>
        <c:axId val="17747707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100156191"/>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[Entregable.xlsx]Tablas!PivotTable7</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Desglose de Propinas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4"/>
          </a:solidFill>
          <a:ln>
            <a:noFill/>
          </a:ln>
          <a:effectLst>
            <a:outerShdw blurRad="254000" sx="102000" sy="102000" algn="ctr" rotWithShape="0">
              <a:prstClr val="black">
                <a:alpha val="20000"/>
              </a:prstClr>
            </a:outerShdw>
          </a:effectLst>
        </c:spPr>
        <c:marker>
          <c:symbol val="circle"/>
          <c:size val="6"/>
        </c:marker>
      </c:pivotFmt>
      <c:pivotFmt>
        <c:idx val="1"/>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4">
              <a:shade val="65000"/>
            </a:schemeClr>
          </a:solidFill>
          <a:ln>
            <a:noFill/>
          </a:ln>
          <a:effectLst>
            <a:outerShdw blurRad="254000" sx="102000" sy="102000" algn="ctr" rotWithShape="0">
              <a:prstClr val="black">
                <a:alpha val="20000"/>
              </a:prstClr>
            </a:outerShdw>
          </a:effectLst>
        </c:spPr>
      </c:pivotFmt>
      <c:pivotFmt>
        <c:idx val="3"/>
        <c:spPr>
          <a:solidFill>
            <a:schemeClr val="accent4"/>
          </a:solidFill>
          <a:ln>
            <a:noFill/>
          </a:ln>
          <a:effectLst>
            <a:outerShdw blurRad="254000" sx="102000" sy="102000" algn="ctr" rotWithShape="0">
              <a:prstClr val="black">
                <a:alpha val="20000"/>
              </a:prstClr>
            </a:outerShdw>
          </a:effectLst>
        </c:spPr>
      </c:pivotFmt>
      <c:pivotFmt>
        <c:idx val="4"/>
        <c:spPr>
          <a:solidFill>
            <a:schemeClr val="accent4">
              <a:tint val="65000"/>
            </a:schemeClr>
          </a:solidFill>
          <a:ln>
            <a:noFill/>
          </a:ln>
          <a:effectLst>
            <a:outerShdw blurRad="254000" sx="102000" sy="102000" algn="ctr" rotWithShape="0">
              <a:prstClr val="black">
                <a:alpha val="20000"/>
              </a:prstClr>
            </a:outerShdw>
          </a:effectLst>
        </c:spPr>
      </c:pivotFmt>
      <c:pivotFmt>
        <c:idx val="5"/>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4">
              <a:shade val="65000"/>
            </a:schemeClr>
          </a:solidFill>
          <a:ln>
            <a:noFill/>
          </a:ln>
          <a:effectLst>
            <a:outerShdw blurRad="254000" sx="102000" sy="102000" algn="ctr" rotWithShape="0">
              <a:prstClr val="black">
                <a:alpha val="20000"/>
              </a:prstClr>
            </a:outerShdw>
          </a:effectLst>
        </c:spPr>
      </c:pivotFmt>
      <c:pivotFmt>
        <c:idx val="7"/>
        <c:spPr>
          <a:solidFill>
            <a:schemeClr val="accent4"/>
          </a:solidFill>
          <a:ln>
            <a:noFill/>
          </a:ln>
          <a:effectLst>
            <a:outerShdw blurRad="254000" sx="102000" sy="102000" algn="ctr" rotWithShape="0">
              <a:prstClr val="black">
                <a:alpha val="20000"/>
              </a:prstClr>
            </a:outerShdw>
          </a:effectLst>
        </c:spPr>
      </c:pivotFmt>
      <c:pivotFmt>
        <c:idx val="8"/>
        <c:spPr>
          <a:solidFill>
            <a:schemeClr val="accent4">
              <a:tint val="65000"/>
            </a:schemeClr>
          </a:solidFill>
          <a:ln>
            <a:noFill/>
          </a:ln>
          <a:effectLst>
            <a:outerShdw blurRad="254000" sx="102000" sy="102000" algn="ctr" rotWithShape="0">
              <a:prstClr val="black">
                <a:alpha val="20000"/>
              </a:prstClr>
            </a:outerShdw>
          </a:effectLst>
        </c:spPr>
      </c:pivotFmt>
      <c:pivotFmt>
        <c:idx val="9"/>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4">
              <a:shade val="65000"/>
            </a:schemeClr>
          </a:solidFill>
          <a:ln>
            <a:noFill/>
          </a:ln>
          <a:effectLst>
            <a:outerShdw blurRad="254000" sx="102000" sy="102000" algn="ctr" rotWithShape="0">
              <a:prstClr val="black">
                <a:alpha val="20000"/>
              </a:prstClr>
            </a:outerShdw>
          </a:effectLst>
        </c:spPr>
      </c:pivotFmt>
      <c:pivotFmt>
        <c:idx val="11"/>
        <c:spPr>
          <a:solidFill>
            <a:schemeClr val="accent4"/>
          </a:solidFill>
          <a:ln>
            <a:noFill/>
          </a:ln>
          <a:effectLst>
            <a:outerShdw blurRad="254000" sx="102000" sy="102000" algn="ctr" rotWithShape="0">
              <a:prstClr val="black">
                <a:alpha val="20000"/>
              </a:prstClr>
            </a:outerShdw>
          </a:effectLst>
        </c:spPr>
      </c:pivotFmt>
      <c:pivotFmt>
        <c:idx val="12"/>
        <c:spPr>
          <a:solidFill>
            <a:schemeClr val="accent4">
              <a:tint val="65000"/>
            </a:schemeClr>
          </a:solidFill>
          <a:ln>
            <a:noFill/>
          </a:ln>
          <a:effectLst>
            <a:outerShdw blurRad="254000" sx="102000" sy="102000" algn="ctr" rotWithShape="0">
              <a:prstClr val="black">
                <a:alpha val="20000"/>
              </a:prstClr>
            </a:outerShdw>
          </a:effectLst>
        </c:spPr>
      </c:pivotFmt>
      <c:pivotFmt>
        <c:idx val="13"/>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4">
              <a:shade val="65000"/>
            </a:schemeClr>
          </a:solidFill>
          <a:ln>
            <a:noFill/>
          </a:ln>
          <a:effectLst>
            <a:outerShdw blurRad="254000" sx="102000" sy="102000" algn="ctr" rotWithShape="0">
              <a:prstClr val="black">
                <a:alpha val="20000"/>
              </a:prstClr>
            </a:outerShdw>
          </a:effectLst>
        </c:spPr>
      </c:pivotFmt>
      <c:pivotFmt>
        <c:idx val="15"/>
        <c:spPr>
          <a:solidFill>
            <a:schemeClr val="accent4"/>
          </a:solidFill>
          <a:ln>
            <a:noFill/>
          </a:ln>
          <a:effectLst>
            <a:outerShdw blurRad="254000" sx="102000" sy="102000" algn="ctr" rotWithShape="0">
              <a:prstClr val="black">
                <a:alpha val="20000"/>
              </a:prstClr>
            </a:outerShdw>
          </a:effectLst>
        </c:spPr>
      </c:pivotFmt>
      <c:pivotFmt>
        <c:idx val="16"/>
        <c:spPr>
          <a:solidFill>
            <a:schemeClr val="accent4">
              <a:tint val="65000"/>
            </a:schemeClr>
          </a:solidFill>
          <a:ln>
            <a:noFill/>
          </a:ln>
          <a:effectLst>
            <a:outerShdw blurRad="254000" sx="102000" sy="102000" algn="ctr" rotWithShape="0">
              <a:prstClr val="black">
                <a:alpha val="20000"/>
              </a:prstClr>
            </a:outerShdw>
          </a:effectLst>
        </c:spPr>
      </c:pivotFmt>
      <c:pivotFmt>
        <c:idx val="17"/>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4">
              <a:shade val="65000"/>
            </a:schemeClr>
          </a:solidFill>
          <a:ln>
            <a:noFill/>
          </a:ln>
          <a:effectLst>
            <a:outerShdw blurRad="254000" sx="102000" sy="102000" algn="ctr" rotWithShape="0">
              <a:prstClr val="black">
                <a:alpha val="20000"/>
              </a:prstClr>
            </a:outerShdw>
          </a:effectLst>
        </c:spPr>
      </c:pivotFmt>
      <c:pivotFmt>
        <c:idx val="19"/>
        <c:spPr>
          <a:solidFill>
            <a:schemeClr val="accent4"/>
          </a:solidFill>
          <a:ln>
            <a:noFill/>
          </a:ln>
          <a:effectLst>
            <a:outerShdw blurRad="254000" sx="102000" sy="102000" algn="ctr" rotWithShape="0">
              <a:prstClr val="black">
                <a:alpha val="20000"/>
              </a:prstClr>
            </a:outerShdw>
          </a:effectLst>
        </c:spPr>
      </c:pivotFmt>
      <c:pivotFmt>
        <c:idx val="20"/>
        <c:spPr>
          <a:solidFill>
            <a:schemeClr val="accent4">
              <a:tint val="65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Tablas!$W$5</c:f>
              <c:strCache>
                <c:ptCount val="1"/>
                <c:pt idx="0">
                  <c:v>Total</c:v>
                </c:pt>
              </c:strCache>
            </c:strRef>
          </c:tx>
          <c:dPt>
            <c:idx val="0"/>
            <c:bubble3D val="0"/>
            <c:spPr>
              <a:solidFill>
                <a:schemeClr val="accent4">
                  <a:shade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2C57-E142-995F-A96CEEDA22E7}"/>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2C57-E142-995F-A96CEEDA22E7}"/>
              </c:ext>
            </c:extLst>
          </c:dPt>
          <c:dPt>
            <c:idx val="2"/>
            <c:bubble3D val="0"/>
            <c:spPr>
              <a:solidFill>
                <a:schemeClr val="accent4">
                  <a:tint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2C57-E142-995F-A96CEEDA22E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Tablas!$V$6:$V$9</c:f>
              <c:strCache>
                <c:ptCount val="3"/>
                <c:pt idx="0">
                  <c:v>Almuerzo</c:v>
                </c:pt>
                <c:pt idx="1">
                  <c:v>Cena</c:v>
                </c:pt>
                <c:pt idx="2">
                  <c:v>Desayuno</c:v>
                </c:pt>
              </c:strCache>
            </c:strRef>
          </c:cat>
          <c:val>
            <c:numRef>
              <c:f>Tablas!$W$6:$W$9</c:f>
              <c:numCache>
                <c:formatCode>_([$€-2]\ * #,##0_);_([$€-2]\ * \(#,##0\);_([$€-2]\ * "-"??_);_(@_)</c:formatCode>
                <c:ptCount val="3"/>
                <c:pt idx="0">
                  <c:v>13539.710000000012</c:v>
                </c:pt>
                <c:pt idx="1">
                  <c:v>4488.2100000000009</c:v>
                </c:pt>
                <c:pt idx="2">
                  <c:v>4040.6499999999996</c:v>
                </c:pt>
              </c:numCache>
            </c:numRef>
          </c:val>
          <c:extLst>
            <c:ext xmlns:c16="http://schemas.microsoft.com/office/drawing/2014/chart" uri="{C3380CC4-5D6E-409C-BE32-E72D297353CC}">
              <c16:uniqueId val="{0000000E-2C57-E142-995F-A96CEEDA22E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[Entregable.xlsx]Tablas!PivotTable6</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Propinas por Camarero</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4"/>
          </a:solidFill>
          <a:ln>
            <a:noFill/>
          </a:ln>
          <a:effectLst>
            <a:outerShdw blurRad="254000" sx="102000" sy="102000" algn="ctr" rotWithShape="0">
              <a:prstClr val="black">
                <a:alpha val="20000"/>
              </a:prstClr>
            </a:outerShdw>
          </a:effectLst>
        </c:spPr>
        <c:marker>
          <c:symbol val="circle"/>
          <c:size val="6"/>
        </c:marker>
      </c:pivotFmt>
      <c:pivotFmt>
        <c:idx val="1"/>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4"/>
          </a:solidFill>
          <a:ln>
            <a:noFill/>
          </a:ln>
          <a:effectLst>
            <a:outerShdw blurRad="254000" sx="102000" sy="102000" algn="ctr" rotWithShape="0">
              <a:prstClr val="black">
                <a:alpha val="20000"/>
              </a:prstClr>
            </a:outerShdw>
          </a:effectLst>
        </c:spPr>
      </c:pivotFmt>
      <c:pivotFmt>
        <c:idx val="3"/>
        <c:spPr>
          <a:solidFill>
            <a:schemeClr val="accent4"/>
          </a:solidFill>
          <a:ln>
            <a:noFill/>
          </a:ln>
          <a:effectLst>
            <a:outerShdw blurRad="254000" sx="102000" sy="102000" algn="ctr" rotWithShape="0">
              <a:prstClr val="black">
                <a:alpha val="20000"/>
              </a:prstClr>
            </a:outerShdw>
          </a:effectLst>
        </c:spPr>
      </c:pivotFmt>
      <c:pivotFmt>
        <c:idx val="4"/>
        <c:spPr>
          <a:solidFill>
            <a:schemeClr val="accent4"/>
          </a:solidFill>
          <a:ln>
            <a:noFill/>
          </a:ln>
          <a:effectLst>
            <a:outerShdw blurRad="254000" sx="102000" sy="102000" algn="ctr" rotWithShape="0">
              <a:prstClr val="black">
                <a:alpha val="20000"/>
              </a:prstClr>
            </a:outerShdw>
          </a:effectLst>
        </c:spPr>
      </c:pivotFmt>
      <c:pivotFmt>
        <c:idx val="5"/>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4"/>
          </a:solidFill>
          <a:ln>
            <a:noFill/>
          </a:ln>
          <a:effectLst>
            <a:outerShdw blurRad="254000" sx="102000" sy="102000" algn="ctr" rotWithShape="0">
              <a:prstClr val="black">
                <a:alpha val="20000"/>
              </a:prstClr>
            </a:outerShdw>
          </a:effectLst>
        </c:spPr>
      </c:pivotFmt>
      <c:pivotFmt>
        <c:idx val="7"/>
        <c:spPr>
          <a:solidFill>
            <a:schemeClr val="accent4"/>
          </a:solidFill>
          <a:ln>
            <a:noFill/>
          </a:ln>
          <a:effectLst>
            <a:outerShdw blurRad="254000" sx="102000" sy="102000" algn="ctr" rotWithShape="0">
              <a:prstClr val="black">
                <a:alpha val="20000"/>
              </a:prstClr>
            </a:outerShdw>
          </a:effectLst>
        </c:spPr>
      </c:pivotFmt>
      <c:pivotFmt>
        <c:idx val="8"/>
        <c:spPr>
          <a:solidFill>
            <a:schemeClr val="accent4"/>
          </a:solidFill>
          <a:ln>
            <a:noFill/>
          </a:ln>
          <a:effectLst>
            <a:outerShdw blurRad="254000" sx="102000" sy="102000" algn="ctr" rotWithShape="0">
              <a:prstClr val="black">
                <a:alpha val="20000"/>
              </a:prstClr>
            </a:outerShdw>
          </a:effectLst>
        </c:spPr>
      </c:pivotFmt>
      <c:pivotFmt>
        <c:idx val="9"/>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4"/>
          </a:solidFill>
          <a:ln>
            <a:noFill/>
          </a:ln>
          <a:effectLst>
            <a:outerShdw blurRad="254000" sx="102000" sy="102000" algn="ctr" rotWithShape="0">
              <a:prstClr val="black">
                <a:alpha val="20000"/>
              </a:prstClr>
            </a:outerShdw>
          </a:effectLst>
        </c:spPr>
      </c:pivotFmt>
      <c:pivotFmt>
        <c:idx val="11"/>
        <c:spPr>
          <a:solidFill>
            <a:schemeClr val="accent4"/>
          </a:solidFill>
          <a:ln>
            <a:noFill/>
          </a:ln>
          <a:effectLst>
            <a:outerShdw blurRad="254000" sx="102000" sy="102000" algn="ctr" rotWithShape="0">
              <a:prstClr val="black">
                <a:alpha val="20000"/>
              </a:prstClr>
            </a:outerShdw>
          </a:effectLst>
        </c:spPr>
      </c:pivotFmt>
      <c:pivotFmt>
        <c:idx val="12"/>
        <c:spPr>
          <a:solidFill>
            <a:schemeClr val="accent4"/>
          </a:solidFill>
          <a:ln>
            <a:noFill/>
          </a:ln>
          <a:effectLst>
            <a:outerShdw blurRad="254000" sx="102000" sy="102000" algn="ctr" rotWithShape="0">
              <a:prstClr val="black">
                <a:alpha val="20000"/>
              </a:prstClr>
            </a:outerShdw>
          </a:effectLst>
        </c:spPr>
      </c:pivotFmt>
      <c:pivotFmt>
        <c:idx val="13"/>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4"/>
          </a:solidFill>
          <a:ln>
            <a:noFill/>
          </a:ln>
          <a:effectLst>
            <a:outerShdw blurRad="254000" sx="102000" sy="102000" algn="ctr" rotWithShape="0">
              <a:prstClr val="black">
                <a:alpha val="20000"/>
              </a:prstClr>
            </a:outerShdw>
          </a:effectLst>
        </c:spPr>
      </c:pivotFmt>
      <c:pivotFmt>
        <c:idx val="15"/>
        <c:spPr>
          <a:solidFill>
            <a:schemeClr val="accent4"/>
          </a:solidFill>
          <a:ln>
            <a:noFill/>
          </a:ln>
          <a:effectLst>
            <a:outerShdw blurRad="254000" sx="102000" sy="102000" algn="ctr" rotWithShape="0">
              <a:prstClr val="black">
                <a:alpha val="20000"/>
              </a:prstClr>
            </a:outerShdw>
          </a:effectLst>
        </c:spPr>
      </c:pivotFmt>
      <c:pivotFmt>
        <c:idx val="16"/>
        <c:spPr>
          <a:solidFill>
            <a:schemeClr val="accent4"/>
          </a:solidFill>
          <a:ln>
            <a:noFill/>
          </a:ln>
          <a:effectLst>
            <a:outerShdw blurRad="254000" sx="102000" sy="102000" algn="ctr" rotWithShape="0">
              <a:prstClr val="black">
                <a:alpha val="20000"/>
              </a:prstClr>
            </a:outerShdw>
          </a:effectLst>
        </c:spPr>
      </c:pivotFmt>
      <c:pivotFmt>
        <c:idx val="17"/>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4"/>
          </a:solidFill>
          <a:ln>
            <a:noFill/>
          </a:ln>
          <a:effectLst>
            <a:outerShdw blurRad="254000" sx="102000" sy="102000" algn="ctr" rotWithShape="0">
              <a:prstClr val="black">
                <a:alpha val="20000"/>
              </a:prstClr>
            </a:outerShdw>
          </a:effectLst>
        </c:spPr>
      </c:pivotFmt>
      <c:pivotFmt>
        <c:idx val="19"/>
        <c:spPr>
          <a:solidFill>
            <a:schemeClr val="accent4"/>
          </a:solidFill>
          <a:ln>
            <a:noFill/>
          </a:ln>
          <a:effectLst>
            <a:outerShdw blurRad="254000" sx="102000" sy="102000" algn="ctr" rotWithShape="0">
              <a:prstClr val="black">
                <a:alpha val="20000"/>
              </a:prstClr>
            </a:outerShdw>
          </a:effectLst>
        </c:spPr>
      </c:pivotFmt>
      <c:pivotFmt>
        <c:idx val="20"/>
        <c:spPr>
          <a:solidFill>
            <a:schemeClr val="accent4"/>
          </a:solidFill>
          <a:ln>
            <a:noFill/>
          </a:ln>
          <a:effectLst>
            <a:outerShdw blurRad="254000" sx="102000" sy="102000" algn="ctr" rotWithShape="0">
              <a:prstClr val="black">
                <a:alpha val="20000"/>
              </a:prstClr>
            </a:outerShdw>
          </a:effectLst>
        </c:spPr>
      </c:pivotFmt>
      <c:pivotFmt>
        <c:idx val="21"/>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4"/>
          </a:solidFill>
          <a:ln>
            <a:noFill/>
          </a:ln>
          <a:effectLst>
            <a:outerShdw blurRad="254000" sx="102000" sy="102000" algn="ctr" rotWithShape="0">
              <a:prstClr val="black">
                <a:alpha val="20000"/>
              </a:prstClr>
            </a:outerShdw>
          </a:effectLst>
        </c:spPr>
      </c:pivotFmt>
      <c:pivotFmt>
        <c:idx val="23"/>
        <c:spPr>
          <a:solidFill>
            <a:schemeClr val="accent4"/>
          </a:solidFill>
          <a:ln>
            <a:noFill/>
          </a:ln>
          <a:effectLst>
            <a:outerShdw blurRad="254000" sx="102000" sy="102000" algn="ctr" rotWithShape="0">
              <a:prstClr val="black">
                <a:alpha val="20000"/>
              </a:prstClr>
            </a:outerShdw>
          </a:effectLst>
        </c:spPr>
      </c:pivotFmt>
      <c:pivotFmt>
        <c:idx val="24"/>
        <c:spPr>
          <a:solidFill>
            <a:schemeClr val="accent4"/>
          </a:solidFill>
          <a:ln>
            <a:noFill/>
          </a:ln>
          <a:effectLst>
            <a:outerShdw blurRad="254000" sx="102000" sy="102000" algn="ctr" rotWithShape="0">
              <a:prstClr val="black">
                <a:alpha val="20000"/>
              </a:prstClr>
            </a:outerShdw>
          </a:effectLst>
        </c:spPr>
      </c:pivotFmt>
      <c:pivotFmt>
        <c:idx val="25"/>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4"/>
          </a:solidFill>
          <a:ln>
            <a:noFill/>
          </a:ln>
          <a:effectLst>
            <a:outerShdw blurRad="254000" sx="102000" sy="102000" algn="ctr" rotWithShape="0">
              <a:prstClr val="black">
                <a:alpha val="20000"/>
              </a:prstClr>
            </a:outerShdw>
          </a:effectLst>
        </c:spPr>
      </c:pivotFmt>
      <c:pivotFmt>
        <c:idx val="27"/>
        <c:spPr>
          <a:solidFill>
            <a:schemeClr val="accent4"/>
          </a:solidFill>
          <a:ln>
            <a:noFill/>
          </a:ln>
          <a:effectLst>
            <a:outerShdw blurRad="254000" sx="102000" sy="102000" algn="ctr" rotWithShape="0">
              <a:prstClr val="black">
                <a:alpha val="20000"/>
              </a:prstClr>
            </a:outerShdw>
          </a:effectLst>
        </c:spPr>
      </c:pivotFmt>
      <c:pivotFmt>
        <c:idx val="28"/>
        <c:spPr>
          <a:solidFill>
            <a:schemeClr val="accent4"/>
          </a:solidFill>
          <a:ln>
            <a:noFill/>
          </a:ln>
          <a:effectLst>
            <a:outerShdw blurRad="254000" sx="102000" sy="102000" algn="ctr" rotWithShape="0">
              <a:prstClr val="black">
                <a:alpha val="20000"/>
              </a:prstClr>
            </a:outerShdw>
          </a:effectLst>
        </c:spPr>
      </c:pivotFmt>
      <c:pivotFmt>
        <c:idx val="29"/>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accent4">
              <a:shade val="53000"/>
            </a:schemeClr>
          </a:solidFill>
          <a:ln>
            <a:noFill/>
          </a:ln>
          <a:effectLst>
            <a:outerShdw blurRad="254000" sx="102000" sy="102000" algn="ctr" rotWithShape="0">
              <a:prstClr val="black">
                <a:alpha val="20000"/>
              </a:prstClr>
            </a:outerShdw>
          </a:effectLst>
        </c:spPr>
      </c:pivotFmt>
      <c:pivotFmt>
        <c:idx val="31"/>
        <c:spPr>
          <a:solidFill>
            <a:schemeClr val="accent4">
              <a:shade val="76000"/>
            </a:schemeClr>
          </a:solidFill>
          <a:ln>
            <a:noFill/>
          </a:ln>
          <a:effectLst>
            <a:outerShdw blurRad="254000" sx="102000" sy="102000" algn="ctr" rotWithShape="0">
              <a:prstClr val="black">
                <a:alpha val="20000"/>
              </a:prstClr>
            </a:outerShdw>
          </a:effectLst>
        </c:spPr>
      </c:pivotFmt>
      <c:pivotFmt>
        <c:idx val="32"/>
        <c:spPr>
          <a:solidFill>
            <a:schemeClr val="accent4"/>
          </a:solidFill>
          <a:ln>
            <a:noFill/>
          </a:ln>
          <a:effectLst>
            <a:outerShdw blurRad="254000" sx="102000" sy="102000" algn="ctr" rotWithShape="0">
              <a:prstClr val="black">
                <a:alpha val="20000"/>
              </a:prstClr>
            </a:outerShdw>
          </a:effectLst>
        </c:spPr>
      </c:pivotFmt>
      <c:pivotFmt>
        <c:idx val="33"/>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4"/>
        <c:spPr>
          <a:solidFill>
            <a:schemeClr val="accent4">
              <a:shade val="53000"/>
            </a:schemeClr>
          </a:solidFill>
          <a:ln>
            <a:noFill/>
          </a:ln>
          <a:effectLst>
            <a:outerShdw blurRad="254000" sx="102000" sy="102000" algn="ctr" rotWithShape="0">
              <a:prstClr val="black">
                <a:alpha val="20000"/>
              </a:prstClr>
            </a:outerShdw>
          </a:effectLst>
        </c:spPr>
      </c:pivotFmt>
      <c:pivotFmt>
        <c:idx val="35"/>
        <c:spPr>
          <a:solidFill>
            <a:schemeClr val="accent4">
              <a:shade val="76000"/>
            </a:schemeClr>
          </a:solidFill>
          <a:ln>
            <a:noFill/>
          </a:ln>
          <a:effectLst>
            <a:outerShdw blurRad="254000" sx="102000" sy="102000" algn="ctr" rotWithShape="0">
              <a:prstClr val="black">
                <a:alpha val="20000"/>
              </a:prstClr>
            </a:outerShdw>
          </a:effectLst>
        </c:spPr>
      </c:pivotFmt>
      <c:pivotFmt>
        <c:idx val="36"/>
        <c:spPr>
          <a:solidFill>
            <a:schemeClr val="accent4"/>
          </a:solidFill>
          <a:ln>
            <a:noFill/>
          </a:ln>
          <a:effectLst>
            <a:outerShdw blurRad="254000" sx="102000" sy="102000" algn="ctr" rotWithShape="0">
              <a:prstClr val="black">
                <a:alpha val="20000"/>
              </a:prstClr>
            </a:outerShdw>
          </a:effectLst>
        </c:spPr>
      </c:pivotFmt>
      <c:pivotFmt>
        <c:idx val="37"/>
        <c:spPr>
          <a:solidFill>
            <a:schemeClr val="accent4">
              <a:tint val="77000"/>
            </a:schemeClr>
          </a:solidFill>
          <a:ln>
            <a:noFill/>
          </a:ln>
          <a:effectLst>
            <a:outerShdw blurRad="254000" sx="102000" sy="102000" algn="ctr" rotWithShape="0">
              <a:prstClr val="black">
                <a:alpha val="20000"/>
              </a:prstClr>
            </a:outerShdw>
          </a:effectLst>
        </c:spPr>
      </c:pivotFmt>
      <c:pivotFmt>
        <c:idx val="38"/>
        <c:spPr>
          <a:solidFill>
            <a:schemeClr val="accent4">
              <a:tint val="54000"/>
            </a:schemeClr>
          </a:solidFill>
          <a:ln>
            <a:noFill/>
          </a:ln>
          <a:effectLst>
            <a:outerShdw blurRad="254000" sx="102000" sy="102000" algn="ctr" rotWithShape="0">
              <a:prstClr val="black">
                <a:alpha val="20000"/>
              </a:prstClr>
            </a:outerShdw>
          </a:effectLst>
        </c:spPr>
      </c:pivotFmt>
      <c:pivotFmt>
        <c:idx val="39"/>
        <c:spPr>
          <a:solidFill>
            <a:schemeClr val="accent4">
              <a:tint val="77000"/>
            </a:schemeClr>
          </a:solidFill>
          <a:ln>
            <a:noFill/>
          </a:ln>
          <a:effectLst>
            <a:outerShdw blurRad="254000" sx="102000" sy="102000" algn="ctr" rotWithShape="0">
              <a:prstClr val="black">
                <a:alpha val="20000"/>
              </a:prstClr>
            </a:outerShdw>
          </a:effectLst>
        </c:spPr>
      </c:pivotFmt>
      <c:pivotFmt>
        <c:idx val="40"/>
        <c:spPr>
          <a:solidFill>
            <a:schemeClr val="accent4">
              <a:tint val="54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Tablas!$Z$5</c:f>
              <c:strCache>
                <c:ptCount val="1"/>
                <c:pt idx="0">
                  <c:v>Count of Mesero Asignado</c:v>
                </c:pt>
              </c:strCache>
            </c:strRef>
          </c:tx>
          <c:dPt>
            <c:idx val="0"/>
            <c:bubble3D val="0"/>
            <c:spPr>
              <a:solidFill>
                <a:schemeClr val="accent4">
                  <a:shade val="53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8-9263-6747-BE93-183D0702CB5A}"/>
              </c:ext>
            </c:extLst>
          </c:dPt>
          <c:dPt>
            <c:idx val="1"/>
            <c:bubble3D val="0"/>
            <c:spPr>
              <a:solidFill>
                <a:schemeClr val="accent4">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A-9263-6747-BE93-183D0702CB5A}"/>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C-9263-6747-BE93-183D0702CB5A}"/>
              </c:ext>
            </c:extLst>
          </c:dPt>
          <c:dPt>
            <c:idx val="3"/>
            <c:bubble3D val="0"/>
            <c:spPr>
              <a:solidFill>
                <a:schemeClr val="accent4">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882-E541-ABA6-A6493E46C716}"/>
              </c:ext>
            </c:extLst>
          </c:dPt>
          <c:dPt>
            <c:idx val="4"/>
            <c:bubble3D val="0"/>
            <c:spPr>
              <a:solidFill>
                <a:schemeClr val="accent4">
                  <a:tint val="54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882-E541-ABA6-A6493E46C71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Tablas!$Y$6:$Y$11</c:f>
              <c:strCache>
                <c:ptCount val="5"/>
                <c:pt idx="0">
                  <c:v>Mesero_1</c:v>
                </c:pt>
                <c:pt idx="1">
                  <c:v>Mesero_2</c:v>
                </c:pt>
                <c:pt idx="2">
                  <c:v>Mesero_3</c:v>
                </c:pt>
                <c:pt idx="3">
                  <c:v>Mesero_4</c:v>
                </c:pt>
                <c:pt idx="4">
                  <c:v>Mesero_5</c:v>
                </c:pt>
              </c:strCache>
            </c:strRef>
          </c:cat>
          <c:val>
            <c:numRef>
              <c:f>Tablas!$Z$6:$Z$11</c:f>
              <c:numCache>
                <c:formatCode>General</c:formatCode>
                <c:ptCount val="5"/>
                <c:pt idx="0">
                  <c:v>138</c:v>
                </c:pt>
                <c:pt idx="1">
                  <c:v>192</c:v>
                </c:pt>
                <c:pt idx="2">
                  <c:v>158</c:v>
                </c:pt>
                <c:pt idx="3">
                  <c:v>149</c:v>
                </c:pt>
                <c:pt idx="4">
                  <c:v>130</c:v>
                </c:pt>
              </c:numCache>
            </c:numRef>
          </c:val>
          <c:extLst>
            <c:ext xmlns:c16="http://schemas.microsoft.com/office/drawing/2014/chart" uri="{C3380CC4-5D6E-409C-BE32-E72D297353CC}">
              <c16:uniqueId val="{0000001D-9263-6747-BE93-183D0702CB5A}"/>
            </c:ext>
          </c:extLst>
        </c:ser>
        <c:ser>
          <c:idx val="1"/>
          <c:order val="1"/>
          <c:tx>
            <c:strRef>
              <c:f>Tablas!$AA$5</c:f>
              <c:strCache>
                <c:ptCount val="1"/>
                <c:pt idx="0">
                  <c:v>Count of Mesero Asignado2</c:v>
                </c:pt>
              </c:strCache>
            </c:strRef>
          </c:tx>
          <c:dPt>
            <c:idx val="0"/>
            <c:bubble3D val="0"/>
            <c:spPr>
              <a:solidFill>
                <a:schemeClr val="accent4">
                  <a:shade val="53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9263-6747-BE93-183D0702CB5A}"/>
              </c:ext>
            </c:extLst>
          </c:dPt>
          <c:dPt>
            <c:idx val="1"/>
            <c:bubble3D val="0"/>
            <c:spPr>
              <a:solidFill>
                <a:schemeClr val="accent4">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0-9263-6747-BE93-183D0702CB5A}"/>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9263-6747-BE93-183D0702CB5A}"/>
              </c:ext>
            </c:extLst>
          </c:dPt>
          <c:dPt>
            <c:idx val="3"/>
            <c:bubble3D val="0"/>
            <c:spPr>
              <a:solidFill>
                <a:schemeClr val="accent4">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2-9263-6747-BE93-183D0702CB5A}"/>
              </c:ext>
            </c:extLst>
          </c:dPt>
          <c:dPt>
            <c:idx val="4"/>
            <c:bubble3D val="0"/>
            <c:spPr>
              <a:solidFill>
                <a:schemeClr val="accent4">
                  <a:tint val="54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9263-6747-BE93-183D0702CB5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Tablas!$Y$6:$Y$11</c:f>
              <c:strCache>
                <c:ptCount val="5"/>
                <c:pt idx="0">
                  <c:v>Mesero_1</c:v>
                </c:pt>
                <c:pt idx="1">
                  <c:v>Mesero_2</c:v>
                </c:pt>
                <c:pt idx="2">
                  <c:v>Mesero_3</c:v>
                </c:pt>
                <c:pt idx="3">
                  <c:v>Mesero_4</c:v>
                </c:pt>
                <c:pt idx="4">
                  <c:v>Mesero_5</c:v>
                </c:pt>
              </c:strCache>
            </c:strRef>
          </c:cat>
          <c:val>
            <c:numRef>
              <c:f>Tablas!$AA$6:$AA$11</c:f>
              <c:numCache>
                <c:formatCode>0%</c:formatCode>
                <c:ptCount val="5"/>
                <c:pt idx="0">
                  <c:v>0.17992177314211213</c:v>
                </c:pt>
                <c:pt idx="1">
                  <c:v>0.2503259452411995</c:v>
                </c:pt>
                <c:pt idx="2">
                  <c:v>0.20599739243807041</c:v>
                </c:pt>
                <c:pt idx="3">
                  <c:v>0.19426336375488917</c:v>
                </c:pt>
                <c:pt idx="4">
                  <c:v>0.16949152542372881</c:v>
                </c:pt>
              </c:numCache>
            </c:numRef>
          </c:val>
          <c:extLst>
            <c:ext xmlns:c16="http://schemas.microsoft.com/office/drawing/2014/chart" uri="{C3380CC4-5D6E-409C-BE32-E72D297353CC}">
              <c16:uniqueId val="{0000001E-9263-6747-BE93-183D0702CB5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Reversed" id="24">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10</xdr:row>
      <xdr:rowOff>0</xdr:rowOff>
    </xdr:from>
    <xdr:to>
      <xdr:col>2</xdr:col>
      <xdr:colOff>838200</xdr:colOff>
      <xdr:row>22</xdr:row>
      <xdr:rowOff>180972</xdr:rowOff>
    </xdr:to>
    <mc:AlternateContent xmlns:mc="http://schemas.openxmlformats.org/markup-compatibility/2006" xmlns:a14="http://schemas.microsoft.com/office/drawing/2010/main">
      <mc:Choice Requires="a14">
        <xdr:graphicFrame macro="">
          <xdr:nvGraphicFramePr>
            <xdr:cNvPr id="2" name="Estado Pago">
              <a:extLst>
                <a:ext uri="{FF2B5EF4-FFF2-40B4-BE49-F238E27FC236}">
                  <a16:creationId xmlns:a16="http://schemas.microsoft.com/office/drawing/2014/main" id="{3754513F-063D-A6E0-F105-C92810A8693E}"/>
                </a:ext>
              </a:extLst>
            </xdr:cNvPr>
            <xdr:cNvGraphicFramePr/>
          </xdr:nvGraphicFramePr>
          <xdr:xfrm>
            <a:off x="0" y="0"/>
            <a:ext cx="0" cy="0"/>
          </xdr:xfrm>
          <a:graphic>
            <a:graphicData uri="http://schemas.microsoft.com/office/drawing/2010/slicer">
              <sle:slicer xmlns:sle="http://schemas.microsoft.com/office/drawing/2010/slicer" name="Estado Pago"/>
            </a:graphicData>
          </a:graphic>
        </xdr:graphicFrame>
      </mc:Choice>
      <mc:Fallback xmlns="">
        <xdr:sp macro="" textlink="">
          <xdr:nvSpPr>
            <xdr:cNvPr id="0" name=""/>
            <xdr:cNvSpPr>
              <a:spLocks noTextEdit="1"/>
            </xdr:cNvSpPr>
          </xdr:nvSpPr>
          <xdr:spPr>
            <a:xfrm>
              <a:off x="0" y="16637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25400</xdr:colOff>
      <xdr:row>18</xdr:row>
      <xdr:rowOff>12700</xdr:rowOff>
    </xdr:from>
    <xdr:to>
      <xdr:col>14</xdr:col>
      <xdr:colOff>762000</xdr:colOff>
      <xdr:row>30</xdr:row>
      <xdr:rowOff>193672</xdr:rowOff>
    </xdr:to>
    <mc:AlternateContent xmlns:mc="http://schemas.openxmlformats.org/markup-compatibility/2006" xmlns:a14="http://schemas.microsoft.com/office/drawing/2010/main">
      <mc:Choice Requires="a14">
        <xdr:graphicFrame macro="">
          <xdr:nvGraphicFramePr>
            <xdr:cNvPr id="3" name="Estado Pago 1">
              <a:extLst>
                <a:ext uri="{FF2B5EF4-FFF2-40B4-BE49-F238E27FC236}">
                  <a16:creationId xmlns:a16="http://schemas.microsoft.com/office/drawing/2014/main" id="{A159A8F7-A119-DCAB-74E5-1229E6953659}"/>
                </a:ext>
              </a:extLst>
            </xdr:cNvPr>
            <xdr:cNvGraphicFramePr/>
          </xdr:nvGraphicFramePr>
          <xdr:xfrm>
            <a:off x="0" y="0"/>
            <a:ext cx="0" cy="0"/>
          </xdr:xfrm>
          <a:graphic>
            <a:graphicData uri="http://schemas.microsoft.com/office/drawing/2010/slicer">
              <sle:slicer xmlns:sle="http://schemas.microsoft.com/office/drawing/2010/slicer" name="Estado Pago 1"/>
            </a:graphicData>
          </a:graphic>
        </xdr:graphicFrame>
      </mc:Choice>
      <mc:Fallback xmlns="">
        <xdr:sp macro="" textlink="">
          <xdr:nvSpPr>
            <xdr:cNvPr id="0" name=""/>
            <xdr:cNvSpPr>
              <a:spLocks noTextEdit="1"/>
            </xdr:cNvSpPr>
          </xdr:nvSpPr>
          <xdr:spPr>
            <a:xfrm>
              <a:off x="12217400" y="33020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0</xdr:colOff>
      <xdr:row>15</xdr:row>
      <xdr:rowOff>0</xdr:rowOff>
    </xdr:from>
    <xdr:to>
      <xdr:col>8</xdr:col>
      <xdr:colOff>482600</xdr:colOff>
      <xdr:row>27</xdr:row>
      <xdr:rowOff>180972</xdr:rowOff>
    </xdr:to>
    <mc:AlternateContent xmlns:mc="http://schemas.openxmlformats.org/markup-compatibility/2006" xmlns:a14="http://schemas.microsoft.com/office/drawing/2010/main">
      <mc:Choice Requires="a14">
        <xdr:graphicFrame macro="">
          <xdr:nvGraphicFramePr>
            <xdr:cNvPr id="4" name="Estado Pago 2">
              <a:extLst>
                <a:ext uri="{FF2B5EF4-FFF2-40B4-BE49-F238E27FC236}">
                  <a16:creationId xmlns:a16="http://schemas.microsoft.com/office/drawing/2014/main" id="{10334B1F-93DC-D198-CFA7-202709472AB4}"/>
                </a:ext>
              </a:extLst>
            </xdr:cNvPr>
            <xdr:cNvGraphicFramePr/>
          </xdr:nvGraphicFramePr>
          <xdr:xfrm>
            <a:off x="0" y="0"/>
            <a:ext cx="0" cy="0"/>
          </xdr:xfrm>
          <a:graphic>
            <a:graphicData uri="http://schemas.microsoft.com/office/drawing/2010/slicer">
              <sle:slicer xmlns:sle="http://schemas.microsoft.com/office/drawing/2010/slicer" name="Estado Pago 2"/>
            </a:graphicData>
          </a:graphic>
        </xdr:graphicFrame>
      </mc:Choice>
      <mc:Fallback xmlns="">
        <xdr:sp macro="" textlink="">
          <xdr:nvSpPr>
            <xdr:cNvPr id="0" name=""/>
            <xdr:cNvSpPr>
              <a:spLocks noTextEdit="1"/>
            </xdr:cNvSpPr>
          </xdr:nvSpPr>
          <xdr:spPr>
            <a:xfrm>
              <a:off x="6578600" y="26797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12700</xdr:colOff>
      <xdr:row>10</xdr:row>
      <xdr:rowOff>0</xdr:rowOff>
    </xdr:from>
    <xdr:to>
      <xdr:col>22</xdr:col>
      <xdr:colOff>850900</xdr:colOff>
      <xdr:row>22</xdr:row>
      <xdr:rowOff>180972</xdr:rowOff>
    </xdr:to>
    <mc:AlternateContent xmlns:mc="http://schemas.openxmlformats.org/markup-compatibility/2006" xmlns:a14="http://schemas.microsoft.com/office/drawing/2010/main">
      <mc:Choice Requires="a14">
        <xdr:graphicFrame macro="">
          <xdr:nvGraphicFramePr>
            <xdr:cNvPr id="5" name="Estado Pago 3">
              <a:extLst>
                <a:ext uri="{FF2B5EF4-FFF2-40B4-BE49-F238E27FC236}">
                  <a16:creationId xmlns:a16="http://schemas.microsoft.com/office/drawing/2014/main" id="{504A5F75-2639-26D4-4E53-69D37E5A38DC}"/>
                </a:ext>
              </a:extLst>
            </xdr:cNvPr>
            <xdr:cNvGraphicFramePr/>
          </xdr:nvGraphicFramePr>
          <xdr:xfrm>
            <a:off x="0" y="0"/>
            <a:ext cx="0" cy="0"/>
          </xdr:xfrm>
          <a:graphic>
            <a:graphicData uri="http://schemas.microsoft.com/office/drawing/2010/slicer">
              <sle:slicer xmlns:sle="http://schemas.microsoft.com/office/drawing/2010/slicer" name="Estado Pago 3"/>
            </a:graphicData>
          </a:graphic>
        </xdr:graphicFrame>
      </mc:Choice>
      <mc:Fallback xmlns="">
        <xdr:sp macro="" textlink="">
          <xdr:nvSpPr>
            <xdr:cNvPr id="0" name=""/>
            <xdr:cNvSpPr>
              <a:spLocks noTextEdit="1"/>
            </xdr:cNvSpPr>
          </xdr:nvSpPr>
          <xdr:spPr>
            <a:xfrm>
              <a:off x="20624800" y="16637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xdr:colOff>
      <xdr:row>7</xdr:row>
      <xdr:rowOff>50799</xdr:rowOff>
    </xdr:from>
    <xdr:to>
      <xdr:col>4</xdr:col>
      <xdr:colOff>937173</xdr:colOff>
      <xdr:row>20</xdr:row>
      <xdr:rowOff>137218</xdr:rowOff>
    </xdr:to>
    <xdr:graphicFrame macro="">
      <xdr:nvGraphicFramePr>
        <xdr:cNvPr id="2" name="Chart 1">
          <a:extLst>
            <a:ext uri="{FF2B5EF4-FFF2-40B4-BE49-F238E27FC236}">
              <a16:creationId xmlns:a16="http://schemas.microsoft.com/office/drawing/2014/main" id="{07374C95-43A3-514B-A436-A04E15A1FD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5255</xdr:colOff>
      <xdr:row>34</xdr:row>
      <xdr:rowOff>152984</xdr:rowOff>
    </xdr:from>
    <xdr:to>
      <xdr:col>4</xdr:col>
      <xdr:colOff>942427</xdr:colOff>
      <xdr:row>48</xdr:row>
      <xdr:rowOff>35035</xdr:rowOff>
    </xdr:to>
    <xdr:graphicFrame macro="">
      <xdr:nvGraphicFramePr>
        <xdr:cNvPr id="3" name="Chart 2">
          <a:extLst>
            <a:ext uri="{FF2B5EF4-FFF2-40B4-BE49-F238E27FC236}">
              <a16:creationId xmlns:a16="http://schemas.microsoft.com/office/drawing/2014/main" id="{03977D9A-1DC1-D941-803E-7EDCE9922F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757183</xdr:colOff>
      <xdr:row>7</xdr:row>
      <xdr:rowOff>52698</xdr:rowOff>
    </xdr:from>
    <xdr:to>
      <xdr:col>12</xdr:col>
      <xdr:colOff>482746</xdr:colOff>
      <xdr:row>20</xdr:row>
      <xdr:rowOff>139116</xdr:rowOff>
    </xdr:to>
    <xdr:graphicFrame macro="">
      <xdr:nvGraphicFramePr>
        <xdr:cNvPr id="4" name="Chart 3">
          <a:extLst>
            <a:ext uri="{FF2B5EF4-FFF2-40B4-BE49-F238E27FC236}">
              <a16:creationId xmlns:a16="http://schemas.microsoft.com/office/drawing/2014/main" id="{61F22BB4-BD40-7444-9248-1062EACC82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21</xdr:row>
      <xdr:rowOff>0</xdr:rowOff>
    </xdr:from>
    <xdr:to>
      <xdr:col>4</xdr:col>
      <xdr:colOff>937172</xdr:colOff>
      <xdr:row>34</xdr:row>
      <xdr:rowOff>86418</xdr:rowOff>
    </xdr:to>
    <xdr:graphicFrame macro="">
      <xdr:nvGraphicFramePr>
        <xdr:cNvPr id="5" name="Chart 4">
          <a:extLst>
            <a:ext uri="{FF2B5EF4-FFF2-40B4-BE49-F238E27FC236}">
              <a16:creationId xmlns:a16="http://schemas.microsoft.com/office/drawing/2014/main" id="{2271954C-3424-4B4C-A184-F674ABC358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992645</xdr:colOff>
      <xdr:row>21</xdr:row>
      <xdr:rowOff>0</xdr:rowOff>
    </xdr:from>
    <xdr:to>
      <xdr:col>8</xdr:col>
      <xdr:colOff>718209</xdr:colOff>
      <xdr:row>34</xdr:row>
      <xdr:rowOff>86418</xdr:rowOff>
    </xdr:to>
    <xdr:graphicFrame macro="">
      <xdr:nvGraphicFramePr>
        <xdr:cNvPr id="6" name="Chart 5">
          <a:extLst>
            <a:ext uri="{FF2B5EF4-FFF2-40B4-BE49-F238E27FC236}">
              <a16:creationId xmlns:a16="http://schemas.microsoft.com/office/drawing/2014/main" id="{077D0EEF-A79E-294A-85F3-92FA5E6DE9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759080</xdr:colOff>
      <xdr:row>21</xdr:row>
      <xdr:rowOff>0</xdr:rowOff>
    </xdr:from>
    <xdr:to>
      <xdr:col>12</xdr:col>
      <xdr:colOff>484643</xdr:colOff>
      <xdr:row>34</xdr:row>
      <xdr:rowOff>86418</xdr:rowOff>
    </xdr:to>
    <xdr:graphicFrame macro="">
      <xdr:nvGraphicFramePr>
        <xdr:cNvPr id="7" name="Chart 6">
          <a:extLst>
            <a:ext uri="{FF2B5EF4-FFF2-40B4-BE49-F238E27FC236}">
              <a16:creationId xmlns:a16="http://schemas.microsoft.com/office/drawing/2014/main" id="{CA93BF19-0F7C-7048-BC5D-471A5B774B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992643</xdr:colOff>
      <xdr:row>7</xdr:row>
      <xdr:rowOff>43792</xdr:rowOff>
    </xdr:from>
    <xdr:to>
      <xdr:col>8</xdr:col>
      <xdr:colOff>718207</xdr:colOff>
      <xdr:row>20</xdr:row>
      <xdr:rowOff>130211</xdr:rowOff>
    </xdr:to>
    <xdr:graphicFrame macro="">
      <xdr:nvGraphicFramePr>
        <xdr:cNvPr id="8" name="Chart 7">
          <a:extLst>
            <a:ext uri="{FF2B5EF4-FFF2-40B4-BE49-F238E27FC236}">
              <a16:creationId xmlns:a16="http://schemas.microsoft.com/office/drawing/2014/main" id="{47F15199-F9CE-D841-9B7D-996618BC4C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992643</xdr:colOff>
      <xdr:row>34</xdr:row>
      <xdr:rowOff>160575</xdr:rowOff>
    </xdr:from>
    <xdr:to>
      <xdr:col>8</xdr:col>
      <xdr:colOff>718207</xdr:colOff>
      <xdr:row>48</xdr:row>
      <xdr:rowOff>42626</xdr:rowOff>
    </xdr:to>
    <xdr:graphicFrame macro="">
      <xdr:nvGraphicFramePr>
        <xdr:cNvPr id="9" name="Chart 8">
          <a:extLst>
            <a:ext uri="{FF2B5EF4-FFF2-40B4-BE49-F238E27FC236}">
              <a16:creationId xmlns:a16="http://schemas.microsoft.com/office/drawing/2014/main" id="{C54F0FF6-8840-934B-931D-7C083086DB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759081</xdr:colOff>
      <xdr:row>34</xdr:row>
      <xdr:rowOff>160575</xdr:rowOff>
    </xdr:from>
    <xdr:to>
      <xdr:col>12</xdr:col>
      <xdr:colOff>484644</xdr:colOff>
      <xdr:row>48</xdr:row>
      <xdr:rowOff>42626</xdr:rowOff>
    </xdr:to>
    <xdr:graphicFrame macro="">
      <xdr:nvGraphicFramePr>
        <xdr:cNvPr id="10" name="Chart 9">
          <a:extLst>
            <a:ext uri="{FF2B5EF4-FFF2-40B4-BE49-F238E27FC236}">
              <a16:creationId xmlns:a16="http://schemas.microsoft.com/office/drawing/2014/main" id="{C118787C-1101-6B4D-B438-861B0FF125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Franco" refreshedDate="45548.837968865744" createdVersion="8" refreshedVersion="8" minRefreshableVersion="3" recordCount="767" xr:uid="{2B46F9FA-F9D6-7E45-88C4-5E89B13EAE99}">
  <cacheSource type="worksheet">
    <worksheetSource name="Sala"/>
  </cacheSource>
  <cacheFields count="24">
    <cacheField name="Número de Mesa" numFmtId="0">
      <sharedItems containsSemiMixedTypes="0" containsString="0" containsNumber="1" containsInteger="1" minValue="1" maxValue="20"/>
    </cacheField>
    <cacheField name="Nombre del Cliente" numFmtId="0">
      <sharedItems/>
    </cacheField>
    <cacheField name="Número de Orden" numFmtId="0">
      <sharedItems containsSemiMixedTypes="0" containsString="0" containsNumber="1" containsInteger="1" minValue="1" maxValue="767"/>
    </cacheField>
    <cacheField name="Número de Comensales" numFmtId="0">
      <sharedItems containsSemiMixedTypes="0" containsString="0" containsNumber="1" containsInteger="1" minValue="1" maxValue="6"/>
    </cacheField>
    <cacheField name="Hora de Llegada" numFmtId="22">
      <sharedItems containsSemiMixedTypes="0" containsNonDate="0" containsDate="1" containsString="0" minDate="2023-04-01T00:01:00" maxDate="2023-04-07T03:56:00"/>
    </cacheField>
    <cacheField name="Hora de Salida" numFmtId="22">
      <sharedItems containsSemiMixedTypes="0" containsNonDate="0" containsDate="1" containsString="0" minDate="2023-04-01T01:11:00" maxDate="2023-04-07T07:51:00"/>
    </cacheField>
    <cacheField name="Mesero Asignado" numFmtId="0">
      <sharedItems count="5">
        <s v="Mesero_3"/>
        <s v="Mesero_1"/>
        <s v="Mesero_2"/>
        <s v="Mesero_5"/>
        <s v="Mesero_4"/>
      </sharedItems>
    </cacheField>
    <cacheField name="Tipo de Servicio" numFmtId="0">
      <sharedItems count="3">
        <s v="Almuerzo"/>
        <s v="Desayuno"/>
        <s v="Cena"/>
      </sharedItems>
    </cacheField>
    <cacheField name="Método de Pago" numFmtId="0">
      <sharedItems count="3">
        <s v="Tarjeta de débito"/>
        <s v="Efectivo"/>
        <s v="Tarjeta de crédito"/>
      </sharedItems>
    </cacheField>
    <cacheField name="Propina" numFmtId="0">
      <sharedItems containsSemiMixedTypes="0" containsString="0" containsNumber="1" minValue="10.029999999999999" maxValue="49.88"/>
    </cacheField>
    <cacheField name="Estado de la Mesa" numFmtId="0">
      <sharedItems count="3">
        <s v="Reservada"/>
        <s v="Libre"/>
        <s v="Ocupada"/>
      </sharedItems>
    </cacheField>
    <cacheField name="País de Origen" numFmtId="0">
      <sharedItems count="11">
        <s v="España"/>
        <s v="Colombia"/>
        <s v="Brasil"/>
        <s v="Paraguay"/>
        <s v="Perú"/>
        <s v="Venezuela"/>
        <s v="Bolivia"/>
        <s v="Uruguay"/>
        <s v="Ecuador"/>
        <s v="Chile"/>
        <s v="Argentina"/>
      </sharedItems>
    </cacheField>
    <cacheField name="Plato 1" numFmtId="0">
      <sharedItems/>
    </cacheField>
    <cacheField name="Plato 2" numFmtId="0">
      <sharedItems containsBlank="1"/>
    </cacheField>
    <cacheField name="Plato 3" numFmtId="0">
      <sharedItems containsBlank="1"/>
    </cacheField>
    <cacheField name="Plato 4" numFmtId="0">
      <sharedItems containsBlank="1"/>
    </cacheField>
    <cacheField name="Total Cuenta" numFmtId="168">
      <sharedItems containsSemiMixedTypes="0" containsString="0" containsNumber="1" containsInteger="1" minValue="18" maxValue="360"/>
    </cacheField>
    <cacheField name="Fecha Factura" numFmtId="166">
      <sharedItems containsSemiMixedTypes="0" containsNonDate="0" containsDate="1" containsString="0" minDate="2023-04-01T00:00:00" maxDate="2023-04-08T00:00:00" count="7">
        <d v="2023-04-01T00:00:00"/>
        <d v="2023-04-02T00:00:00"/>
        <d v="2023-04-03T00:00:00"/>
        <d v="2023-04-04T00:00:00"/>
        <d v="2023-04-05T00:00:00"/>
        <d v="2023-04-06T00:00:00"/>
        <d v="2023-04-07T00:00:00"/>
      </sharedItems>
    </cacheField>
    <cacheField name="Hora Llegada" numFmtId="165">
      <sharedItems containsSemiMixedTypes="0" containsNonDate="0" containsDate="1" containsString="0" minDate="1899-12-30T00:00:00" maxDate="1899-12-30T03:59:00"/>
    </cacheField>
    <cacheField name="Hora Salida" numFmtId="165">
      <sharedItems containsSemiMixedTypes="0" containsNonDate="0" containsDate="1" containsString="0" minDate="1899-12-30T01:04:00" maxDate="1899-12-30T07:51:00"/>
    </cacheField>
    <cacheField name="T Permanencia" numFmtId="164">
      <sharedItems containsSemiMixedTypes="0" containsNonDate="0" containsDate="1" containsString="0" minDate="1899-12-30T01:01:00" maxDate="1899-12-30T04:14:00"/>
    </cacheField>
    <cacheField name="T Preparación (H)" numFmtId="164">
      <sharedItems containsSemiMixedTypes="0" containsNonDate="0" containsDate="1" containsString="0" minDate="1899-12-30T00:02:00" maxDate="1899-12-30T02:55:00"/>
    </cacheField>
    <cacheField name="T Degustación (H)" numFmtId="164">
      <sharedItems containsSemiMixedTypes="0" containsDate="1" containsString="0" containsMixedTypes="1" minDate="1900-01-02T01:44:11" maxDate="1899-12-30T04:08:30"/>
    </cacheField>
    <cacheField name="Estado Pago" numFmtId="0">
      <sharedItems count="2">
        <s v="Cobrado"/>
        <s v="No cobrado"/>
      </sharedItems>
    </cacheField>
  </cacheFields>
  <extLst>
    <ext xmlns:x14="http://schemas.microsoft.com/office/spreadsheetml/2009/9/main" uri="{725AE2AE-9491-48be-B2B4-4EB974FC3084}">
      <x14:pivotCacheDefinition pivotCacheId="50626236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Franco" refreshedDate="45548.838020023148" createdVersion="8" refreshedVersion="8" minRefreshableVersion="3" recordCount="1902" xr:uid="{956E2F4A-1D1A-1641-847C-83A2311BBCE6}">
  <cacheSource type="worksheet">
    <worksheetSource name="Cocina"/>
  </cacheSource>
  <cacheFields count="12">
    <cacheField name="Número de Orden" numFmtId="0">
      <sharedItems containsSemiMixedTypes="0" containsString="0" containsNumber="1" containsInteger="1" minValue="1" maxValue="767"/>
    </cacheField>
    <cacheField name="Número de Mesa" numFmtId="0">
      <sharedItems containsSemiMixedTypes="0" containsString="0" containsNumber="1" containsInteger="1" minValue="1" maxValue="20"/>
    </cacheField>
    <cacheField name="Nombre del Plato" numFmtId="0">
      <sharedItems count="20">
        <s v="Plato_7"/>
        <s v="Plato_2"/>
        <s v="Plato_17"/>
        <s v="Plato_6"/>
        <s v="Plato_20"/>
        <s v="Plato_19"/>
        <s v="Plato_9"/>
        <s v="Plato_11"/>
        <s v="Plato_16"/>
        <s v="Plato_12"/>
        <s v="Plato_8"/>
        <s v="Plato_15"/>
        <s v="Plato_5"/>
        <s v="Plato_18"/>
        <s v="Plato_3"/>
        <s v="Plato_14"/>
        <s v="Plato_13"/>
        <s v="Plato_4"/>
        <s v="Plato_10"/>
        <s v="Plato_1"/>
      </sharedItems>
    </cacheField>
    <cacheField name="Costo Unitario" numFmtId="0">
      <sharedItems containsSemiMixedTypes="0" containsString="0" containsNumber="1" containsInteger="1" minValue="10" maxValue="25"/>
    </cacheField>
    <cacheField name="Precio Unitario" numFmtId="0">
      <sharedItems containsSemiMixedTypes="0" containsString="0" containsNumber="1" containsInteger="1" minValue="18" maxValue="40"/>
    </cacheField>
    <cacheField name="Cantidad Ordenada" numFmtId="0">
      <sharedItems containsSemiMixedTypes="0" containsString="0" containsNumber="1" containsInteger="1" minValue="1" maxValue="3"/>
    </cacheField>
    <cacheField name="Tiempo de Preparación" numFmtId="0">
      <sharedItems containsSemiMixedTypes="0" containsString="0" containsNumber="1" containsInteger="1" minValue="5" maxValue="59"/>
    </cacheField>
    <cacheField name="Tiempo de Preparación Unitario" numFmtId="1">
      <sharedItems containsSemiMixedTypes="0" containsString="0" containsNumber="1" minValue="1.6666666666666667" maxValue="59"/>
    </cacheField>
    <cacheField name="Ganacia Bruta" numFmtId="0">
      <sharedItems containsSemiMixedTypes="0" containsString="0" containsNumber="1" containsInteger="1" minValue="18" maxValue="120"/>
    </cacheField>
    <cacheField name="Coste Total" numFmtId="0">
      <sharedItems containsSemiMixedTypes="0" containsString="0" containsNumber="1" containsInteger="1" minValue="10" maxValue="75"/>
    </cacheField>
    <cacheField name="Ganancia Neta" numFmtId="0">
      <sharedItems containsSemiMixedTypes="0" containsString="0" containsNumber="1" containsInteger="1" minValue="8" maxValue="45"/>
    </cacheField>
    <cacheField name="Margen" numFmtId="9">
      <sharedItems containsSemiMixedTypes="0" containsString="0" containsNumber="1" minValue="0.375" maxValue="0.4444444444444444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7">
  <r>
    <n v="10"/>
    <s v="Cliente_724"/>
    <n v="1"/>
    <n v="6"/>
    <d v="2023-04-01T01:07:00"/>
    <d v="2023-04-01T03:50:00"/>
    <x v="0"/>
    <x v="0"/>
    <x v="0"/>
    <n v="48.55"/>
    <x v="0"/>
    <x v="0"/>
    <s v="Plato_7"/>
    <s v="Plato_2"/>
    <m/>
    <m/>
    <n v="138"/>
    <x v="0"/>
    <d v="1899-12-30T01:07:00"/>
    <d v="1899-12-30T03:50:00"/>
    <d v="1899-12-30T02:43:00"/>
    <d v="1899-12-30T00:23:10"/>
    <d v="1899-12-30T02:19:50"/>
    <x v="0"/>
  </r>
  <r>
    <n v="6"/>
    <s v="Cliente_538"/>
    <n v="2"/>
    <n v="6"/>
    <d v="2023-04-01T01:28:00"/>
    <d v="2023-04-01T03:49:00"/>
    <x v="1"/>
    <x v="1"/>
    <x v="1"/>
    <n v="43.3"/>
    <x v="0"/>
    <x v="1"/>
    <s v="Plato_17"/>
    <s v="Plato_6"/>
    <m/>
    <m/>
    <n v="58"/>
    <x v="0"/>
    <d v="1899-12-30T01:28:00"/>
    <d v="1899-12-30T03:49:00"/>
    <d v="1899-12-30T02:21:00"/>
    <d v="1899-12-30T01:25:00"/>
    <d v="1899-12-30T00:56:00"/>
    <x v="0"/>
  </r>
  <r>
    <n v="20"/>
    <s v="Cliente_911"/>
    <n v="3"/>
    <n v="1"/>
    <d v="2023-04-01T00:29:00"/>
    <d v="2023-04-01T03:56:00"/>
    <x v="2"/>
    <x v="1"/>
    <x v="2"/>
    <n v="30.87"/>
    <x v="1"/>
    <x v="2"/>
    <s v="Plato_20"/>
    <s v="Plato_17"/>
    <s v="Plato_19"/>
    <s v="Plato_9"/>
    <n v="165"/>
    <x v="0"/>
    <d v="1899-12-30T00:29:00"/>
    <d v="1899-12-30T03:56:00"/>
    <d v="1899-12-30T03:27:00"/>
    <d v="1899-12-30T01:39:00"/>
    <d v="1899-12-30T01:48:00"/>
    <x v="0"/>
  </r>
  <r>
    <n v="3"/>
    <s v="Cliente_129"/>
    <n v="4"/>
    <n v="1"/>
    <d v="2023-04-01T03:03:00"/>
    <d v="2023-04-01T04:31:00"/>
    <x v="3"/>
    <x v="0"/>
    <x v="2"/>
    <n v="34.68"/>
    <x v="1"/>
    <x v="3"/>
    <s v="Plato_11"/>
    <s v="Plato_16"/>
    <m/>
    <m/>
    <n v="183"/>
    <x v="0"/>
    <d v="1899-12-30T03:03:00"/>
    <d v="1899-12-30T04:31:00"/>
    <d v="1899-12-30T01:28:00"/>
    <d v="1899-12-30T00:13:20"/>
    <d v="1899-12-30T01:14:40"/>
    <x v="0"/>
  </r>
  <r>
    <n v="8"/>
    <s v="Cliente_938"/>
    <n v="5"/>
    <n v="2"/>
    <d v="2023-04-01T00:01:00"/>
    <d v="2023-04-01T02:06:00"/>
    <x v="4"/>
    <x v="0"/>
    <x v="2"/>
    <n v="24.33"/>
    <x v="1"/>
    <x v="4"/>
    <s v="Plato_12"/>
    <s v="Plato_7"/>
    <m/>
    <m/>
    <n v="67"/>
    <x v="0"/>
    <d v="1899-12-30T00:01:00"/>
    <d v="1899-12-30T02:06:00"/>
    <d v="1899-12-30T02:05:00"/>
    <d v="1899-12-30T00:12:30"/>
    <d v="1899-12-30T01:52:30"/>
    <x v="0"/>
  </r>
  <r>
    <n v="7"/>
    <s v="Cliente_965"/>
    <n v="6"/>
    <n v="5"/>
    <d v="2023-04-01T01:24:00"/>
    <d v="2023-04-01T03:32:00"/>
    <x v="4"/>
    <x v="2"/>
    <x v="2"/>
    <n v="26.57"/>
    <x v="1"/>
    <x v="4"/>
    <s v="Plato_8"/>
    <m/>
    <m/>
    <m/>
    <n v="70"/>
    <x v="0"/>
    <d v="1899-12-30T01:24:00"/>
    <d v="1899-12-30T03:32:00"/>
    <d v="1899-12-30T02:08:00"/>
    <d v="1899-12-30T00:05:30"/>
    <d v="1899-12-30T02:02:30"/>
    <x v="0"/>
  </r>
  <r>
    <n v="17"/>
    <s v="Cliente_306"/>
    <n v="7"/>
    <n v="6"/>
    <d v="2023-04-01T01:57:00"/>
    <d v="2023-04-01T04:22:00"/>
    <x v="2"/>
    <x v="2"/>
    <x v="2"/>
    <n v="10.54"/>
    <x v="2"/>
    <x v="5"/>
    <s v="Plato_15"/>
    <s v="Plato_19"/>
    <m/>
    <m/>
    <n v="172"/>
    <x v="0"/>
    <d v="1899-12-30T01:57:00"/>
    <d v="1899-12-30T04:22:00"/>
    <d v="1899-12-30T02:40:00"/>
    <d v="1899-12-30T00:16:10"/>
    <d v="1899-12-30T02:23:50"/>
    <x v="0"/>
  </r>
  <r>
    <n v="11"/>
    <s v="Cliente_974"/>
    <n v="8"/>
    <n v="1"/>
    <d v="2023-04-01T02:11:00"/>
    <d v="2023-04-01T04:49:00"/>
    <x v="2"/>
    <x v="1"/>
    <x v="2"/>
    <n v="49.18"/>
    <x v="0"/>
    <x v="3"/>
    <s v="Plato_5"/>
    <s v="Plato_16"/>
    <s v="Plato_20"/>
    <m/>
    <n v="242"/>
    <x v="0"/>
    <d v="1899-12-30T02:11:00"/>
    <d v="1899-12-30T04:49:00"/>
    <d v="1899-12-30T02:38:00"/>
    <d v="1899-12-30T00:19:40"/>
    <d v="1899-12-30T02:18:20"/>
    <x v="0"/>
  </r>
  <r>
    <n v="15"/>
    <s v="Cliente_740"/>
    <n v="9"/>
    <n v="5"/>
    <d v="2023-04-01T02:03:00"/>
    <d v="2023-04-01T04:25:00"/>
    <x v="2"/>
    <x v="0"/>
    <x v="0"/>
    <n v="46.85"/>
    <x v="1"/>
    <x v="6"/>
    <s v="Plato_2"/>
    <s v="Plato_7"/>
    <s v="Plato_12"/>
    <s v="Plato_15"/>
    <n v="169"/>
    <x v="0"/>
    <d v="1899-12-30T02:03:00"/>
    <d v="1899-12-30T04:25:00"/>
    <d v="1899-12-30T02:22:00"/>
    <d v="1899-12-30T02:05:20"/>
    <d v="1899-12-30T00:16:40"/>
    <x v="0"/>
  </r>
  <r>
    <n v="17"/>
    <s v="Cliente_33"/>
    <n v="10"/>
    <n v="1"/>
    <d v="2023-04-01T00:02:00"/>
    <d v="2023-04-01T01:53:00"/>
    <x v="4"/>
    <x v="0"/>
    <x v="2"/>
    <n v="16.600000000000001"/>
    <x v="2"/>
    <x v="7"/>
    <s v="Plato_18"/>
    <s v="Plato_20"/>
    <m/>
    <m/>
    <n v="148"/>
    <x v="0"/>
    <d v="1899-12-30T00:02:00"/>
    <d v="1899-12-30T01:53:00"/>
    <d v="1899-12-30T02:06:00"/>
    <d v="1899-12-30T00:14:30"/>
    <d v="1899-12-30T01:51:30"/>
    <x v="0"/>
  </r>
  <r>
    <n v="14"/>
    <s v="Cliente_881"/>
    <n v="11"/>
    <n v="1"/>
    <d v="2023-04-01T03:46:00"/>
    <d v="2023-04-01T06:33:00"/>
    <x v="1"/>
    <x v="0"/>
    <x v="2"/>
    <n v="32.89"/>
    <x v="1"/>
    <x v="4"/>
    <s v="Plato_16"/>
    <s v="Plato_2"/>
    <m/>
    <m/>
    <n v="88"/>
    <x v="0"/>
    <d v="1899-12-30T03:46:00"/>
    <d v="1899-12-30T06:33:00"/>
    <d v="1899-12-30T02:47:00"/>
    <d v="1899-12-30T00:44:00"/>
    <d v="1899-12-30T02:03:00"/>
    <x v="0"/>
  </r>
  <r>
    <n v="14"/>
    <s v="Cliente_890"/>
    <n v="12"/>
    <n v="6"/>
    <d v="2023-04-01T00:04:00"/>
    <d v="2023-04-01T03:23:00"/>
    <x v="4"/>
    <x v="2"/>
    <x v="2"/>
    <n v="45.27"/>
    <x v="2"/>
    <x v="1"/>
    <s v="Plato_16"/>
    <s v="Plato_19"/>
    <s v="Plato_8"/>
    <s v="Plato_20"/>
    <n v="326"/>
    <x v="0"/>
    <d v="1899-12-30T00:04:00"/>
    <d v="1899-12-30T03:23:00"/>
    <d v="1899-12-30T03:34:00"/>
    <d v="1899-12-30T00:36:00"/>
    <d v="1899-12-30T02:58:00"/>
    <x v="0"/>
  </r>
  <r>
    <n v="2"/>
    <s v="Cliente_873"/>
    <n v="13"/>
    <n v="1"/>
    <d v="2023-04-01T03:09:00"/>
    <d v="2023-04-01T05:32:00"/>
    <x v="3"/>
    <x v="0"/>
    <x v="1"/>
    <n v="22.06"/>
    <x v="2"/>
    <x v="2"/>
    <s v="Plato_9"/>
    <m/>
    <m/>
    <m/>
    <n v="87"/>
    <x v="0"/>
    <d v="1899-12-30T03:09:00"/>
    <d v="1899-12-30T05:32:00"/>
    <d v="1899-12-30T02:38:00"/>
    <d v="1899-12-30T00:19:40"/>
    <d v="1899-12-30T02:18:20"/>
    <x v="0"/>
  </r>
  <r>
    <n v="16"/>
    <s v="Cliente_780"/>
    <n v="14"/>
    <n v="6"/>
    <d v="2023-04-01T00:18:00"/>
    <d v="2023-04-01T01:58:00"/>
    <x v="2"/>
    <x v="0"/>
    <x v="1"/>
    <n v="48.76"/>
    <x v="1"/>
    <x v="4"/>
    <s v="Plato_3"/>
    <s v="Plato_11"/>
    <s v="Plato_14"/>
    <s v="Plato_2"/>
    <n v="129"/>
    <x v="0"/>
    <d v="1899-12-30T00:18:00"/>
    <d v="1899-12-30T01:58:00"/>
    <d v="1899-12-30T01:40:00"/>
    <d v="1899-12-30T02:12:00"/>
    <n v="-2.222222222141379E-2"/>
    <x v="1"/>
  </r>
  <r>
    <n v="6"/>
    <s v="Cliente_728"/>
    <n v="15"/>
    <n v="4"/>
    <d v="2023-04-01T03:24:00"/>
    <d v="2023-04-01T04:59:00"/>
    <x v="1"/>
    <x v="1"/>
    <x v="2"/>
    <n v="28.77"/>
    <x v="2"/>
    <x v="7"/>
    <s v="Plato_16"/>
    <s v="Plato_13"/>
    <s v="Plato_8"/>
    <m/>
    <n v="224"/>
    <x v="0"/>
    <d v="1899-12-30T03:24:00"/>
    <d v="1899-12-30T04:59:00"/>
    <d v="1899-12-30T01:50:00"/>
    <d v="1899-12-30T00:38:30"/>
    <d v="1899-12-30T01:11:30"/>
    <x v="0"/>
  </r>
  <r>
    <n v="20"/>
    <s v="Cliente_175"/>
    <n v="16"/>
    <n v="5"/>
    <d v="2023-04-01T02:31:00"/>
    <d v="2023-04-01T04:24:00"/>
    <x v="4"/>
    <x v="0"/>
    <x v="1"/>
    <n v="37.9"/>
    <x v="0"/>
    <x v="6"/>
    <s v="Plato_16"/>
    <m/>
    <m/>
    <m/>
    <n v="28"/>
    <x v="0"/>
    <d v="1899-12-30T02:31:00"/>
    <d v="1899-12-30T04:24:00"/>
    <d v="1899-12-30T01:53:00"/>
    <d v="1899-12-30T00:38:00"/>
    <d v="1899-12-30T01:15:00"/>
    <x v="0"/>
  </r>
  <r>
    <n v="14"/>
    <s v="Cliente_200"/>
    <n v="17"/>
    <n v="6"/>
    <d v="2023-04-01T00:09:00"/>
    <d v="2023-04-01T03:27:00"/>
    <x v="2"/>
    <x v="1"/>
    <x v="2"/>
    <n v="12.17"/>
    <x v="1"/>
    <x v="8"/>
    <s v="Plato_8"/>
    <s v="Plato_4"/>
    <s v="Plato_5"/>
    <m/>
    <n v="137"/>
    <x v="0"/>
    <d v="1899-12-30T00:09:00"/>
    <d v="1899-12-30T03:27:00"/>
    <d v="1899-12-30T03:18:00"/>
    <d v="1899-12-30T01:31:00"/>
    <d v="1899-12-30T01:47:00"/>
    <x v="0"/>
  </r>
  <r>
    <n v="9"/>
    <s v="Cliente_190"/>
    <n v="18"/>
    <n v="2"/>
    <d v="2023-04-01T02:06:00"/>
    <d v="2023-04-01T04:26:00"/>
    <x v="2"/>
    <x v="1"/>
    <x v="2"/>
    <n v="33.090000000000003"/>
    <x v="1"/>
    <x v="1"/>
    <s v="Plato_9"/>
    <s v="Plato_20"/>
    <s v="Plato_10"/>
    <s v="Plato_15"/>
    <n v="251"/>
    <x v="0"/>
    <d v="1899-12-30T02:06:00"/>
    <d v="1899-12-30T04:26:00"/>
    <d v="1899-12-30T02:20:00"/>
    <d v="1899-12-30T01:14:40"/>
    <d v="1899-12-30T01:05:20"/>
    <x v="0"/>
  </r>
  <r>
    <n v="18"/>
    <s v="Cliente_290"/>
    <n v="19"/>
    <n v="3"/>
    <d v="2023-04-01T00:35:00"/>
    <d v="2023-04-01T03:29:00"/>
    <x v="2"/>
    <x v="0"/>
    <x v="2"/>
    <n v="17.45"/>
    <x v="1"/>
    <x v="9"/>
    <s v="Plato_20"/>
    <m/>
    <m/>
    <m/>
    <n v="80"/>
    <x v="0"/>
    <d v="1899-12-30T00:35:00"/>
    <d v="1899-12-30T03:29:00"/>
    <d v="1899-12-30T02:54:00"/>
    <d v="1899-12-30T00:22:00"/>
    <d v="1899-12-30T02:32:00"/>
    <x v="0"/>
  </r>
  <r>
    <n v="8"/>
    <s v="Cliente_972"/>
    <n v="20"/>
    <n v="2"/>
    <d v="2023-04-01T01:25:00"/>
    <d v="2023-04-01T05:12:00"/>
    <x v="0"/>
    <x v="0"/>
    <x v="2"/>
    <n v="31.7"/>
    <x v="0"/>
    <x v="9"/>
    <s v="Plato_8"/>
    <s v="Plato_1"/>
    <s v="Plato_14"/>
    <m/>
    <n v="178"/>
    <x v="0"/>
    <d v="1899-12-30T01:25:00"/>
    <d v="1899-12-30T05:12:00"/>
    <d v="1899-12-30T03:47:00"/>
    <d v="1899-12-30T00:33:40"/>
    <d v="1899-12-30T03:13:20"/>
    <x v="0"/>
  </r>
  <r>
    <n v="12"/>
    <s v="Cliente_210"/>
    <n v="21"/>
    <n v="2"/>
    <d v="2023-04-01T03:39:00"/>
    <d v="2023-04-01T05:52:00"/>
    <x v="0"/>
    <x v="0"/>
    <x v="2"/>
    <n v="20.53"/>
    <x v="0"/>
    <x v="7"/>
    <s v="Plato_20"/>
    <s v="Plato_3"/>
    <s v="Plato_15"/>
    <s v="Plato_1"/>
    <n v="274"/>
    <x v="0"/>
    <d v="1899-12-30T03:39:00"/>
    <d v="1899-12-30T05:52:00"/>
    <d v="1899-12-30T02:13:00"/>
    <d v="1899-12-30T01:12:40"/>
    <d v="1899-12-30T01:00:20"/>
    <x v="0"/>
  </r>
  <r>
    <n v="15"/>
    <s v="Cliente_88"/>
    <n v="22"/>
    <n v="1"/>
    <d v="2023-04-01T02:16:00"/>
    <d v="2023-04-01T04:47:00"/>
    <x v="4"/>
    <x v="0"/>
    <x v="2"/>
    <n v="45.41"/>
    <x v="1"/>
    <x v="8"/>
    <s v="Plato_4"/>
    <s v="Plato_18"/>
    <s v="Plato_9"/>
    <s v="Plato_8"/>
    <n v="213"/>
    <x v="0"/>
    <d v="1899-12-30T02:16:00"/>
    <d v="1899-12-30T04:47:00"/>
    <d v="1899-12-30T02:31:00"/>
    <d v="1899-12-30T01:43:50"/>
    <d v="1899-12-30T00:47:10"/>
    <x v="0"/>
  </r>
  <r>
    <n v="1"/>
    <s v="Cliente_427"/>
    <n v="23"/>
    <n v="5"/>
    <d v="2023-04-01T02:44:00"/>
    <d v="2023-04-01T04:09:00"/>
    <x v="3"/>
    <x v="2"/>
    <x v="2"/>
    <n v="38.46"/>
    <x v="1"/>
    <x v="9"/>
    <s v="Plato_12"/>
    <s v="Plato_6"/>
    <m/>
    <m/>
    <n v="138"/>
    <x v="0"/>
    <d v="1899-12-30T02:44:00"/>
    <d v="1899-12-30T04:09:00"/>
    <d v="1899-12-30T01:25:00"/>
    <d v="1899-12-30T00:21:00"/>
    <d v="1899-12-30T01:04:00"/>
    <x v="0"/>
  </r>
  <r>
    <n v="5"/>
    <s v="Cliente_424"/>
    <n v="24"/>
    <n v="5"/>
    <d v="2023-04-01T03:01:00"/>
    <d v="2023-04-01T06:20:00"/>
    <x v="0"/>
    <x v="0"/>
    <x v="2"/>
    <n v="38.18"/>
    <x v="2"/>
    <x v="5"/>
    <s v="Plato_10"/>
    <s v="Plato_9"/>
    <s v="Plato_14"/>
    <s v="Plato_20"/>
    <n v="233"/>
    <x v="0"/>
    <d v="1899-12-30T03:01:00"/>
    <d v="1899-12-30T06:20:00"/>
    <d v="1899-12-30T03:34:00"/>
    <d v="1899-12-30T01:45:30"/>
    <d v="1899-12-30T01:48:30"/>
    <x v="0"/>
  </r>
  <r>
    <n v="12"/>
    <s v="Cliente_824"/>
    <n v="25"/>
    <n v="5"/>
    <d v="2023-04-01T03:01:00"/>
    <d v="2023-04-01T04:59:00"/>
    <x v="3"/>
    <x v="2"/>
    <x v="0"/>
    <n v="46.15"/>
    <x v="2"/>
    <x v="1"/>
    <s v="Plato_18"/>
    <m/>
    <m/>
    <m/>
    <n v="34"/>
    <x v="0"/>
    <d v="1899-12-30T03:01:00"/>
    <d v="1899-12-30T04:59:00"/>
    <d v="1899-12-30T02:13:00"/>
    <d v="1899-12-30T00:35:00"/>
    <d v="1899-12-30T01:38:00"/>
    <x v="0"/>
  </r>
  <r>
    <n v="18"/>
    <s v="Cliente_107"/>
    <n v="26"/>
    <n v="2"/>
    <d v="2023-04-01T02:04:00"/>
    <d v="2023-04-01T05:47:00"/>
    <x v="3"/>
    <x v="1"/>
    <x v="2"/>
    <n v="10.37"/>
    <x v="2"/>
    <x v="7"/>
    <s v="Plato_4"/>
    <s v="Plato_13"/>
    <s v="Plato_7"/>
    <m/>
    <n v="126"/>
    <x v="0"/>
    <d v="1899-12-30T02:04:00"/>
    <d v="1899-12-30T05:47:00"/>
    <d v="1899-12-30T03:58:00"/>
    <d v="1899-12-30T00:54:30"/>
    <d v="1899-12-30T03:03:30"/>
    <x v="0"/>
  </r>
  <r>
    <n v="4"/>
    <s v="Cliente_775"/>
    <n v="27"/>
    <n v="2"/>
    <d v="2023-04-01T01:19:00"/>
    <d v="2023-04-01T02:27:00"/>
    <x v="3"/>
    <x v="0"/>
    <x v="2"/>
    <n v="19.27"/>
    <x v="2"/>
    <x v="2"/>
    <s v="Plato_8"/>
    <s v="Plato_10"/>
    <m/>
    <m/>
    <n v="61"/>
    <x v="0"/>
    <d v="1899-12-30T01:19:00"/>
    <d v="1899-12-30T02:27:00"/>
    <d v="1899-12-30T01:23:00"/>
    <d v="1899-12-30T00:55:00"/>
    <d v="1899-12-30T00:28:00"/>
    <x v="0"/>
  </r>
  <r>
    <n v="2"/>
    <s v="Cliente_358"/>
    <n v="28"/>
    <n v="2"/>
    <d v="2023-04-01T00:49:00"/>
    <d v="2023-04-01T03:16:00"/>
    <x v="4"/>
    <x v="2"/>
    <x v="2"/>
    <n v="41.22"/>
    <x v="0"/>
    <x v="10"/>
    <s v="Plato_4"/>
    <s v="Plato_9"/>
    <m/>
    <m/>
    <n v="94"/>
    <x v="0"/>
    <d v="1899-12-30T00:49:00"/>
    <d v="1899-12-30T03:16:00"/>
    <d v="1899-12-30T02:27:00"/>
    <d v="1899-12-30T00:28:00"/>
    <d v="1899-12-30T01:59:00"/>
    <x v="0"/>
  </r>
  <r>
    <n v="20"/>
    <s v="Cliente_377"/>
    <n v="29"/>
    <n v="5"/>
    <d v="2023-04-01T03:02:00"/>
    <d v="2023-04-01T06:10:00"/>
    <x v="2"/>
    <x v="0"/>
    <x v="2"/>
    <n v="14.83"/>
    <x v="2"/>
    <x v="8"/>
    <s v="Plato_1"/>
    <s v="Plato_4"/>
    <s v="Plato_17"/>
    <m/>
    <n v="173"/>
    <x v="0"/>
    <d v="1899-12-30T03:02:00"/>
    <d v="1899-12-30T06:10:00"/>
    <d v="1899-12-30T03:23:00"/>
    <d v="1899-12-30T00:31:50"/>
    <d v="1899-12-30T02:51:10"/>
    <x v="0"/>
  </r>
  <r>
    <n v="14"/>
    <s v="Cliente_361"/>
    <n v="30"/>
    <n v="4"/>
    <d v="2023-04-01T02:55:00"/>
    <d v="2023-04-01T06:13:00"/>
    <x v="4"/>
    <x v="0"/>
    <x v="1"/>
    <n v="26.29"/>
    <x v="1"/>
    <x v="5"/>
    <s v="Plato_10"/>
    <s v="Plato_3"/>
    <m/>
    <m/>
    <n v="112"/>
    <x v="0"/>
    <d v="1899-12-30T02:55:00"/>
    <d v="1899-12-30T06:13:00"/>
    <d v="1899-12-30T03:18:00"/>
    <d v="1899-12-30T00:25:20"/>
    <d v="1899-12-30T02:52:40"/>
    <x v="0"/>
  </r>
  <r>
    <n v="13"/>
    <s v="Cliente_229"/>
    <n v="31"/>
    <n v="3"/>
    <d v="2023-04-01T02:51:00"/>
    <d v="2023-04-01T06:02:00"/>
    <x v="2"/>
    <x v="1"/>
    <x v="2"/>
    <n v="19.809999999999999"/>
    <x v="2"/>
    <x v="10"/>
    <s v="Plato_9"/>
    <s v="Plato_12"/>
    <m/>
    <m/>
    <n v="67"/>
    <x v="0"/>
    <d v="1899-12-30T02:51:00"/>
    <d v="1899-12-30T06:02:00"/>
    <d v="1899-12-30T03:26:00"/>
    <d v="1899-12-30T01:22:00"/>
    <d v="1899-12-30T02:04:00"/>
    <x v="0"/>
  </r>
  <r>
    <n v="5"/>
    <s v="Cliente_27"/>
    <n v="32"/>
    <n v="1"/>
    <d v="2023-04-01T03:08:00"/>
    <d v="2023-04-01T06:49:00"/>
    <x v="1"/>
    <x v="0"/>
    <x v="2"/>
    <n v="28.25"/>
    <x v="2"/>
    <x v="7"/>
    <s v="Plato_15"/>
    <s v="Plato_11"/>
    <s v="Plato_10"/>
    <s v="Plato_4"/>
    <n v="211"/>
    <x v="0"/>
    <d v="1899-12-30T03:08:00"/>
    <d v="1899-12-30T06:49:00"/>
    <d v="1899-12-30T03:56:00"/>
    <d v="1899-12-30T01:08:10"/>
    <d v="1899-12-30T02:47:50"/>
    <x v="0"/>
  </r>
  <r>
    <n v="4"/>
    <s v="Cliente_103"/>
    <n v="33"/>
    <n v="5"/>
    <d v="2023-04-01T03:33:00"/>
    <d v="2023-04-01T06:21:00"/>
    <x v="4"/>
    <x v="2"/>
    <x v="0"/>
    <n v="20.38"/>
    <x v="2"/>
    <x v="4"/>
    <s v="Plato_8"/>
    <s v="Plato_6"/>
    <s v="Plato_15"/>
    <s v="Plato_10"/>
    <n v="306"/>
    <x v="0"/>
    <d v="1899-12-30T03:33:00"/>
    <d v="1899-12-30T06:21:00"/>
    <d v="1899-12-30T03:03:00"/>
    <d v="1899-12-30T01:22:40"/>
    <d v="1899-12-30T01:40:20"/>
    <x v="0"/>
  </r>
  <r>
    <n v="15"/>
    <s v="Cliente_1"/>
    <n v="34"/>
    <n v="1"/>
    <d v="2023-04-01T02:16:00"/>
    <d v="2023-04-01T06:07:00"/>
    <x v="4"/>
    <x v="1"/>
    <x v="2"/>
    <n v="13.08"/>
    <x v="1"/>
    <x v="4"/>
    <s v="Plato_18"/>
    <s v="Plato_10"/>
    <m/>
    <m/>
    <n v="112"/>
    <x v="0"/>
    <d v="1899-12-30T02:16:00"/>
    <d v="1899-12-30T06:07:00"/>
    <d v="1899-12-30T03:51:00"/>
    <d v="1899-12-30T00:52:20"/>
    <d v="1899-12-30T02:58:40"/>
    <x v="0"/>
  </r>
  <r>
    <n v="13"/>
    <s v="Cliente_828"/>
    <n v="35"/>
    <n v="2"/>
    <d v="2023-04-01T03:18:00"/>
    <d v="2023-04-01T05:55:00"/>
    <x v="0"/>
    <x v="0"/>
    <x v="2"/>
    <n v="15.75"/>
    <x v="2"/>
    <x v="4"/>
    <s v="Plato_2"/>
    <s v="Plato_9"/>
    <s v="Plato_11"/>
    <s v="Plato_17"/>
    <n v="214"/>
    <x v="0"/>
    <d v="1899-12-30T03:18:00"/>
    <d v="1899-12-30T05:55:00"/>
    <d v="1899-12-30T02:52:00"/>
    <d v="1899-12-30T00:46:10"/>
    <d v="1899-12-30T02:05:50"/>
    <x v="0"/>
  </r>
  <r>
    <n v="5"/>
    <s v="Cliente_874"/>
    <n v="36"/>
    <n v="5"/>
    <d v="2023-04-01T03:27:00"/>
    <d v="2023-04-01T06:26:00"/>
    <x v="2"/>
    <x v="0"/>
    <x v="2"/>
    <n v="45.28"/>
    <x v="2"/>
    <x v="6"/>
    <s v="Plato_2"/>
    <m/>
    <m/>
    <m/>
    <n v="30"/>
    <x v="0"/>
    <d v="1899-12-30T03:27:00"/>
    <d v="1899-12-30T06:26:00"/>
    <d v="1899-12-30T03:14:00"/>
    <d v="1899-12-30T00:38:00"/>
    <d v="1899-12-30T02:36:00"/>
    <x v="0"/>
  </r>
  <r>
    <n v="20"/>
    <s v="Cliente_999"/>
    <n v="37"/>
    <n v="1"/>
    <d v="2023-04-01T03:24:00"/>
    <d v="2023-04-01T06:02:00"/>
    <x v="3"/>
    <x v="2"/>
    <x v="2"/>
    <n v="10.39"/>
    <x v="2"/>
    <x v="2"/>
    <s v="Plato_13"/>
    <m/>
    <m/>
    <m/>
    <n v="21"/>
    <x v="0"/>
    <d v="1899-12-30T03:24:00"/>
    <d v="1899-12-30T06:02:00"/>
    <d v="1899-12-30T02:53:00"/>
    <d v="1899-12-30T00:47:00"/>
    <d v="1899-12-30T02:06:00"/>
    <x v="0"/>
  </r>
  <r>
    <n v="10"/>
    <s v="Cliente_167"/>
    <n v="38"/>
    <n v="6"/>
    <d v="2023-04-01T02:38:00"/>
    <d v="2023-04-01T03:53:00"/>
    <x v="4"/>
    <x v="0"/>
    <x v="0"/>
    <n v="16.309999999999999"/>
    <x v="0"/>
    <x v="9"/>
    <s v="Plato_17"/>
    <s v="Plato_8"/>
    <s v="Plato_19"/>
    <m/>
    <n v="235"/>
    <x v="0"/>
    <d v="1899-12-30T02:38:00"/>
    <d v="1899-12-30T03:53:00"/>
    <d v="1899-12-30T01:15:00"/>
    <d v="1899-12-30T00:45:30"/>
    <d v="1899-12-30T00:29:30"/>
    <x v="0"/>
  </r>
  <r>
    <n v="15"/>
    <s v="Cliente_606"/>
    <n v="39"/>
    <n v="3"/>
    <d v="2023-04-01T03:41:00"/>
    <d v="2023-04-01T07:39:00"/>
    <x v="2"/>
    <x v="2"/>
    <x v="1"/>
    <n v="48.36"/>
    <x v="2"/>
    <x v="6"/>
    <s v="Plato_19"/>
    <m/>
    <m/>
    <m/>
    <n v="108"/>
    <x v="0"/>
    <d v="1899-12-30T03:41:00"/>
    <d v="1899-12-30T07:39:00"/>
    <d v="1899-12-30T04:13:00"/>
    <d v="1899-12-30T00:19:00"/>
    <d v="1899-12-30T03:54:00"/>
    <x v="0"/>
  </r>
  <r>
    <n v="1"/>
    <s v="Cliente_710"/>
    <n v="40"/>
    <n v="1"/>
    <d v="2023-04-01T02:00:00"/>
    <d v="2023-04-01T04:05:00"/>
    <x v="0"/>
    <x v="0"/>
    <x v="1"/>
    <n v="13.68"/>
    <x v="1"/>
    <x v="10"/>
    <s v="Plato_9"/>
    <s v="Plato_11"/>
    <s v="Plato_16"/>
    <m/>
    <n v="148"/>
    <x v="0"/>
    <d v="1899-12-30T02:00:00"/>
    <d v="1899-12-30T04:05:00"/>
    <d v="1899-12-30T02:05:00"/>
    <d v="1899-12-30T01:08:00"/>
    <d v="1899-12-30T00:57:00"/>
    <x v="0"/>
  </r>
  <r>
    <n v="7"/>
    <s v="Cliente_870"/>
    <n v="41"/>
    <n v="4"/>
    <d v="2023-04-01T02:14:00"/>
    <d v="2023-04-01T04:20:00"/>
    <x v="2"/>
    <x v="0"/>
    <x v="2"/>
    <n v="15.24"/>
    <x v="2"/>
    <x v="4"/>
    <s v="Plato_15"/>
    <s v="Plato_10"/>
    <s v="Plato_2"/>
    <m/>
    <n v="204"/>
    <x v="0"/>
    <d v="1899-12-30T02:14:00"/>
    <d v="1899-12-30T04:20:00"/>
    <d v="1899-12-30T02:21:00"/>
    <d v="1899-12-30T00:42:20"/>
    <d v="1899-12-30T01:38:40"/>
    <x v="0"/>
  </r>
  <r>
    <n v="14"/>
    <s v="Cliente_230"/>
    <n v="42"/>
    <n v="1"/>
    <d v="2023-04-01T00:25:00"/>
    <d v="2023-04-01T01:46:00"/>
    <x v="2"/>
    <x v="0"/>
    <x v="2"/>
    <n v="49.58"/>
    <x v="0"/>
    <x v="6"/>
    <s v="Plato_5"/>
    <s v="Plato_20"/>
    <m/>
    <m/>
    <n v="102"/>
    <x v="0"/>
    <d v="1899-12-30T00:25:00"/>
    <d v="1899-12-30T01:46:00"/>
    <d v="1899-12-30T01:21:00"/>
    <d v="1899-12-30T01:03:00"/>
    <d v="1899-12-30T00:18:00"/>
    <x v="0"/>
  </r>
  <r>
    <n v="8"/>
    <s v="Cliente_814"/>
    <n v="43"/>
    <n v="6"/>
    <d v="2023-04-01T01:02:00"/>
    <d v="2023-04-01T03:14:00"/>
    <x v="4"/>
    <x v="0"/>
    <x v="2"/>
    <n v="32.19"/>
    <x v="2"/>
    <x v="4"/>
    <s v="Plato_15"/>
    <s v="Plato_18"/>
    <s v="Plato_7"/>
    <s v="Plato_17"/>
    <n v="203"/>
    <x v="0"/>
    <d v="1899-12-30T01:02:00"/>
    <d v="1899-12-30T03:14:00"/>
    <d v="1899-12-30T02:27:00"/>
    <d v="1899-12-30T01:18:30"/>
    <d v="1899-12-30T01:08:30"/>
    <x v="0"/>
  </r>
  <r>
    <n v="18"/>
    <s v="Cliente_710"/>
    <n v="44"/>
    <n v="1"/>
    <d v="2023-04-01T03:06:00"/>
    <d v="2023-04-01T06:18:00"/>
    <x v="4"/>
    <x v="0"/>
    <x v="2"/>
    <n v="42.6"/>
    <x v="1"/>
    <x v="0"/>
    <s v="Plato_10"/>
    <s v="Plato_1"/>
    <s v="Plato_13"/>
    <m/>
    <n v="122"/>
    <x v="0"/>
    <d v="1899-12-30T03:06:00"/>
    <d v="1899-12-30T06:18:00"/>
    <d v="1899-12-30T03:12:00"/>
    <d v="1899-12-30T01:19:40"/>
    <d v="1899-12-30T01:52:20"/>
    <x v="0"/>
  </r>
  <r>
    <n v="17"/>
    <s v="Cliente_640"/>
    <n v="45"/>
    <n v="2"/>
    <d v="2023-04-01T02:15:00"/>
    <d v="2023-04-01T04:01:00"/>
    <x v="2"/>
    <x v="0"/>
    <x v="2"/>
    <n v="25.41"/>
    <x v="0"/>
    <x v="4"/>
    <s v="Plato_4"/>
    <m/>
    <m/>
    <m/>
    <n v="54"/>
    <x v="0"/>
    <d v="1899-12-30T02:15:00"/>
    <d v="1899-12-30T04:01:00"/>
    <d v="1899-12-30T01:46:00"/>
    <d v="1899-12-30T00:15:40"/>
    <d v="1899-12-30T01:30:20"/>
    <x v="0"/>
  </r>
  <r>
    <n v="10"/>
    <s v="Cliente_623"/>
    <n v="46"/>
    <n v="1"/>
    <d v="2023-04-01T01:47:00"/>
    <d v="2023-04-01T03:39:00"/>
    <x v="3"/>
    <x v="0"/>
    <x v="2"/>
    <n v="27.97"/>
    <x v="1"/>
    <x v="9"/>
    <s v="Plato_2"/>
    <s v="Plato_18"/>
    <s v="Plato_14"/>
    <m/>
    <n v="140"/>
    <x v="0"/>
    <d v="1899-12-30T01:47:00"/>
    <d v="1899-12-30T03:39:00"/>
    <d v="1899-12-30T01:52:00"/>
    <d v="1899-12-30T01:07:00"/>
    <d v="1899-12-30T00:45:00"/>
    <x v="0"/>
  </r>
  <r>
    <n v="18"/>
    <s v="Cliente_72"/>
    <n v="47"/>
    <n v="3"/>
    <d v="2023-04-01T03:30:00"/>
    <d v="2023-04-01T07:29:00"/>
    <x v="2"/>
    <x v="0"/>
    <x v="2"/>
    <n v="10.98"/>
    <x v="2"/>
    <x v="2"/>
    <s v="Plato_11"/>
    <s v="Plato_14"/>
    <s v="Plato_3"/>
    <m/>
    <n v="109"/>
    <x v="0"/>
    <d v="1899-12-30T03:30:00"/>
    <d v="1899-12-30T07:29:00"/>
    <d v="1899-12-30T04:14:00"/>
    <d v="1899-12-30T00:59:00"/>
    <d v="1899-12-30T03:15:00"/>
    <x v="0"/>
  </r>
  <r>
    <n v="17"/>
    <s v="Cliente_963"/>
    <n v="48"/>
    <n v="2"/>
    <d v="2023-04-01T00:28:00"/>
    <d v="2023-04-01T04:02:00"/>
    <x v="0"/>
    <x v="1"/>
    <x v="2"/>
    <n v="25.31"/>
    <x v="1"/>
    <x v="6"/>
    <s v="Plato_6"/>
    <s v="Plato_5"/>
    <s v="Plato_11"/>
    <m/>
    <n v="158"/>
    <x v="0"/>
    <d v="1899-12-30T00:28:00"/>
    <d v="1899-12-30T04:02:00"/>
    <d v="1899-12-30T03:34:00"/>
    <d v="1899-12-30T01:11:50"/>
    <d v="1899-12-30T02:22:10"/>
    <x v="0"/>
  </r>
  <r>
    <n v="8"/>
    <s v="Cliente_929"/>
    <n v="49"/>
    <n v="3"/>
    <d v="2023-04-01T01:44:00"/>
    <d v="2023-04-01T05:29:00"/>
    <x v="2"/>
    <x v="0"/>
    <x v="2"/>
    <n v="20.92"/>
    <x v="1"/>
    <x v="7"/>
    <s v="Plato_7"/>
    <s v="Plato_15"/>
    <s v="Plato_4"/>
    <m/>
    <n v="186"/>
    <x v="0"/>
    <d v="1899-12-30T01:44:00"/>
    <d v="1899-12-30T05:29:00"/>
    <d v="1899-12-30T03:45:00"/>
    <d v="1899-12-30T00:57:00"/>
    <d v="1899-12-30T02:48:00"/>
    <x v="0"/>
  </r>
  <r>
    <n v="19"/>
    <s v="Cliente_708"/>
    <n v="50"/>
    <n v="5"/>
    <d v="2023-04-01T03:54:00"/>
    <d v="2023-04-01T06:57:00"/>
    <x v="4"/>
    <x v="0"/>
    <x v="0"/>
    <n v="16.739999999999998"/>
    <x v="2"/>
    <x v="10"/>
    <s v="Plato_15"/>
    <s v="Plato_5"/>
    <m/>
    <m/>
    <n v="76"/>
    <x v="0"/>
    <d v="1899-12-30T03:54:00"/>
    <d v="1899-12-30T06:57:00"/>
    <d v="1899-12-30T03:18:00"/>
    <d v="1899-12-30T00:13:30"/>
    <d v="1899-12-30T03:04:30"/>
    <x v="0"/>
  </r>
  <r>
    <n v="12"/>
    <s v="Cliente_631"/>
    <n v="51"/>
    <n v="1"/>
    <d v="2023-04-01T01:42:00"/>
    <d v="2023-04-01T03:02:00"/>
    <x v="3"/>
    <x v="2"/>
    <x v="2"/>
    <n v="37.08"/>
    <x v="0"/>
    <x v="0"/>
    <s v="Plato_14"/>
    <s v="Plato_11"/>
    <s v="Plato_5"/>
    <s v="Plato_4"/>
    <n v="225"/>
    <x v="0"/>
    <d v="1899-12-30T01:42:00"/>
    <d v="1899-12-30T03:02:00"/>
    <d v="1899-12-30T01:20:00"/>
    <d v="1899-12-30T01:12:40"/>
    <d v="1899-12-30T00:07:20"/>
    <x v="0"/>
  </r>
  <r>
    <n v="7"/>
    <s v="Cliente_894"/>
    <n v="52"/>
    <n v="4"/>
    <d v="2023-04-01T00:01:00"/>
    <d v="2023-04-01T01:11:00"/>
    <x v="0"/>
    <x v="0"/>
    <x v="2"/>
    <n v="46.88"/>
    <x v="1"/>
    <x v="3"/>
    <s v="Plato_11"/>
    <s v="Plato_17"/>
    <s v="Plato_18"/>
    <m/>
    <n v="263"/>
    <x v="0"/>
    <d v="1899-12-30T00:01:00"/>
    <d v="1899-12-30T01:11:00"/>
    <d v="1899-12-30T01:10:00"/>
    <d v="1899-12-30T00:23:30"/>
    <d v="1899-12-30T00:46:30"/>
    <x v="0"/>
  </r>
  <r>
    <n v="16"/>
    <s v="Cliente_63"/>
    <n v="53"/>
    <n v="5"/>
    <d v="2023-04-01T03:01:00"/>
    <d v="2023-04-01T04:44:00"/>
    <x v="3"/>
    <x v="0"/>
    <x v="0"/>
    <n v="36.880000000000003"/>
    <x v="1"/>
    <x v="3"/>
    <s v="Plato_14"/>
    <s v="Plato_2"/>
    <s v="Plato_19"/>
    <m/>
    <n v="267"/>
    <x v="0"/>
    <d v="1899-12-30T03:01:00"/>
    <d v="1899-12-30T04:44:00"/>
    <d v="1899-12-30T01:43:00"/>
    <d v="1899-12-30T00:37:20"/>
    <d v="1899-12-30T01:05:40"/>
    <x v="0"/>
  </r>
  <r>
    <n v="6"/>
    <s v="Cliente_144"/>
    <n v="54"/>
    <n v="6"/>
    <d v="2023-04-01T00:40:00"/>
    <d v="2023-04-01T04:14:00"/>
    <x v="4"/>
    <x v="2"/>
    <x v="2"/>
    <n v="23.36"/>
    <x v="0"/>
    <x v="6"/>
    <s v="Plato_8"/>
    <s v="Plato_17"/>
    <s v="Plato_4"/>
    <s v="Plato_11"/>
    <n v="187"/>
    <x v="0"/>
    <d v="1899-12-30T00:40:00"/>
    <d v="1899-12-30T04:14:00"/>
    <d v="1899-12-30T03:34:00"/>
    <d v="1899-12-30T02:51:40"/>
    <d v="1899-12-30T00:42:20"/>
    <x v="0"/>
  </r>
  <r>
    <n v="20"/>
    <s v="Cliente_390"/>
    <n v="55"/>
    <n v="5"/>
    <d v="2023-04-01T01:30:00"/>
    <d v="2023-04-01T05:00:00"/>
    <x v="4"/>
    <x v="2"/>
    <x v="2"/>
    <n v="45.49"/>
    <x v="2"/>
    <x v="4"/>
    <s v="Plato_11"/>
    <s v="Plato_7"/>
    <s v="Plato_19"/>
    <s v="Plato_15"/>
    <n v="255"/>
    <x v="0"/>
    <d v="1899-12-30T01:30:00"/>
    <d v="1899-12-30T05:00:00"/>
    <d v="1899-12-30T03:45:00"/>
    <d v="1899-12-30T01:09:20"/>
    <d v="1899-12-30T02:35:40"/>
    <x v="0"/>
  </r>
  <r>
    <n v="1"/>
    <s v="Cliente_728"/>
    <n v="56"/>
    <n v="3"/>
    <d v="2023-04-01T01:20:00"/>
    <d v="2023-04-01T04:57:00"/>
    <x v="3"/>
    <x v="0"/>
    <x v="0"/>
    <n v="43.2"/>
    <x v="1"/>
    <x v="8"/>
    <s v="Plato_9"/>
    <s v="Plato_12"/>
    <m/>
    <m/>
    <n v="48"/>
    <x v="0"/>
    <d v="1899-12-30T01:20:00"/>
    <d v="1899-12-30T04:57:00"/>
    <d v="1899-12-30T03:37:00"/>
    <d v="1899-12-30T01:18:00"/>
    <d v="1899-12-30T02:19:00"/>
    <x v="0"/>
  </r>
  <r>
    <n v="18"/>
    <s v="Cliente_886"/>
    <n v="57"/>
    <n v="2"/>
    <d v="2023-04-01T03:04:00"/>
    <d v="2023-04-01T04:52:00"/>
    <x v="2"/>
    <x v="0"/>
    <x v="2"/>
    <n v="45.45"/>
    <x v="1"/>
    <x v="1"/>
    <s v="Plato_8"/>
    <s v="Plato_20"/>
    <s v="Plato_5"/>
    <s v="Plato_19"/>
    <n v="169"/>
    <x v="0"/>
    <d v="1899-12-30T03:04:00"/>
    <d v="1899-12-30T04:52:00"/>
    <d v="1899-12-30T01:48:00"/>
    <d v="1899-12-30T01:04:30"/>
    <d v="1899-12-30T00:43:30"/>
    <x v="0"/>
  </r>
  <r>
    <n v="8"/>
    <s v="Cliente_510"/>
    <n v="58"/>
    <n v="3"/>
    <d v="2023-04-01T01:31:00"/>
    <d v="2023-04-01T04:21:00"/>
    <x v="1"/>
    <x v="2"/>
    <x v="2"/>
    <n v="30.7"/>
    <x v="0"/>
    <x v="2"/>
    <s v="Plato_5"/>
    <s v="Plato_3"/>
    <m/>
    <m/>
    <n v="82"/>
    <x v="0"/>
    <d v="1899-12-30T01:31:00"/>
    <d v="1899-12-30T04:21:00"/>
    <d v="1899-12-30T02:50:00"/>
    <d v="1899-12-30T00:35:40"/>
    <d v="1899-12-30T02:14:20"/>
    <x v="0"/>
  </r>
  <r>
    <n v="8"/>
    <s v="Cliente_878"/>
    <n v="59"/>
    <n v="4"/>
    <d v="2023-04-01T01:21:00"/>
    <d v="2023-04-01T05:04:00"/>
    <x v="1"/>
    <x v="0"/>
    <x v="1"/>
    <n v="33.89"/>
    <x v="1"/>
    <x v="1"/>
    <s v="Plato_12"/>
    <s v="Plato_14"/>
    <s v="Plato_4"/>
    <s v="Plato_20"/>
    <n v="160"/>
    <x v="0"/>
    <d v="1899-12-30T01:21:00"/>
    <d v="1899-12-30T05:04:00"/>
    <d v="1899-12-30T03:43:00"/>
    <d v="1899-12-30T00:30:30"/>
    <d v="1899-12-30T03:12:30"/>
    <x v="0"/>
  </r>
  <r>
    <n v="6"/>
    <s v="Cliente_977"/>
    <n v="60"/>
    <n v="1"/>
    <d v="2023-04-01T02:09:00"/>
    <d v="2023-04-01T05:46:00"/>
    <x v="1"/>
    <x v="0"/>
    <x v="2"/>
    <n v="19.54"/>
    <x v="0"/>
    <x v="6"/>
    <s v="Plato_4"/>
    <s v="Plato_11"/>
    <m/>
    <m/>
    <n v="102"/>
    <x v="0"/>
    <d v="1899-12-30T02:09:00"/>
    <d v="1899-12-30T05:46:00"/>
    <d v="1899-12-30T03:37:00"/>
    <d v="1899-12-30T00:21:30"/>
    <d v="1899-12-30T03:15:30"/>
    <x v="0"/>
  </r>
  <r>
    <n v="10"/>
    <s v="Cliente_553"/>
    <n v="61"/>
    <n v="5"/>
    <d v="2023-04-01T03:49:00"/>
    <d v="2023-04-01T06:22:00"/>
    <x v="2"/>
    <x v="0"/>
    <x v="2"/>
    <n v="42.87"/>
    <x v="2"/>
    <x v="9"/>
    <s v="Plato_20"/>
    <s v="Plato_4"/>
    <s v="Plato_2"/>
    <s v="Plato_16"/>
    <n v="242"/>
    <x v="0"/>
    <d v="1899-12-30T03:49:00"/>
    <d v="1899-12-30T06:22:00"/>
    <d v="1899-12-30T02:48:00"/>
    <d v="1899-12-30T01:30:30"/>
    <d v="1899-12-30T01:17:30"/>
    <x v="0"/>
  </r>
  <r>
    <n v="2"/>
    <s v="Cliente_792"/>
    <n v="62"/>
    <n v="1"/>
    <d v="2023-04-01T02:47:00"/>
    <d v="2023-04-01T06:24:00"/>
    <x v="1"/>
    <x v="2"/>
    <x v="2"/>
    <n v="37.93"/>
    <x v="2"/>
    <x v="10"/>
    <s v="Plato_2"/>
    <s v="Plato_12"/>
    <s v="Plato_17"/>
    <m/>
    <n v="148"/>
    <x v="0"/>
    <d v="1899-12-30T02:47:00"/>
    <d v="1899-12-30T06:24:00"/>
    <d v="1899-12-30T03:52:00"/>
    <d v="1899-12-30T01:34:50"/>
    <d v="1899-12-30T02:17:10"/>
    <x v="0"/>
  </r>
  <r>
    <n v="17"/>
    <s v="Cliente_881"/>
    <n v="63"/>
    <n v="4"/>
    <d v="2023-04-01T00:41:00"/>
    <d v="2023-04-01T04:06:00"/>
    <x v="4"/>
    <x v="0"/>
    <x v="2"/>
    <n v="33.340000000000003"/>
    <x v="0"/>
    <x v="1"/>
    <s v="Plato_3"/>
    <s v="Plato_8"/>
    <m/>
    <m/>
    <n v="55"/>
    <x v="0"/>
    <d v="1899-12-30T00:41:00"/>
    <d v="1899-12-30T04:06:00"/>
    <d v="1899-12-30T03:25:00"/>
    <d v="1899-12-30T00:30:00"/>
    <d v="1899-12-30T02:55:00"/>
    <x v="0"/>
  </r>
  <r>
    <n v="3"/>
    <s v="Cliente_265"/>
    <n v="64"/>
    <n v="3"/>
    <d v="2023-04-01T01:40:00"/>
    <d v="2023-04-01T04:02:00"/>
    <x v="3"/>
    <x v="1"/>
    <x v="1"/>
    <n v="34.770000000000003"/>
    <x v="0"/>
    <x v="4"/>
    <s v="Plato_3"/>
    <s v="Plato_20"/>
    <s v="Plato_19"/>
    <m/>
    <n v="288"/>
    <x v="0"/>
    <d v="1899-12-30T01:40:00"/>
    <d v="1899-12-30T04:02:00"/>
    <d v="1899-12-30T02:22:00"/>
    <d v="1899-12-30T00:27:20"/>
    <d v="1899-12-30T01:54:40"/>
    <x v="0"/>
  </r>
  <r>
    <n v="5"/>
    <s v="Cliente_946"/>
    <n v="65"/>
    <n v="1"/>
    <d v="2023-04-01T01:54:00"/>
    <d v="2023-04-01T03:03:00"/>
    <x v="0"/>
    <x v="0"/>
    <x v="0"/>
    <n v="14"/>
    <x v="2"/>
    <x v="6"/>
    <s v="Plato_16"/>
    <s v="Plato_17"/>
    <s v="Plato_12"/>
    <s v="Plato_20"/>
    <n v="196"/>
    <x v="0"/>
    <d v="1899-12-30T01:54:00"/>
    <d v="1899-12-30T03:03:00"/>
    <d v="1899-12-30T01:24:00"/>
    <d v="1899-12-30T01:52:30"/>
    <n v="-1.979166667054718E-2"/>
    <x v="1"/>
  </r>
  <r>
    <n v="18"/>
    <s v="Cliente_614"/>
    <n v="66"/>
    <n v="2"/>
    <d v="2023-04-01T02:28:00"/>
    <d v="2023-04-01T06:18:00"/>
    <x v="3"/>
    <x v="0"/>
    <x v="2"/>
    <n v="10.88"/>
    <x v="0"/>
    <x v="0"/>
    <s v="Plato_19"/>
    <s v="Plato_20"/>
    <s v="Plato_4"/>
    <m/>
    <n v="210"/>
    <x v="0"/>
    <d v="1899-12-30T02:28:00"/>
    <d v="1899-12-30T06:18:00"/>
    <d v="1899-12-30T03:50:00"/>
    <d v="1899-12-30T00:57:20"/>
    <d v="1899-12-30T02:52:40"/>
    <x v="0"/>
  </r>
  <r>
    <n v="2"/>
    <s v="Cliente_352"/>
    <n v="67"/>
    <n v="6"/>
    <d v="2023-04-01T03:45:00"/>
    <d v="2023-04-01T05:10:00"/>
    <x v="2"/>
    <x v="0"/>
    <x v="0"/>
    <n v="21.25"/>
    <x v="0"/>
    <x v="4"/>
    <s v="Plato_20"/>
    <s v="Plato_19"/>
    <s v="Plato_10"/>
    <s v="Plato_2"/>
    <n v="256"/>
    <x v="0"/>
    <d v="1899-12-30T03:45:00"/>
    <d v="1899-12-30T05:10:00"/>
    <d v="1899-12-30T01:25:00"/>
    <d v="1899-12-30T01:21:40"/>
    <d v="1899-12-30T00:03:20"/>
    <x v="0"/>
  </r>
  <r>
    <n v="8"/>
    <s v="Cliente_784"/>
    <n v="68"/>
    <n v="4"/>
    <d v="2023-04-01T00:02:00"/>
    <d v="2023-04-01T03:15:00"/>
    <x v="3"/>
    <x v="2"/>
    <x v="2"/>
    <n v="45.65"/>
    <x v="2"/>
    <x v="2"/>
    <s v="Plato_14"/>
    <s v="Plato_16"/>
    <s v="Plato_15"/>
    <s v="Plato_1"/>
    <n v="218"/>
    <x v="0"/>
    <d v="1899-12-30T00:02:00"/>
    <d v="1899-12-30T03:15:00"/>
    <d v="1899-12-30T03:28:00"/>
    <d v="1899-12-30T01:18:20"/>
    <d v="1899-12-30T02:09:40"/>
    <x v="0"/>
  </r>
  <r>
    <n v="5"/>
    <s v="Cliente_118"/>
    <n v="69"/>
    <n v="4"/>
    <d v="2023-04-01T02:02:00"/>
    <d v="2023-04-01T03:57:00"/>
    <x v="2"/>
    <x v="0"/>
    <x v="2"/>
    <n v="31.49"/>
    <x v="1"/>
    <x v="4"/>
    <s v="Plato_13"/>
    <s v="Plato_7"/>
    <s v="Plato_11"/>
    <m/>
    <n v="234"/>
    <x v="0"/>
    <d v="1899-12-30T02:02:00"/>
    <d v="1899-12-30T03:57:00"/>
    <d v="1899-12-30T01:55:00"/>
    <d v="1899-12-30T00:30:40"/>
    <d v="1899-12-30T01:24:20"/>
    <x v="0"/>
  </r>
  <r>
    <n v="17"/>
    <s v="Cliente_61"/>
    <n v="70"/>
    <n v="4"/>
    <d v="2023-04-01T00:11:00"/>
    <d v="2023-04-01T01:22:00"/>
    <x v="4"/>
    <x v="0"/>
    <x v="0"/>
    <n v="28.26"/>
    <x v="1"/>
    <x v="3"/>
    <s v="Plato_1"/>
    <s v="Plato_18"/>
    <m/>
    <m/>
    <n v="118"/>
    <x v="0"/>
    <d v="1899-12-30T00:11:00"/>
    <d v="1899-12-30T01:22:00"/>
    <d v="1899-12-30T01:11:00"/>
    <d v="1899-12-30T00:20:00"/>
    <d v="1899-12-30T00:51:00"/>
    <x v="0"/>
  </r>
  <r>
    <n v="18"/>
    <s v="Cliente_440"/>
    <n v="71"/>
    <n v="4"/>
    <d v="2023-04-01T01:57:00"/>
    <d v="2023-04-01T05:56:00"/>
    <x v="0"/>
    <x v="0"/>
    <x v="2"/>
    <n v="24.01"/>
    <x v="2"/>
    <x v="3"/>
    <s v="Plato_2"/>
    <s v="Plato_14"/>
    <m/>
    <m/>
    <n v="136"/>
    <x v="0"/>
    <d v="1899-12-30T01:57:00"/>
    <d v="1899-12-30T05:56:00"/>
    <d v="1899-12-30T04:14:00"/>
    <d v="1899-12-30T00:21:10"/>
    <d v="1899-12-30T03:52:50"/>
    <x v="0"/>
  </r>
  <r>
    <n v="17"/>
    <s v="Cliente_258"/>
    <n v="72"/>
    <n v="1"/>
    <d v="2023-04-01T02:42:00"/>
    <d v="2023-04-01T05:51:00"/>
    <x v="2"/>
    <x v="0"/>
    <x v="2"/>
    <n v="15.28"/>
    <x v="0"/>
    <x v="4"/>
    <s v="Plato_13"/>
    <s v="Plato_4"/>
    <m/>
    <m/>
    <n v="75"/>
    <x v="0"/>
    <d v="1899-12-30T02:42:00"/>
    <d v="1899-12-30T05:51:00"/>
    <d v="1899-12-30T03:09:00"/>
    <d v="1899-12-30T00:29:20"/>
    <d v="1899-12-30T02:39:40"/>
    <x v="0"/>
  </r>
  <r>
    <n v="1"/>
    <s v="Cliente_742"/>
    <n v="73"/>
    <n v="4"/>
    <d v="2023-04-01T02:39:00"/>
    <d v="2023-04-01T06:09:00"/>
    <x v="4"/>
    <x v="1"/>
    <x v="2"/>
    <n v="34.51"/>
    <x v="1"/>
    <x v="10"/>
    <s v="Plato_6"/>
    <m/>
    <m/>
    <m/>
    <n v="81"/>
    <x v="0"/>
    <d v="1899-12-30T02:39:00"/>
    <d v="1899-12-30T06:09:00"/>
    <d v="1899-12-30T03:30:00"/>
    <d v="1899-12-30T00:06:40"/>
    <d v="1899-12-30T03:23:20"/>
    <x v="0"/>
  </r>
  <r>
    <n v="19"/>
    <s v="Cliente_865"/>
    <n v="74"/>
    <n v="4"/>
    <d v="2023-04-01T01:04:00"/>
    <d v="2023-04-01T04:13:00"/>
    <x v="4"/>
    <x v="0"/>
    <x v="2"/>
    <n v="30.83"/>
    <x v="1"/>
    <x v="2"/>
    <s v="Plato_10"/>
    <s v="Plato_18"/>
    <s v="Plato_15"/>
    <m/>
    <n v="218"/>
    <x v="0"/>
    <d v="1899-12-30T01:04:00"/>
    <d v="1899-12-30T04:13:00"/>
    <d v="1899-12-30T03:09:00"/>
    <d v="1899-12-30T00:43:50"/>
    <d v="1899-12-30T02:25:10"/>
    <x v="0"/>
  </r>
  <r>
    <n v="19"/>
    <s v="Cliente_79"/>
    <n v="75"/>
    <n v="5"/>
    <d v="2023-04-01T03:36:00"/>
    <d v="2023-04-01T04:49:00"/>
    <x v="3"/>
    <x v="0"/>
    <x v="2"/>
    <n v="45.23"/>
    <x v="2"/>
    <x v="5"/>
    <s v="Plato_20"/>
    <s v="Plato_14"/>
    <m/>
    <m/>
    <n v="109"/>
    <x v="0"/>
    <d v="1899-12-30T03:36:00"/>
    <d v="1899-12-30T04:49:00"/>
    <d v="1899-12-30T01:28:00"/>
    <d v="1899-12-30T00:40:20"/>
    <d v="1899-12-30T00:47:40"/>
    <x v="0"/>
  </r>
  <r>
    <n v="17"/>
    <s v="Cliente_42"/>
    <n v="76"/>
    <n v="3"/>
    <d v="2023-04-01T02:57:00"/>
    <d v="2023-04-01T05:24:00"/>
    <x v="1"/>
    <x v="0"/>
    <x v="2"/>
    <n v="17.760000000000002"/>
    <x v="0"/>
    <x v="10"/>
    <s v="Plato_2"/>
    <s v="Plato_4"/>
    <s v="Plato_7"/>
    <s v="Plato_10"/>
    <n v="158"/>
    <x v="0"/>
    <d v="1899-12-30T02:57:00"/>
    <d v="1899-12-30T05:24:00"/>
    <d v="1899-12-30T02:27:00"/>
    <d v="1899-12-30T01:28:20"/>
    <d v="1899-12-30T00:58:40"/>
    <x v="0"/>
  </r>
  <r>
    <n v="3"/>
    <s v="Cliente_374"/>
    <n v="77"/>
    <n v="1"/>
    <d v="2023-04-01T02:46:00"/>
    <d v="2023-04-01T06:15:00"/>
    <x v="0"/>
    <x v="2"/>
    <x v="2"/>
    <n v="19.88"/>
    <x v="1"/>
    <x v="6"/>
    <s v="Plato_4"/>
    <s v="Plato_7"/>
    <s v="Plato_11"/>
    <m/>
    <n v="99"/>
    <x v="0"/>
    <d v="1899-12-30T02:46:00"/>
    <d v="1899-12-30T06:15:00"/>
    <d v="1899-12-30T03:29:00"/>
    <d v="1899-12-30T01:09:30"/>
    <d v="1899-12-30T02:19:30"/>
    <x v="0"/>
  </r>
  <r>
    <n v="7"/>
    <s v="Cliente_636"/>
    <n v="78"/>
    <n v="4"/>
    <d v="2023-04-01T01:34:00"/>
    <d v="2023-04-01T03:03:00"/>
    <x v="0"/>
    <x v="0"/>
    <x v="2"/>
    <n v="20.02"/>
    <x v="1"/>
    <x v="1"/>
    <s v="Plato_12"/>
    <m/>
    <m/>
    <m/>
    <n v="57"/>
    <x v="0"/>
    <d v="1899-12-30T01:34:00"/>
    <d v="1899-12-30T03:03:00"/>
    <d v="1899-12-30T01:29:00"/>
    <d v="1899-12-30T00:18:00"/>
    <d v="1899-12-30T01:11:00"/>
    <x v="0"/>
  </r>
  <r>
    <n v="16"/>
    <s v="Cliente_753"/>
    <n v="79"/>
    <n v="2"/>
    <d v="2023-04-01T01:34:00"/>
    <d v="2023-04-01T05:08:00"/>
    <x v="0"/>
    <x v="0"/>
    <x v="2"/>
    <n v="34.01"/>
    <x v="1"/>
    <x v="5"/>
    <s v="Plato_9"/>
    <s v="Plato_11"/>
    <s v="Plato_3"/>
    <s v="Plato_13"/>
    <n v="309"/>
    <x v="0"/>
    <d v="1899-12-30T01:34:00"/>
    <d v="1899-12-30T05:08:00"/>
    <d v="1899-12-30T03:34:00"/>
    <d v="1899-12-30T00:32:00"/>
    <d v="1899-12-30T03:02:00"/>
    <x v="0"/>
  </r>
  <r>
    <n v="18"/>
    <s v="Cliente_632"/>
    <n v="80"/>
    <n v="6"/>
    <d v="2023-04-01T02:14:00"/>
    <d v="2023-04-01T03:46:00"/>
    <x v="4"/>
    <x v="0"/>
    <x v="2"/>
    <n v="39.049999999999997"/>
    <x v="1"/>
    <x v="5"/>
    <s v="Plato_5"/>
    <s v="Plato_9"/>
    <s v="Plato_7"/>
    <m/>
    <n v="121"/>
    <x v="0"/>
    <d v="1899-12-30T02:14:00"/>
    <d v="1899-12-30T03:46:00"/>
    <d v="1899-12-30T01:32:00"/>
    <d v="1899-12-30T00:50:30"/>
    <d v="1899-12-30T00:41:30"/>
    <x v="0"/>
  </r>
  <r>
    <n v="17"/>
    <s v="Cliente_969"/>
    <n v="81"/>
    <n v="4"/>
    <d v="2023-04-01T03:40:00"/>
    <d v="2023-04-01T06:31:00"/>
    <x v="3"/>
    <x v="2"/>
    <x v="2"/>
    <n v="23.69"/>
    <x v="2"/>
    <x v="7"/>
    <s v="Plato_17"/>
    <m/>
    <m/>
    <m/>
    <n v="62"/>
    <x v="0"/>
    <d v="1899-12-30T03:40:00"/>
    <d v="1899-12-30T06:31:00"/>
    <d v="1899-12-30T03:06:00"/>
    <d v="1899-12-30T00:29:30"/>
    <d v="1899-12-30T02:36:30"/>
    <x v="0"/>
  </r>
  <r>
    <n v="16"/>
    <s v="Cliente_574"/>
    <n v="82"/>
    <n v="3"/>
    <d v="2023-04-01T03:25:00"/>
    <d v="2023-04-01T07:10:00"/>
    <x v="3"/>
    <x v="1"/>
    <x v="2"/>
    <n v="38.6"/>
    <x v="1"/>
    <x v="3"/>
    <s v="Plato_1"/>
    <s v="Plato_2"/>
    <m/>
    <m/>
    <n v="80"/>
    <x v="0"/>
    <d v="1899-12-30T03:25:00"/>
    <d v="1899-12-30T07:10:00"/>
    <d v="1899-12-30T03:45:00"/>
    <d v="1899-12-30T00:13:30"/>
    <d v="1899-12-30T03:31:30"/>
    <x v="0"/>
  </r>
  <r>
    <n v="15"/>
    <s v="Cliente_292"/>
    <n v="83"/>
    <n v="1"/>
    <d v="2023-04-01T03:42:00"/>
    <d v="2023-04-01T06:39:00"/>
    <x v="1"/>
    <x v="2"/>
    <x v="2"/>
    <n v="24.94"/>
    <x v="2"/>
    <x v="10"/>
    <s v="Plato_6"/>
    <s v="Plato_3"/>
    <s v="Plato_15"/>
    <m/>
    <n v="170"/>
    <x v="0"/>
    <d v="1899-12-30T03:42:00"/>
    <d v="1899-12-30T06:39:00"/>
    <d v="1899-12-30T03:12:00"/>
    <d v="1899-12-30T00:53:40"/>
    <d v="1899-12-30T02:18:20"/>
    <x v="0"/>
  </r>
  <r>
    <n v="19"/>
    <s v="Cliente_148"/>
    <n v="84"/>
    <n v="5"/>
    <d v="2023-04-01T01:42:00"/>
    <d v="2023-04-01T03:18:00"/>
    <x v="4"/>
    <x v="0"/>
    <x v="2"/>
    <n v="15.11"/>
    <x v="2"/>
    <x v="4"/>
    <s v="Plato_2"/>
    <m/>
    <m/>
    <m/>
    <n v="60"/>
    <x v="0"/>
    <d v="1899-12-30T01:42:00"/>
    <d v="1899-12-30T03:18:00"/>
    <d v="1899-12-30T01:51:00"/>
    <d v="1899-12-30T00:05:00"/>
    <d v="1899-12-30T01:46:00"/>
    <x v="0"/>
  </r>
  <r>
    <n v="8"/>
    <s v="Cliente_747"/>
    <n v="85"/>
    <n v="3"/>
    <d v="2023-04-01T02:35:00"/>
    <d v="2023-04-01T04:31:00"/>
    <x v="2"/>
    <x v="2"/>
    <x v="2"/>
    <n v="45.96"/>
    <x v="1"/>
    <x v="8"/>
    <s v="Plato_16"/>
    <s v="Plato_19"/>
    <s v="Plato_3"/>
    <s v="Plato_15"/>
    <n v="208"/>
    <x v="0"/>
    <d v="1899-12-30T02:35:00"/>
    <d v="1899-12-30T04:31:00"/>
    <d v="1899-12-30T01:56:00"/>
    <d v="1899-12-30T01:48:10"/>
    <d v="1899-12-30T00:07:50"/>
    <x v="0"/>
  </r>
  <r>
    <n v="20"/>
    <s v="Cliente_501"/>
    <n v="86"/>
    <n v="3"/>
    <d v="2023-04-01T00:02:00"/>
    <d v="2023-04-01T02:08:00"/>
    <x v="3"/>
    <x v="0"/>
    <x v="0"/>
    <n v="11.84"/>
    <x v="1"/>
    <x v="0"/>
    <s v="Plato_1"/>
    <m/>
    <m/>
    <m/>
    <n v="50"/>
    <x v="0"/>
    <d v="1899-12-30T00:02:00"/>
    <d v="1899-12-30T02:08:00"/>
    <d v="1899-12-30T02:06:00"/>
    <d v="1899-12-30T00:04:00"/>
    <d v="1899-12-30T02:02:00"/>
    <x v="0"/>
  </r>
  <r>
    <n v="3"/>
    <s v="Cliente_733"/>
    <n v="87"/>
    <n v="2"/>
    <d v="2023-04-01T01:46:00"/>
    <d v="2023-04-01T03:18:00"/>
    <x v="4"/>
    <x v="0"/>
    <x v="2"/>
    <n v="29.46"/>
    <x v="2"/>
    <x v="5"/>
    <s v="Plato_4"/>
    <s v="Plato_15"/>
    <s v="Plato_17"/>
    <m/>
    <n v="99"/>
    <x v="0"/>
    <d v="1899-12-30T01:46:00"/>
    <d v="1899-12-30T03:18:00"/>
    <d v="1899-12-30T01:47:00"/>
    <d v="1899-12-30T00:43:30"/>
    <d v="1899-12-30T01:03:30"/>
    <x v="0"/>
  </r>
  <r>
    <n v="18"/>
    <s v="Cliente_36"/>
    <n v="88"/>
    <n v="1"/>
    <d v="2023-04-01T03:30:00"/>
    <d v="2023-04-01T06:40:00"/>
    <x v="4"/>
    <x v="0"/>
    <x v="0"/>
    <n v="23.93"/>
    <x v="0"/>
    <x v="8"/>
    <s v="Plato_20"/>
    <s v="Plato_12"/>
    <s v="Plato_10"/>
    <m/>
    <n v="123"/>
    <x v="0"/>
    <d v="1899-12-30T03:30:00"/>
    <d v="1899-12-30T06:40:00"/>
    <d v="1899-12-30T03:10:00"/>
    <d v="1899-12-30T01:26:20"/>
    <d v="1899-12-30T01:43:40"/>
    <x v="0"/>
  </r>
  <r>
    <n v="11"/>
    <s v="Cliente_553"/>
    <n v="89"/>
    <n v="4"/>
    <d v="2023-04-01T00:42:00"/>
    <d v="2023-04-01T02:19:00"/>
    <x v="3"/>
    <x v="1"/>
    <x v="0"/>
    <n v="12.28"/>
    <x v="1"/>
    <x v="7"/>
    <s v="Plato_14"/>
    <s v="Plato_18"/>
    <s v="Plato_5"/>
    <m/>
    <n v="159"/>
    <x v="0"/>
    <d v="1899-12-30T00:42:00"/>
    <d v="1899-12-30T02:19:00"/>
    <d v="1899-12-30T01:37:00"/>
    <d v="1899-12-30T01:23:40"/>
    <d v="1899-12-30T00:13:20"/>
    <x v="0"/>
  </r>
  <r>
    <n v="6"/>
    <s v="Cliente_1000"/>
    <n v="90"/>
    <n v="3"/>
    <d v="2023-04-01T01:17:00"/>
    <d v="2023-04-01T03:13:00"/>
    <x v="3"/>
    <x v="0"/>
    <x v="0"/>
    <n v="30.69"/>
    <x v="0"/>
    <x v="8"/>
    <s v="Plato_18"/>
    <m/>
    <m/>
    <m/>
    <n v="34"/>
    <x v="0"/>
    <d v="1899-12-30T01:17:00"/>
    <d v="1899-12-30T03:13:00"/>
    <d v="1899-12-30T01:56:00"/>
    <d v="1899-12-30T00:48:00"/>
    <d v="1899-12-30T01:08:00"/>
    <x v="0"/>
  </r>
  <r>
    <n v="1"/>
    <s v="Cliente_607"/>
    <n v="91"/>
    <n v="5"/>
    <d v="2023-04-01T03:38:00"/>
    <d v="2023-04-01T05:24:00"/>
    <x v="3"/>
    <x v="0"/>
    <x v="2"/>
    <n v="39.1"/>
    <x v="0"/>
    <x v="0"/>
    <s v="Plato_8"/>
    <s v="Plato_13"/>
    <s v="Plato_5"/>
    <s v="Plato_6"/>
    <n v="293"/>
    <x v="0"/>
    <d v="1899-12-30T03:38:00"/>
    <d v="1899-12-30T05:24:00"/>
    <d v="1899-12-30T01:46:00"/>
    <d v="1899-12-30T00:45:50"/>
    <d v="1899-12-30T01:00:10"/>
    <x v="0"/>
  </r>
  <r>
    <n v="6"/>
    <s v="Cliente_378"/>
    <n v="92"/>
    <n v="2"/>
    <d v="2023-04-01T03:35:00"/>
    <d v="2023-04-01T06:09:00"/>
    <x v="2"/>
    <x v="1"/>
    <x v="2"/>
    <n v="12.75"/>
    <x v="1"/>
    <x v="5"/>
    <s v="Plato_9"/>
    <s v="Plato_7"/>
    <m/>
    <m/>
    <n v="82"/>
    <x v="0"/>
    <d v="1899-12-30T03:35:00"/>
    <d v="1899-12-30T06:09:00"/>
    <d v="1899-12-30T02:34:00"/>
    <d v="1899-12-30T00:24:00"/>
    <d v="1899-12-30T02:10:00"/>
    <x v="0"/>
  </r>
  <r>
    <n v="2"/>
    <s v="Cliente_612"/>
    <n v="93"/>
    <n v="2"/>
    <d v="2023-04-01T01:39:00"/>
    <d v="2023-04-01T03:48:00"/>
    <x v="2"/>
    <x v="0"/>
    <x v="2"/>
    <n v="45.66"/>
    <x v="1"/>
    <x v="4"/>
    <s v="Plato_9"/>
    <m/>
    <m/>
    <m/>
    <n v="29"/>
    <x v="0"/>
    <d v="1899-12-30T01:39:00"/>
    <d v="1899-12-30T03:48:00"/>
    <d v="1899-12-30T02:09:00"/>
    <d v="1899-12-30T00:18:00"/>
    <d v="1899-12-30T01:51:00"/>
    <x v="0"/>
  </r>
  <r>
    <n v="12"/>
    <s v="Cliente_452"/>
    <n v="94"/>
    <n v="1"/>
    <d v="2023-04-01T01:52:00"/>
    <d v="2023-04-01T04:53:00"/>
    <x v="4"/>
    <x v="0"/>
    <x v="2"/>
    <n v="28.36"/>
    <x v="2"/>
    <x v="9"/>
    <s v="Plato_2"/>
    <s v="Plato_15"/>
    <s v="Plato_11"/>
    <m/>
    <n v="253"/>
    <x v="0"/>
    <d v="1899-12-30T01:52:00"/>
    <d v="1899-12-30T04:53:00"/>
    <d v="1899-12-30T03:16:00"/>
    <d v="1899-12-30T00:52:20"/>
    <d v="1899-12-30T02:23:40"/>
    <x v="0"/>
  </r>
  <r>
    <n v="12"/>
    <s v="Cliente_244"/>
    <n v="95"/>
    <n v="5"/>
    <d v="2023-04-01T03:19:00"/>
    <d v="2023-04-01T06:07:00"/>
    <x v="2"/>
    <x v="2"/>
    <x v="2"/>
    <n v="24.68"/>
    <x v="2"/>
    <x v="0"/>
    <s v="Plato_12"/>
    <s v="Plato_15"/>
    <m/>
    <m/>
    <n v="153"/>
    <x v="0"/>
    <d v="1899-12-30T03:19:00"/>
    <d v="1899-12-30T06:07:00"/>
    <d v="1899-12-30T03:03:00"/>
    <d v="1899-12-30T00:13:40"/>
    <d v="1899-12-30T02:49:20"/>
    <x v="0"/>
  </r>
  <r>
    <n v="16"/>
    <s v="Cliente_840"/>
    <n v="96"/>
    <n v="5"/>
    <d v="2023-04-01T01:59:00"/>
    <d v="2023-04-01T05:26:00"/>
    <x v="4"/>
    <x v="1"/>
    <x v="2"/>
    <n v="33.630000000000003"/>
    <x v="1"/>
    <x v="6"/>
    <s v="Plato_11"/>
    <s v="Plato_12"/>
    <s v="Plato_7"/>
    <m/>
    <n v="176"/>
    <x v="0"/>
    <d v="1899-12-30T01:59:00"/>
    <d v="1899-12-30T05:26:00"/>
    <d v="1899-12-30T03:27:00"/>
    <d v="1899-12-30T00:34:50"/>
    <d v="1899-12-30T02:52:10"/>
    <x v="0"/>
  </r>
  <r>
    <n v="14"/>
    <s v="Cliente_993"/>
    <n v="97"/>
    <n v="2"/>
    <d v="2023-04-01T01:46:00"/>
    <d v="2023-04-01T03:03:00"/>
    <x v="2"/>
    <x v="2"/>
    <x v="2"/>
    <n v="19.22"/>
    <x v="2"/>
    <x v="8"/>
    <s v="Plato_10"/>
    <s v="Plato_3"/>
    <s v="Plato_18"/>
    <m/>
    <n v="188"/>
    <x v="0"/>
    <d v="1899-12-30T01:46:00"/>
    <d v="1899-12-30T03:03:00"/>
    <d v="1899-12-30T01:32:00"/>
    <d v="1899-12-30T00:37:40"/>
    <d v="1899-12-30T00:54:20"/>
    <x v="0"/>
  </r>
  <r>
    <n v="7"/>
    <s v="Cliente_29"/>
    <n v="98"/>
    <n v="3"/>
    <d v="2023-04-01T01:01:00"/>
    <d v="2023-04-01T03:22:00"/>
    <x v="3"/>
    <x v="0"/>
    <x v="2"/>
    <n v="17.149999999999999"/>
    <x v="2"/>
    <x v="6"/>
    <s v="Plato_3"/>
    <s v="Plato_9"/>
    <s v="Plato_12"/>
    <m/>
    <n v="166"/>
    <x v="0"/>
    <d v="1899-12-30T01:01:00"/>
    <d v="1899-12-30T03:22:00"/>
    <d v="1899-12-30T02:36:00"/>
    <d v="1899-12-30T01:20:40"/>
    <d v="1899-12-30T01:15:20"/>
    <x v="0"/>
  </r>
  <r>
    <n v="2"/>
    <s v="Cliente_873"/>
    <n v="99"/>
    <n v="6"/>
    <d v="2023-04-01T02:22:00"/>
    <d v="2023-04-01T06:18:00"/>
    <x v="2"/>
    <x v="0"/>
    <x v="2"/>
    <n v="33.549999999999997"/>
    <x v="2"/>
    <x v="9"/>
    <s v="Plato_2"/>
    <s v="Plato_17"/>
    <s v="Plato_12"/>
    <s v="Plato_9"/>
    <n v="139"/>
    <x v="0"/>
    <d v="1899-12-30T02:22:00"/>
    <d v="1899-12-30T06:18:00"/>
    <d v="1899-12-30T04:11:00"/>
    <d v="1899-12-30T01:12:30"/>
    <d v="1899-12-30T02:58:30"/>
    <x v="0"/>
  </r>
  <r>
    <n v="18"/>
    <s v="Cliente_965"/>
    <n v="100"/>
    <n v="1"/>
    <d v="2023-04-01T03:32:00"/>
    <d v="2023-04-01T06:45:00"/>
    <x v="1"/>
    <x v="0"/>
    <x v="2"/>
    <n v="15.15"/>
    <x v="0"/>
    <x v="3"/>
    <s v="Plato_7"/>
    <s v="Plato_5"/>
    <s v="Plato_1"/>
    <m/>
    <n v="166"/>
    <x v="0"/>
    <d v="1899-12-30T03:32:00"/>
    <d v="1899-12-30T06:45:00"/>
    <d v="1899-12-30T03:13:00"/>
    <d v="1899-12-30T00:43:30"/>
    <d v="1899-12-30T02:29:30"/>
    <x v="0"/>
  </r>
  <r>
    <n v="1"/>
    <s v="Cliente_313"/>
    <n v="101"/>
    <n v="5"/>
    <d v="2023-04-01T00:14:00"/>
    <d v="2023-04-01T02:15:00"/>
    <x v="4"/>
    <x v="0"/>
    <x v="2"/>
    <n v="15.09"/>
    <x v="1"/>
    <x v="5"/>
    <s v="Plato_17"/>
    <s v="Plato_1"/>
    <s v="Plato_5"/>
    <s v="Plato_8"/>
    <n v="138"/>
    <x v="0"/>
    <d v="1899-12-30T00:14:00"/>
    <d v="1899-12-30T02:15:00"/>
    <d v="1899-12-30T02:01:00"/>
    <d v="1899-12-30T01:53:30"/>
    <d v="1899-12-30T00:07:30"/>
    <x v="0"/>
  </r>
  <r>
    <n v="19"/>
    <s v="Cliente_520"/>
    <n v="102"/>
    <n v="2"/>
    <d v="2023-04-01T01:33:00"/>
    <d v="2023-04-01T04:14:00"/>
    <x v="0"/>
    <x v="0"/>
    <x v="2"/>
    <n v="12.65"/>
    <x v="0"/>
    <x v="5"/>
    <s v="Plato_16"/>
    <s v="Plato_9"/>
    <m/>
    <m/>
    <n v="171"/>
    <x v="0"/>
    <d v="1899-12-30T01:33:00"/>
    <d v="1899-12-30T04:14:00"/>
    <d v="1899-12-30T02:41:00"/>
    <d v="1899-12-30T00:15:20"/>
    <d v="1899-12-30T02:25:40"/>
    <x v="0"/>
  </r>
  <r>
    <n v="13"/>
    <s v="Cliente_388"/>
    <n v="103"/>
    <n v="3"/>
    <d v="2023-04-01T01:42:00"/>
    <d v="2023-04-01T05:10:00"/>
    <x v="4"/>
    <x v="0"/>
    <x v="0"/>
    <n v="26.75"/>
    <x v="0"/>
    <x v="2"/>
    <s v="Plato_13"/>
    <s v="Plato_18"/>
    <s v="Plato_4"/>
    <m/>
    <n v="73"/>
    <x v="0"/>
    <d v="1899-12-30T01:42:00"/>
    <d v="1899-12-30T05:10:00"/>
    <d v="1899-12-30T03:28:00"/>
    <d v="1899-12-30T01:39:00"/>
    <d v="1899-12-30T01:49:00"/>
    <x v="0"/>
  </r>
  <r>
    <n v="14"/>
    <s v="Cliente_384"/>
    <n v="104"/>
    <n v="4"/>
    <d v="2023-04-01T01:28:00"/>
    <d v="2023-04-01T02:44:00"/>
    <x v="0"/>
    <x v="1"/>
    <x v="0"/>
    <n v="11.12"/>
    <x v="0"/>
    <x v="7"/>
    <s v="Plato_14"/>
    <s v="Plato_17"/>
    <m/>
    <m/>
    <n v="77"/>
    <x v="0"/>
    <d v="1899-12-30T01:28:00"/>
    <d v="1899-12-30T02:44:00"/>
    <d v="1899-12-30T01:16:00"/>
    <d v="1899-12-30T00:33:30"/>
    <d v="1899-12-30T00:42:30"/>
    <x v="0"/>
  </r>
  <r>
    <n v="14"/>
    <s v="Cliente_517"/>
    <n v="105"/>
    <n v="6"/>
    <d v="2023-04-01T01:18:00"/>
    <d v="2023-04-01T04:00:00"/>
    <x v="0"/>
    <x v="0"/>
    <x v="2"/>
    <n v="15.64"/>
    <x v="1"/>
    <x v="2"/>
    <s v="Plato_3"/>
    <s v="Plato_6"/>
    <m/>
    <m/>
    <n v="141"/>
    <x v="0"/>
    <d v="1899-12-30T01:18:00"/>
    <d v="1899-12-30T04:00:00"/>
    <d v="1899-12-30T02:42:00"/>
    <d v="1899-12-30T00:14:20"/>
    <d v="1899-12-30T02:27:40"/>
    <x v="0"/>
  </r>
  <r>
    <n v="15"/>
    <s v="Cliente_711"/>
    <n v="106"/>
    <n v="3"/>
    <d v="2023-04-01T02:00:00"/>
    <d v="2023-04-01T05:08:00"/>
    <x v="4"/>
    <x v="1"/>
    <x v="1"/>
    <n v="22.72"/>
    <x v="1"/>
    <x v="7"/>
    <s v="Plato_18"/>
    <m/>
    <m/>
    <m/>
    <n v="68"/>
    <x v="0"/>
    <d v="1899-12-30T02:00:00"/>
    <d v="1899-12-30T05:08:00"/>
    <d v="1899-12-30T03:08:00"/>
    <d v="1899-12-30T00:14:30"/>
    <d v="1899-12-30T02:53:30"/>
    <x v="0"/>
  </r>
  <r>
    <n v="11"/>
    <s v="Cliente_651"/>
    <n v="107"/>
    <n v="5"/>
    <d v="2023-04-01T01:29:00"/>
    <d v="2023-04-01T02:58:00"/>
    <x v="2"/>
    <x v="0"/>
    <x v="0"/>
    <n v="48.77"/>
    <x v="0"/>
    <x v="6"/>
    <s v="Plato_15"/>
    <s v="Plato_9"/>
    <s v="Plato_18"/>
    <m/>
    <n v="253"/>
    <x v="0"/>
    <d v="1899-12-30T01:29:00"/>
    <d v="1899-12-30T02:58:00"/>
    <d v="1899-12-30T01:29:00"/>
    <d v="1899-12-30T00:55:00"/>
    <d v="1899-12-30T00:34:00"/>
    <x v="0"/>
  </r>
  <r>
    <n v="3"/>
    <s v="Cliente_545"/>
    <n v="108"/>
    <n v="3"/>
    <d v="2023-04-01T01:32:00"/>
    <d v="2023-04-01T03:37:00"/>
    <x v="4"/>
    <x v="1"/>
    <x v="0"/>
    <n v="23.26"/>
    <x v="0"/>
    <x v="3"/>
    <s v="Plato_9"/>
    <s v="Plato_4"/>
    <s v="Plato_3"/>
    <s v="Plato_16"/>
    <n v="124"/>
    <x v="0"/>
    <d v="1899-12-30T01:32:00"/>
    <d v="1899-12-30T03:37:00"/>
    <d v="1899-12-30T02:05:00"/>
    <d v="1899-12-30T01:43:30"/>
    <d v="1899-12-30T00:21:30"/>
    <x v="0"/>
  </r>
  <r>
    <n v="10"/>
    <s v="Cliente_116"/>
    <n v="109"/>
    <n v="2"/>
    <d v="2023-04-01T01:25:00"/>
    <d v="2023-04-01T02:26:00"/>
    <x v="4"/>
    <x v="1"/>
    <x v="2"/>
    <n v="42.95"/>
    <x v="1"/>
    <x v="8"/>
    <s v="Plato_18"/>
    <s v="Plato_14"/>
    <s v="Plato_5"/>
    <m/>
    <n v="169"/>
    <x v="0"/>
    <d v="1899-12-30T01:25:00"/>
    <d v="1899-12-30T02:26:00"/>
    <d v="1899-12-30T01:01:00"/>
    <d v="1899-12-30T01:03:00"/>
    <n v="-1.3888888890505741E-3"/>
    <x v="1"/>
  </r>
  <r>
    <n v="5"/>
    <s v="Cliente_170"/>
    <n v="110"/>
    <n v="1"/>
    <d v="2023-04-01T03:32:00"/>
    <d v="2023-04-01T06:37:00"/>
    <x v="1"/>
    <x v="0"/>
    <x v="2"/>
    <n v="47.91"/>
    <x v="0"/>
    <x v="3"/>
    <s v="Plato_9"/>
    <s v="Plato_10"/>
    <s v="Plato_6"/>
    <m/>
    <n v="163"/>
    <x v="0"/>
    <d v="1899-12-30T03:32:00"/>
    <d v="1899-12-30T06:37:00"/>
    <d v="1899-12-30T03:05:00"/>
    <d v="1899-12-30T01:24:00"/>
    <d v="1899-12-30T01:41:00"/>
    <x v="0"/>
  </r>
  <r>
    <n v="3"/>
    <s v="Cliente_92"/>
    <n v="111"/>
    <n v="2"/>
    <d v="2023-04-01T01:48:00"/>
    <d v="2023-04-01T05:07:00"/>
    <x v="0"/>
    <x v="1"/>
    <x v="2"/>
    <n v="18.82"/>
    <x v="0"/>
    <x v="8"/>
    <s v="Plato_15"/>
    <s v="Plato_5"/>
    <s v="Plato_7"/>
    <s v="Plato_9"/>
    <n v="204"/>
    <x v="0"/>
    <d v="1899-12-30T01:48:00"/>
    <d v="1899-12-30T05:07:00"/>
    <d v="1899-12-30T03:19:00"/>
    <d v="1899-12-30T01:31:10"/>
    <d v="1899-12-30T01:47:50"/>
    <x v="0"/>
  </r>
  <r>
    <n v="6"/>
    <s v="Cliente_552"/>
    <n v="112"/>
    <n v="2"/>
    <d v="2023-04-01T01:49:00"/>
    <d v="2023-04-01T04:01:00"/>
    <x v="2"/>
    <x v="2"/>
    <x v="1"/>
    <n v="35.36"/>
    <x v="2"/>
    <x v="4"/>
    <s v="Plato_3"/>
    <m/>
    <m/>
    <m/>
    <n v="20"/>
    <x v="0"/>
    <d v="1899-12-30T01:49:00"/>
    <d v="1899-12-30T04:01:00"/>
    <d v="1899-12-30T02:27:00"/>
    <d v="1899-12-30T00:16:00"/>
    <d v="1899-12-30T02:11:00"/>
    <x v="0"/>
  </r>
  <r>
    <n v="4"/>
    <s v="Cliente_627"/>
    <n v="113"/>
    <n v="2"/>
    <d v="2023-04-01T01:12:00"/>
    <d v="2023-04-01T04:21:00"/>
    <x v="0"/>
    <x v="0"/>
    <x v="2"/>
    <n v="29.74"/>
    <x v="2"/>
    <x v="2"/>
    <s v="Plato_18"/>
    <m/>
    <m/>
    <m/>
    <n v="68"/>
    <x v="0"/>
    <d v="1899-12-30T01:12:00"/>
    <d v="1899-12-30T04:21:00"/>
    <d v="1899-12-30T03:24:00"/>
    <d v="1899-12-30T00:25:30"/>
    <d v="1899-12-30T02:58:30"/>
    <x v="0"/>
  </r>
  <r>
    <n v="7"/>
    <s v="Cliente_588"/>
    <n v="114"/>
    <n v="6"/>
    <d v="2023-04-01T00:49:00"/>
    <d v="2023-04-01T03:30:00"/>
    <x v="1"/>
    <x v="0"/>
    <x v="2"/>
    <n v="38.81"/>
    <x v="2"/>
    <x v="9"/>
    <s v="Plato_2"/>
    <s v="Plato_9"/>
    <s v="Plato_4"/>
    <s v="Plato_5"/>
    <n v="253"/>
    <x v="0"/>
    <d v="1899-12-30T00:49:00"/>
    <d v="1899-12-30T03:30:00"/>
    <d v="1899-12-30T02:56:00"/>
    <d v="1899-12-30T01:11:40"/>
    <d v="1899-12-30T01:44:20"/>
    <x v="0"/>
  </r>
  <r>
    <n v="12"/>
    <s v="Cliente_313"/>
    <n v="115"/>
    <n v="6"/>
    <d v="2023-04-01T03:43:00"/>
    <d v="2023-04-01T06:26:00"/>
    <x v="1"/>
    <x v="2"/>
    <x v="0"/>
    <n v="46.46"/>
    <x v="2"/>
    <x v="7"/>
    <s v="Plato_6"/>
    <s v="Plato_2"/>
    <s v="Plato_15"/>
    <m/>
    <n v="237"/>
    <x v="0"/>
    <d v="1899-12-30T03:43:00"/>
    <d v="1899-12-30T06:26:00"/>
    <d v="1899-12-30T02:58:00"/>
    <d v="1899-12-30T00:38:00"/>
    <d v="1899-12-30T02:20:00"/>
    <x v="0"/>
  </r>
  <r>
    <n v="8"/>
    <s v="Cliente_949"/>
    <n v="116"/>
    <n v="5"/>
    <d v="2023-04-01T03:15:00"/>
    <d v="2023-04-01T06:33:00"/>
    <x v="1"/>
    <x v="0"/>
    <x v="2"/>
    <n v="47.69"/>
    <x v="2"/>
    <x v="9"/>
    <s v="Plato_15"/>
    <s v="Plato_8"/>
    <s v="Plato_19"/>
    <s v="Plato_18"/>
    <n v="269"/>
    <x v="0"/>
    <d v="1899-12-30T03:15:00"/>
    <d v="1899-12-30T06:33:00"/>
    <d v="1899-12-30T03:33:00"/>
    <d v="1899-12-30T01:14:20"/>
    <d v="1899-12-30T02:18:40"/>
    <x v="0"/>
  </r>
  <r>
    <n v="8"/>
    <s v="Cliente_863"/>
    <n v="117"/>
    <n v="4"/>
    <d v="2023-04-01T02:55:00"/>
    <d v="2023-04-01T05:45:00"/>
    <x v="0"/>
    <x v="1"/>
    <x v="2"/>
    <n v="11.65"/>
    <x v="2"/>
    <x v="9"/>
    <s v="Plato_8"/>
    <m/>
    <m/>
    <m/>
    <n v="70"/>
    <x v="0"/>
    <d v="1899-12-30T02:55:00"/>
    <d v="1899-12-30T05:45:00"/>
    <d v="1899-12-30T03:05:00"/>
    <d v="1899-12-30T00:04:00"/>
    <d v="1899-12-30T03:01:00"/>
    <x v="0"/>
  </r>
  <r>
    <n v="13"/>
    <s v="Cliente_140"/>
    <n v="118"/>
    <n v="1"/>
    <d v="2023-04-01T00:34:00"/>
    <d v="2023-04-01T01:45:00"/>
    <x v="3"/>
    <x v="2"/>
    <x v="0"/>
    <n v="49.32"/>
    <x v="1"/>
    <x v="6"/>
    <s v="Plato_4"/>
    <s v="Plato_14"/>
    <s v="Plato_6"/>
    <s v="Plato_15"/>
    <n v="209"/>
    <x v="0"/>
    <d v="1899-12-30T00:34:00"/>
    <d v="1899-12-30T01:45:00"/>
    <d v="1899-12-30T01:11:00"/>
    <d v="1899-12-30T01:09:20"/>
    <d v="1899-12-30T00:01:40"/>
    <x v="0"/>
  </r>
  <r>
    <n v="17"/>
    <s v="Cliente_523"/>
    <n v="119"/>
    <n v="3"/>
    <d v="2023-04-02T03:24:00"/>
    <d v="2023-04-02T05:03:00"/>
    <x v="2"/>
    <x v="1"/>
    <x v="2"/>
    <n v="11.5"/>
    <x v="0"/>
    <x v="4"/>
    <s v="Plato_10"/>
    <s v="Plato_19"/>
    <s v="Plato_4"/>
    <m/>
    <n v="134"/>
    <x v="1"/>
    <d v="1899-12-30T03:24:00"/>
    <d v="1899-12-30T05:03:00"/>
    <d v="1899-12-30T01:39:00"/>
    <d v="1899-12-30T00:30:30"/>
    <d v="1899-12-30T01:08:30"/>
    <x v="0"/>
  </r>
  <r>
    <n v="4"/>
    <s v="Cliente_916"/>
    <n v="120"/>
    <n v="2"/>
    <d v="2023-04-02T00:38:00"/>
    <d v="2023-04-02T01:42:00"/>
    <x v="1"/>
    <x v="0"/>
    <x v="1"/>
    <n v="12.51"/>
    <x v="0"/>
    <x v="7"/>
    <s v="Plato_17"/>
    <s v="Plato_10"/>
    <m/>
    <m/>
    <n v="145"/>
    <x v="1"/>
    <d v="1899-12-30T00:38:00"/>
    <d v="1899-12-30T01:42:00"/>
    <d v="1899-12-30T01:04:00"/>
    <d v="1899-12-30T00:39:10"/>
    <d v="1899-12-30T00:24:50"/>
    <x v="0"/>
  </r>
  <r>
    <n v="5"/>
    <s v="Cliente_416"/>
    <n v="121"/>
    <n v="4"/>
    <d v="2023-04-02T03:45:00"/>
    <d v="2023-04-02T06:13:00"/>
    <x v="4"/>
    <x v="0"/>
    <x v="2"/>
    <n v="12.3"/>
    <x v="0"/>
    <x v="3"/>
    <s v="Plato_10"/>
    <m/>
    <m/>
    <m/>
    <n v="52"/>
    <x v="1"/>
    <d v="1899-12-30T03:45:00"/>
    <d v="1899-12-30T06:13:00"/>
    <d v="1899-12-30T02:28:00"/>
    <d v="1899-12-30T00:19:00"/>
    <d v="1899-12-30T02:09:00"/>
    <x v="0"/>
  </r>
  <r>
    <n v="6"/>
    <s v="Cliente_346"/>
    <n v="122"/>
    <n v="6"/>
    <d v="2023-04-02T01:23:00"/>
    <d v="2023-04-02T02:48:00"/>
    <x v="1"/>
    <x v="0"/>
    <x v="0"/>
    <n v="20.38"/>
    <x v="2"/>
    <x v="1"/>
    <s v="Plato_8"/>
    <m/>
    <m/>
    <m/>
    <n v="105"/>
    <x v="1"/>
    <d v="1899-12-30T01:23:00"/>
    <d v="1899-12-30T02:48:00"/>
    <d v="1899-12-30T01:40:00"/>
    <d v="1899-12-30T00:10:40"/>
    <d v="1899-12-30T01:29:20"/>
    <x v="0"/>
  </r>
  <r>
    <n v="16"/>
    <s v="Cliente_381"/>
    <n v="123"/>
    <n v="6"/>
    <d v="2023-04-02T03:09:00"/>
    <d v="2023-04-02T04:10:00"/>
    <x v="4"/>
    <x v="0"/>
    <x v="0"/>
    <n v="46.88"/>
    <x v="0"/>
    <x v="10"/>
    <s v="Plato_7"/>
    <m/>
    <m/>
    <m/>
    <n v="24"/>
    <x v="1"/>
    <d v="1899-12-30T03:09:00"/>
    <d v="1899-12-30T04:10:00"/>
    <d v="1899-12-30T01:01:00"/>
    <d v="1899-12-30T00:33:00"/>
    <d v="1899-12-30T00:28:00"/>
    <x v="0"/>
  </r>
  <r>
    <n v="16"/>
    <s v="Cliente_791"/>
    <n v="124"/>
    <n v="5"/>
    <d v="2023-04-02T03:39:00"/>
    <d v="2023-04-02T05:22:00"/>
    <x v="0"/>
    <x v="0"/>
    <x v="0"/>
    <n v="10.85"/>
    <x v="1"/>
    <x v="0"/>
    <s v="Plato_3"/>
    <s v="Plato_1"/>
    <s v="Plato_11"/>
    <s v="Plato_9"/>
    <n v="222"/>
    <x v="1"/>
    <d v="1899-12-30T03:39:00"/>
    <d v="1899-12-30T05:22:00"/>
    <d v="1899-12-30T01:43:00"/>
    <d v="1899-12-30T01:21:00"/>
    <d v="1899-12-30T00:22:00"/>
    <x v="0"/>
  </r>
  <r>
    <n v="14"/>
    <s v="Cliente_697"/>
    <n v="125"/>
    <n v="2"/>
    <d v="2023-04-02T02:56:00"/>
    <d v="2023-04-02T06:13:00"/>
    <x v="0"/>
    <x v="0"/>
    <x v="2"/>
    <n v="24.66"/>
    <x v="1"/>
    <x v="6"/>
    <s v="Plato_16"/>
    <s v="Plato_18"/>
    <s v="Plato_3"/>
    <m/>
    <n v="184"/>
    <x v="1"/>
    <d v="1899-12-30T02:56:00"/>
    <d v="1899-12-30T06:13:00"/>
    <d v="1899-12-30T03:17:00"/>
    <d v="1899-12-30T00:36:50"/>
    <d v="1899-12-30T02:40:10"/>
    <x v="0"/>
  </r>
  <r>
    <n v="18"/>
    <s v="Cliente_516"/>
    <n v="126"/>
    <n v="3"/>
    <d v="2023-04-02T02:45:00"/>
    <d v="2023-04-02T05:12:00"/>
    <x v="1"/>
    <x v="0"/>
    <x v="2"/>
    <n v="41.82"/>
    <x v="1"/>
    <x v="4"/>
    <s v="Plato_16"/>
    <s v="Plato_8"/>
    <s v="Plato_7"/>
    <s v="Plato_2"/>
    <n v="165"/>
    <x v="1"/>
    <d v="1899-12-30T02:45:00"/>
    <d v="1899-12-30T05:12:00"/>
    <d v="1899-12-30T02:27:00"/>
    <d v="1899-12-30T02:01:00"/>
    <d v="1899-12-30T00:26:00"/>
    <x v="0"/>
  </r>
  <r>
    <n v="6"/>
    <s v="Cliente_541"/>
    <n v="127"/>
    <n v="4"/>
    <d v="2023-04-02T00:42:00"/>
    <d v="2023-04-02T02:28:00"/>
    <x v="4"/>
    <x v="0"/>
    <x v="2"/>
    <n v="32.82"/>
    <x v="1"/>
    <x v="10"/>
    <s v="Plato_19"/>
    <m/>
    <m/>
    <m/>
    <n v="72"/>
    <x v="1"/>
    <d v="1899-12-30T00:42:00"/>
    <d v="1899-12-30T02:28:00"/>
    <d v="1899-12-30T01:46:00"/>
    <d v="1899-12-30T00:15:00"/>
    <d v="1899-12-30T01:31:00"/>
    <x v="0"/>
  </r>
  <r>
    <n v="2"/>
    <s v="Cliente_830"/>
    <n v="128"/>
    <n v="5"/>
    <d v="2023-04-02T01:31:00"/>
    <d v="2023-04-02T03:28:00"/>
    <x v="2"/>
    <x v="0"/>
    <x v="1"/>
    <n v="49.36"/>
    <x v="2"/>
    <x v="7"/>
    <s v="Plato_1"/>
    <s v="Plato_4"/>
    <s v="Plato_7"/>
    <s v="Plato_17"/>
    <n v="239"/>
    <x v="1"/>
    <d v="1899-12-30T01:31:00"/>
    <d v="1899-12-30T03:28:00"/>
    <d v="1899-12-30T02:12:00"/>
    <d v="1899-12-30T01:08:50"/>
    <d v="1899-12-30T01:03:10"/>
    <x v="0"/>
  </r>
  <r>
    <n v="16"/>
    <s v="Cliente_656"/>
    <n v="129"/>
    <n v="5"/>
    <d v="2023-04-02T00:41:00"/>
    <d v="2023-04-02T02:41:00"/>
    <x v="2"/>
    <x v="0"/>
    <x v="2"/>
    <n v="49.3"/>
    <x v="0"/>
    <x v="4"/>
    <s v="Plato_12"/>
    <s v="Plato_3"/>
    <s v="Plato_9"/>
    <m/>
    <n v="106"/>
    <x v="1"/>
    <d v="1899-12-30T00:41:00"/>
    <d v="1899-12-30T02:41:00"/>
    <d v="1899-12-30T02:00:00"/>
    <d v="1899-12-30T01:16:00"/>
    <d v="1899-12-30T00:44:00"/>
    <x v="0"/>
  </r>
  <r>
    <n v="10"/>
    <s v="Cliente_486"/>
    <n v="130"/>
    <n v="4"/>
    <d v="2023-04-02T00:26:00"/>
    <d v="2023-04-02T01:32:00"/>
    <x v="2"/>
    <x v="0"/>
    <x v="2"/>
    <n v="38.130000000000003"/>
    <x v="1"/>
    <x v="1"/>
    <s v="Plato_8"/>
    <m/>
    <m/>
    <m/>
    <n v="35"/>
    <x v="1"/>
    <d v="1899-12-30T00:26:00"/>
    <d v="1899-12-30T01:32:00"/>
    <d v="1899-12-30T01:06:00"/>
    <d v="1899-12-30T00:25:00"/>
    <d v="1899-12-30T00:41:00"/>
    <x v="0"/>
  </r>
  <r>
    <n v="7"/>
    <s v="Cliente_728"/>
    <n v="131"/>
    <n v="5"/>
    <d v="2023-04-02T00:43:00"/>
    <d v="2023-04-02T04:18:00"/>
    <x v="4"/>
    <x v="0"/>
    <x v="2"/>
    <n v="42.41"/>
    <x v="2"/>
    <x v="8"/>
    <s v="Plato_20"/>
    <s v="Plato_4"/>
    <s v="Plato_13"/>
    <m/>
    <n v="157"/>
    <x v="1"/>
    <d v="1899-12-30T00:43:00"/>
    <d v="1899-12-30T04:18:00"/>
    <d v="1899-12-30T03:50:00"/>
    <d v="1899-12-30T01:08:40"/>
    <d v="1899-12-30T02:41:20"/>
    <x v="0"/>
  </r>
  <r>
    <n v="9"/>
    <s v="Cliente_774"/>
    <n v="132"/>
    <n v="2"/>
    <d v="2023-04-02T01:26:00"/>
    <d v="2023-04-02T02:43:00"/>
    <x v="0"/>
    <x v="2"/>
    <x v="0"/>
    <n v="30.96"/>
    <x v="0"/>
    <x v="6"/>
    <s v="Plato_14"/>
    <s v="Plato_19"/>
    <s v="Plato_13"/>
    <s v="Plato_8"/>
    <n v="206"/>
    <x v="1"/>
    <d v="1899-12-30T01:26:00"/>
    <d v="1899-12-30T02:43:00"/>
    <d v="1899-12-30T01:17:00"/>
    <d v="1899-12-30T00:58:50"/>
    <d v="1899-12-30T00:18:10"/>
    <x v="0"/>
  </r>
  <r>
    <n v="20"/>
    <s v="Cliente_26"/>
    <n v="133"/>
    <n v="6"/>
    <d v="2023-04-02T00:54:00"/>
    <d v="2023-04-02T03:52:00"/>
    <x v="2"/>
    <x v="0"/>
    <x v="2"/>
    <n v="39.74"/>
    <x v="2"/>
    <x v="9"/>
    <s v="Plato_15"/>
    <s v="Plato_18"/>
    <s v="Plato_17"/>
    <s v="Plato_4"/>
    <n v="182"/>
    <x v="1"/>
    <d v="1899-12-30T00:54:00"/>
    <d v="1899-12-30T03:52:00"/>
    <d v="1899-12-30T03:13:00"/>
    <d v="1899-12-30T01:16:40"/>
    <d v="1899-12-30T01:56:20"/>
    <x v="0"/>
  </r>
  <r>
    <n v="3"/>
    <s v="Cliente_273"/>
    <n v="134"/>
    <n v="6"/>
    <d v="2023-04-02T00:07:00"/>
    <d v="2023-04-02T03:52:00"/>
    <x v="1"/>
    <x v="2"/>
    <x v="2"/>
    <n v="30.1"/>
    <x v="1"/>
    <x v="7"/>
    <s v="Plato_7"/>
    <s v="Plato_15"/>
    <m/>
    <m/>
    <n v="120"/>
    <x v="1"/>
    <d v="1899-12-30T00:07:00"/>
    <d v="1899-12-30T03:52:00"/>
    <d v="1899-12-30T03:45:00"/>
    <d v="1899-12-30T00:28:40"/>
    <d v="1899-12-30T03:16:20"/>
    <x v="0"/>
  </r>
  <r>
    <n v="11"/>
    <s v="Cliente_798"/>
    <n v="135"/>
    <n v="1"/>
    <d v="2023-04-02T01:00:00"/>
    <d v="2023-04-02T03:01:00"/>
    <x v="3"/>
    <x v="2"/>
    <x v="2"/>
    <n v="34.700000000000003"/>
    <x v="2"/>
    <x v="2"/>
    <s v="Plato_17"/>
    <s v="Plato_20"/>
    <s v="Plato_9"/>
    <m/>
    <n v="260"/>
    <x v="1"/>
    <d v="1899-12-30T01:00:00"/>
    <d v="1899-12-30T03:01:00"/>
    <d v="1899-12-30T02:16:00"/>
    <d v="1899-12-30T00:36:20"/>
    <d v="1899-12-30T01:39:40"/>
    <x v="0"/>
  </r>
  <r>
    <n v="6"/>
    <s v="Cliente_8"/>
    <n v="136"/>
    <n v="1"/>
    <d v="2023-04-02T01:50:00"/>
    <d v="2023-04-02T05:01:00"/>
    <x v="1"/>
    <x v="0"/>
    <x v="2"/>
    <n v="30.25"/>
    <x v="2"/>
    <x v="6"/>
    <s v="Plato_20"/>
    <m/>
    <m/>
    <m/>
    <n v="80"/>
    <x v="1"/>
    <d v="1899-12-30T01:50:00"/>
    <d v="1899-12-30T05:01:00"/>
    <d v="1899-12-30T03:26:00"/>
    <d v="1899-12-30T00:06:30"/>
    <d v="1899-12-30T03:19:30"/>
    <x v="0"/>
  </r>
  <r>
    <n v="13"/>
    <s v="Cliente_31"/>
    <n v="137"/>
    <n v="3"/>
    <d v="2023-04-02T01:21:00"/>
    <d v="2023-04-02T04:11:00"/>
    <x v="4"/>
    <x v="1"/>
    <x v="2"/>
    <n v="12.4"/>
    <x v="2"/>
    <x v="1"/>
    <s v="Plato_13"/>
    <m/>
    <m/>
    <m/>
    <n v="63"/>
    <x v="1"/>
    <d v="1899-12-30T01:21:00"/>
    <d v="1899-12-30T04:11:00"/>
    <d v="1899-12-30T03:05:00"/>
    <d v="1899-12-30T00:13:40"/>
    <d v="1899-12-30T02:51:20"/>
    <x v="0"/>
  </r>
  <r>
    <n v="6"/>
    <s v="Cliente_658"/>
    <n v="138"/>
    <n v="2"/>
    <d v="2023-04-02T03:48:00"/>
    <d v="2023-04-02T05:09:00"/>
    <x v="2"/>
    <x v="1"/>
    <x v="0"/>
    <n v="32.79"/>
    <x v="2"/>
    <x v="5"/>
    <s v="Plato_17"/>
    <s v="Plato_12"/>
    <s v="Plato_10"/>
    <s v="Plato_2"/>
    <n v="238"/>
    <x v="1"/>
    <d v="1899-12-30T03:48:00"/>
    <d v="1899-12-30T05:09:00"/>
    <d v="1899-12-30T01:36:00"/>
    <d v="1899-12-30T00:47:20"/>
    <d v="1899-12-30T00:48:40"/>
    <x v="0"/>
  </r>
  <r>
    <n v="16"/>
    <s v="Cliente_773"/>
    <n v="139"/>
    <n v="3"/>
    <d v="2023-04-02T00:40:00"/>
    <d v="2023-04-02T04:39:00"/>
    <x v="2"/>
    <x v="0"/>
    <x v="2"/>
    <n v="47.2"/>
    <x v="1"/>
    <x v="9"/>
    <s v="Plato_8"/>
    <m/>
    <m/>
    <m/>
    <n v="35"/>
    <x v="1"/>
    <d v="1899-12-30T00:40:00"/>
    <d v="1899-12-30T04:39:00"/>
    <d v="1899-12-30T03:59:00"/>
    <d v="1899-12-30T00:26:00"/>
    <d v="1899-12-30T03:33:00"/>
    <x v="0"/>
  </r>
  <r>
    <n v="11"/>
    <s v="Cliente_158"/>
    <n v="140"/>
    <n v="4"/>
    <d v="2023-04-02T03:49:00"/>
    <d v="2023-04-02T06:29:00"/>
    <x v="2"/>
    <x v="0"/>
    <x v="1"/>
    <n v="32.130000000000003"/>
    <x v="1"/>
    <x v="3"/>
    <s v="Plato_1"/>
    <s v="Plato_8"/>
    <s v="Plato_4"/>
    <m/>
    <n v="191"/>
    <x v="1"/>
    <d v="1899-12-30T03:49:00"/>
    <d v="1899-12-30T06:29:00"/>
    <d v="1899-12-30T02:40:00"/>
    <d v="1899-12-30T00:53:10"/>
    <d v="1899-12-30T01:46:50"/>
    <x v="0"/>
  </r>
  <r>
    <n v="4"/>
    <s v="Cliente_569"/>
    <n v="141"/>
    <n v="4"/>
    <d v="2023-04-02T01:58:00"/>
    <d v="2023-04-02T05:45:00"/>
    <x v="0"/>
    <x v="1"/>
    <x v="2"/>
    <n v="41.56"/>
    <x v="0"/>
    <x v="8"/>
    <s v="Plato_13"/>
    <m/>
    <m/>
    <m/>
    <n v="21"/>
    <x v="1"/>
    <d v="1899-12-30T01:58:00"/>
    <d v="1899-12-30T05:45:00"/>
    <d v="1899-12-30T03:47:00"/>
    <d v="1899-12-30T00:28:00"/>
    <d v="1899-12-30T03:19:00"/>
    <x v="0"/>
  </r>
  <r>
    <n v="14"/>
    <s v="Cliente_286"/>
    <n v="142"/>
    <n v="3"/>
    <d v="2023-04-02T02:05:00"/>
    <d v="2023-04-02T04:05:00"/>
    <x v="4"/>
    <x v="0"/>
    <x v="2"/>
    <n v="16.29"/>
    <x v="2"/>
    <x v="10"/>
    <s v="Plato_7"/>
    <s v="Plato_14"/>
    <s v="Plato_20"/>
    <m/>
    <n v="181"/>
    <x v="1"/>
    <d v="1899-12-30T02:05:00"/>
    <d v="1899-12-30T04:05:00"/>
    <d v="1899-12-30T02:15:00"/>
    <d v="1899-12-30T00:38:00"/>
    <d v="1899-12-30T01:37:00"/>
    <x v="0"/>
  </r>
  <r>
    <n v="9"/>
    <s v="Cliente_199"/>
    <n v="143"/>
    <n v="4"/>
    <d v="2023-04-02T00:32:00"/>
    <d v="2023-04-02T04:30:00"/>
    <x v="4"/>
    <x v="0"/>
    <x v="1"/>
    <n v="48.26"/>
    <x v="1"/>
    <x v="4"/>
    <s v="Plato_1"/>
    <m/>
    <m/>
    <m/>
    <n v="50"/>
    <x v="1"/>
    <d v="1899-12-30T00:32:00"/>
    <d v="1899-12-30T04:30:00"/>
    <d v="1899-12-30T03:58:00"/>
    <d v="1899-12-30T00:08:00"/>
    <d v="1899-12-30T03:50:00"/>
    <x v="0"/>
  </r>
  <r>
    <n v="18"/>
    <s v="Cliente_712"/>
    <n v="144"/>
    <n v="1"/>
    <d v="2023-04-02T02:58:00"/>
    <d v="2023-04-02T05:32:00"/>
    <x v="4"/>
    <x v="2"/>
    <x v="2"/>
    <n v="11.22"/>
    <x v="2"/>
    <x v="4"/>
    <s v="Plato_19"/>
    <s v="Plato_12"/>
    <s v="Plato_9"/>
    <s v="Plato_18"/>
    <n v="185"/>
    <x v="1"/>
    <d v="1899-12-30T02:58:00"/>
    <d v="1899-12-30T05:32:00"/>
    <d v="1899-12-30T02:49:00"/>
    <d v="1899-12-30T01:37:00"/>
    <d v="1899-12-30T01:12:00"/>
    <x v="0"/>
  </r>
  <r>
    <n v="2"/>
    <s v="Cliente_56"/>
    <n v="145"/>
    <n v="5"/>
    <d v="2023-04-02T00:37:00"/>
    <d v="2023-04-02T01:42:00"/>
    <x v="2"/>
    <x v="2"/>
    <x v="2"/>
    <n v="11.32"/>
    <x v="2"/>
    <x v="5"/>
    <s v="Plato_5"/>
    <s v="Plato_2"/>
    <m/>
    <m/>
    <n v="126"/>
    <x v="1"/>
    <d v="1899-12-30T00:37:00"/>
    <d v="1899-12-30T01:42:00"/>
    <d v="1899-12-30T01:20:00"/>
    <d v="1899-12-30T00:43:10"/>
    <d v="1899-12-30T00:36:50"/>
    <x v="0"/>
  </r>
  <r>
    <n v="8"/>
    <s v="Cliente_670"/>
    <n v="146"/>
    <n v="6"/>
    <d v="2023-04-02T01:40:00"/>
    <d v="2023-04-02T02:54:00"/>
    <x v="0"/>
    <x v="0"/>
    <x v="2"/>
    <n v="38.4"/>
    <x v="0"/>
    <x v="3"/>
    <s v="Plato_17"/>
    <m/>
    <m/>
    <m/>
    <n v="62"/>
    <x v="1"/>
    <d v="1899-12-30T01:40:00"/>
    <d v="1899-12-30T02:54:00"/>
    <d v="1899-12-30T01:14:00"/>
    <d v="1899-12-30T00:23:30"/>
    <d v="1899-12-30T00:50:30"/>
    <x v="0"/>
  </r>
  <r>
    <n v="5"/>
    <s v="Cliente_909"/>
    <n v="147"/>
    <n v="4"/>
    <d v="2023-04-02T03:18:00"/>
    <d v="2023-04-02T04:58:00"/>
    <x v="0"/>
    <x v="1"/>
    <x v="2"/>
    <n v="27.14"/>
    <x v="0"/>
    <x v="1"/>
    <s v="Plato_20"/>
    <s v="Plato_5"/>
    <m/>
    <m/>
    <n v="84"/>
    <x v="1"/>
    <d v="1899-12-30T03:18:00"/>
    <d v="1899-12-30T04:58:00"/>
    <d v="1899-12-30T01:40:00"/>
    <d v="1899-12-30T00:23:00"/>
    <d v="1899-12-30T01:17:00"/>
    <x v="0"/>
  </r>
  <r>
    <n v="10"/>
    <s v="Cliente_402"/>
    <n v="148"/>
    <n v="6"/>
    <d v="2023-04-02T03:52:00"/>
    <d v="2023-04-02T05:59:00"/>
    <x v="0"/>
    <x v="0"/>
    <x v="0"/>
    <n v="46.26"/>
    <x v="2"/>
    <x v="1"/>
    <s v="Plato_9"/>
    <s v="Plato_18"/>
    <s v="Plato_3"/>
    <s v="Plato_10"/>
    <n v="212"/>
    <x v="1"/>
    <d v="1899-12-30T03:52:00"/>
    <d v="1899-12-30T05:59:00"/>
    <d v="1899-12-30T02:22:00"/>
    <d v="1899-12-30T01:24:20"/>
    <d v="1899-12-30T00:57:40"/>
    <x v="0"/>
  </r>
  <r>
    <n v="18"/>
    <s v="Cliente_709"/>
    <n v="149"/>
    <n v="4"/>
    <d v="2023-04-02T01:35:00"/>
    <d v="2023-04-02T04:50:00"/>
    <x v="3"/>
    <x v="1"/>
    <x v="2"/>
    <n v="15.92"/>
    <x v="2"/>
    <x v="2"/>
    <s v="Plato_18"/>
    <s v="Plato_2"/>
    <s v="Plato_4"/>
    <s v="Plato_9"/>
    <n v="226"/>
    <x v="1"/>
    <d v="1899-12-30T01:35:00"/>
    <d v="1899-12-30T04:50:00"/>
    <d v="1899-12-30T03:30:00"/>
    <d v="1899-12-30T01:23:50"/>
    <d v="1899-12-30T02:06:10"/>
    <x v="0"/>
  </r>
  <r>
    <n v="18"/>
    <s v="Cliente_533"/>
    <n v="150"/>
    <n v="6"/>
    <d v="2023-04-02T00:37:00"/>
    <d v="2023-04-02T03:10:00"/>
    <x v="1"/>
    <x v="0"/>
    <x v="0"/>
    <n v="48.43"/>
    <x v="1"/>
    <x v="10"/>
    <s v="Plato_5"/>
    <s v="Plato_11"/>
    <s v="Plato_3"/>
    <m/>
    <n v="150"/>
    <x v="1"/>
    <d v="1899-12-30T00:37:00"/>
    <d v="1899-12-30T03:10:00"/>
    <d v="1899-12-30T02:33:00"/>
    <d v="1899-12-30T00:53:00"/>
    <d v="1899-12-30T01:40:00"/>
    <x v="0"/>
  </r>
  <r>
    <n v="6"/>
    <s v="Cliente_953"/>
    <n v="151"/>
    <n v="2"/>
    <d v="2023-04-02T03:15:00"/>
    <d v="2023-04-02T06:53:00"/>
    <x v="4"/>
    <x v="2"/>
    <x v="2"/>
    <n v="41.51"/>
    <x v="2"/>
    <x v="8"/>
    <s v="Plato_14"/>
    <s v="Plato_13"/>
    <m/>
    <m/>
    <n v="132"/>
    <x v="1"/>
    <d v="1899-12-30T03:15:00"/>
    <d v="1899-12-30T06:53:00"/>
    <d v="1899-12-30T03:53:00"/>
    <d v="1899-12-30T00:06:20"/>
    <d v="1899-12-30T03:46:40"/>
    <x v="0"/>
  </r>
  <r>
    <n v="5"/>
    <s v="Cliente_380"/>
    <n v="152"/>
    <n v="6"/>
    <d v="2023-04-02T01:14:00"/>
    <d v="2023-04-02T02:52:00"/>
    <x v="4"/>
    <x v="0"/>
    <x v="0"/>
    <n v="25.57"/>
    <x v="0"/>
    <x v="8"/>
    <s v="Plato_16"/>
    <m/>
    <m/>
    <m/>
    <n v="56"/>
    <x v="1"/>
    <d v="1899-12-30T01:14:00"/>
    <d v="1899-12-30T02:52:00"/>
    <d v="1899-12-30T01:38:00"/>
    <d v="1899-12-30T00:06:00"/>
    <d v="1899-12-30T01:32:00"/>
    <x v="0"/>
  </r>
  <r>
    <n v="10"/>
    <s v="Cliente_870"/>
    <n v="153"/>
    <n v="1"/>
    <d v="2023-04-02T03:06:00"/>
    <d v="2023-04-02T05:26:00"/>
    <x v="2"/>
    <x v="1"/>
    <x v="0"/>
    <n v="42.84"/>
    <x v="2"/>
    <x v="3"/>
    <s v="Plato_11"/>
    <s v="Plato_7"/>
    <s v="Plato_20"/>
    <m/>
    <n v="203"/>
    <x v="1"/>
    <d v="1899-12-30T03:06:00"/>
    <d v="1899-12-30T05:26:00"/>
    <d v="1899-12-30T02:35:00"/>
    <d v="1899-12-30T01:09:20"/>
    <d v="1899-12-30T01:25:40"/>
    <x v="0"/>
  </r>
  <r>
    <n v="11"/>
    <s v="Cliente_964"/>
    <n v="154"/>
    <n v="6"/>
    <d v="2023-04-02T02:09:00"/>
    <d v="2023-04-02T03:36:00"/>
    <x v="1"/>
    <x v="1"/>
    <x v="2"/>
    <n v="17.2"/>
    <x v="1"/>
    <x v="8"/>
    <s v="Plato_19"/>
    <s v="Plato_4"/>
    <m/>
    <m/>
    <n v="144"/>
    <x v="1"/>
    <d v="1899-12-30T02:09:00"/>
    <d v="1899-12-30T03:36:00"/>
    <d v="1899-12-30T01:27:00"/>
    <d v="1899-12-30T00:32:20"/>
    <d v="1899-12-30T00:54:40"/>
    <x v="0"/>
  </r>
  <r>
    <n v="7"/>
    <s v="Cliente_939"/>
    <n v="155"/>
    <n v="2"/>
    <d v="2023-04-02T01:53:00"/>
    <d v="2023-04-02T04:44:00"/>
    <x v="3"/>
    <x v="0"/>
    <x v="2"/>
    <n v="25.72"/>
    <x v="0"/>
    <x v="5"/>
    <s v="Plato_6"/>
    <s v="Plato_17"/>
    <s v="Plato_3"/>
    <m/>
    <n v="136"/>
    <x v="1"/>
    <d v="1899-12-30T01:53:00"/>
    <d v="1899-12-30T04:44:00"/>
    <d v="1899-12-30T02:51:00"/>
    <d v="1899-12-30T01:06:30"/>
    <d v="1899-12-30T01:44:30"/>
    <x v="0"/>
  </r>
  <r>
    <n v="6"/>
    <s v="Cliente_536"/>
    <n v="156"/>
    <n v="4"/>
    <d v="2023-04-02T00:40:00"/>
    <d v="2023-04-02T04:17:00"/>
    <x v="0"/>
    <x v="2"/>
    <x v="2"/>
    <n v="19.03"/>
    <x v="1"/>
    <x v="0"/>
    <s v="Plato_16"/>
    <m/>
    <m/>
    <m/>
    <n v="56"/>
    <x v="1"/>
    <d v="1899-12-30T00:40:00"/>
    <d v="1899-12-30T04:17:00"/>
    <d v="1899-12-30T03:37:00"/>
    <d v="1899-12-30T00:03:00"/>
    <d v="1899-12-30T03:34:00"/>
    <x v="0"/>
  </r>
  <r>
    <n v="13"/>
    <s v="Cliente_5"/>
    <n v="157"/>
    <n v="5"/>
    <d v="2023-04-02T03:22:00"/>
    <d v="2023-04-02T06:15:00"/>
    <x v="0"/>
    <x v="1"/>
    <x v="2"/>
    <n v="28.48"/>
    <x v="2"/>
    <x v="4"/>
    <s v="Plato_1"/>
    <s v="Plato_16"/>
    <s v="Plato_2"/>
    <s v="Plato_19"/>
    <n v="271"/>
    <x v="1"/>
    <d v="1899-12-30T03:22:00"/>
    <d v="1899-12-30T06:15:00"/>
    <d v="1899-12-30T03:08:00"/>
    <d v="1899-12-30T01:30:30"/>
    <d v="1899-12-30T01:37:30"/>
    <x v="0"/>
  </r>
  <r>
    <n v="5"/>
    <s v="Cliente_115"/>
    <n v="158"/>
    <n v="5"/>
    <d v="2023-04-02T02:45:00"/>
    <d v="2023-04-02T03:59:00"/>
    <x v="0"/>
    <x v="0"/>
    <x v="2"/>
    <n v="48.75"/>
    <x v="1"/>
    <x v="9"/>
    <s v="Plato_12"/>
    <s v="Plato_10"/>
    <s v="Plato_19"/>
    <s v="Plato_8"/>
    <n v="310"/>
    <x v="1"/>
    <d v="1899-12-30T02:45:00"/>
    <d v="1899-12-30T03:59:00"/>
    <d v="1899-12-30T01:14:00"/>
    <d v="1899-12-30T01:23:00"/>
    <n v="-6.2499999998383085E-3"/>
    <x v="1"/>
  </r>
  <r>
    <n v="16"/>
    <s v="Cliente_580"/>
    <n v="159"/>
    <n v="1"/>
    <d v="2023-04-02T00:10:00"/>
    <d v="2023-04-02T01:15:00"/>
    <x v="0"/>
    <x v="1"/>
    <x v="2"/>
    <n v="47.81"/>
    <x v="2"/>
    <x v="2"/>
    <s v="Plato_9"/>
    <s v="Plato_17"/>
    <s v="Plato_4"/>
    <s v="Plato_11"/>
    <n v="253"/>
    <x v="1"/>
    <d v="1899-12-30T00:10:00"/>
    <d v="1899-12-30T01:15:00"/>
    <d v="1899-12-30T01:20:00"/>
    <d v="1899-12-30T00:29:00"/>
    <d v="1899-12-30T00:51:00"/>
    <x v="0"/>
  </r>
  <r>
    <n v="19"/>
    <s v="Cliente_788"/>
    <n v="160"/>
    <n v="6"/>
    <d v="2023-04-02T01:06:00"/>
    <d v="2023-04-02T04:33:00"/>
    <x v="2"/>
    <x v="0"/>
    <x v="2"/>
    <n v="26.02"/>
    <x v="0"/>
    <x v="1"/>
    <s v="Plato_19"/>
    <s v="Plato_7"/>
    <m/>
    <m/>
    <n v="156"/>
    <x v="1"/>
    <d v="1899-12-30T01:06:00"/>
    <d v="1899-12-30T04:33:00"/>
    <d v="1899-12-30T03:27:00"/>
    <d v="1899-12-30T00:30:10"/>
    <d v="1899-12-30T02:56:50"/>
    <x v="0"/>
  </r>
  <r>
    <n v="13"/>
    <s v="Cliente_892"/>
    <n v="161"/>
    <n v="6"/>
    <d v="2023-04-02T00:45:00"/>
    <d v="2023-04-02T04:23:00"/>
    <x v="2"/>
    <x v="0"/>
    <x v="2"/>
    <n v="18.86"/>
    <x v="0"/>
    <x v="3"/>
    <s v="Plato_16"/>
    <m/>
    <m/>
    <m/>
    <n v="84"/>
    <x v="1"/>
    <d v="1899-12-30T00:45:00"/>
    <d v="1899-12-30T04:23:00"/>
    <d v="1899-12-30T03:38:00"/>
    <d v="1899-12-30T00:19:00"/>
    <d v="1899-12-30T03:19:00"/>
    <x v="0"/>
  </r>
  <r>
    <n v="14"/>
    <s v="Cliente_406"/>
    <n v="162"/>
    <n v="4"/>
    <d v="2023-04-02T00:57:00"/>
    <d v="2023-04-02T02:34:00"/>
    <x v="1"/>
    <x v="0"/>
    <x v="2"/>
    <n v="17.55"/>
    <x v="0"/>
    <x v="3"/>
    <s v="Plato_7"/>
    <m/>
    <m/>
    <m/>
    <n v="72"/>
    <x v="1"/>
    <d v="1899-12-30T00:57:00"/>
    <d v="1899-12-30T02:34:00"/>
    <d v="1899-12-30T01:37:00"/>
    <d v="1899-12-30T00:08:20"/>
    <d v="1899-12-30T01:28:40"/>
    <x v="0"/>
  </r>
  <r>
    <n v="6"/>
    <s v="Cliente_295"/>
    <n v="163"/>
    <n v="1"/>
    <d v="2023-04-02T01:35:00"/>
    <d v="2023-04-02T04:09:00"/>
    <x v="3"/>
    <x v="0"/>
    <x v="2"/>
    <n v="14.94"/>
    <x v="2"/>
    <x v="9"/>
    <s v="Plato_17"/>
    <s v="Plato_2"/>
    <s v="Plato_11"/>
    <s v="Plato_5"/>
    <n v="271"/>
    <x v="1"/>
    <d v="1899-12-30T01:35:00"/>
    <d v="1899-12-30T04:09:00"/>
    <d v="1899-12-30T02:49:00"/>
    <d v="1899-12-30T00:35:00"/>
    <d v="1899-12-30T02:14:00"/>
    <x v="0"/>
  </r>
  <r>
    <n v="8"/>
    <s v="Cliente_547"/>
    <n v="164"/>
    <n v="2"/>
    <d v="2023-04-02T02:34:00"/>
    <d v="2023-04-02T06:02:00"/>
    <x v="4"/>
    <x v="2"/>
    <x v="2"/>
    <n v="47.53"/>
    <x v="0"/>
    <x v="1"/>
    <s v="Plato_5"/>
    <s v="Plato_19"/>
    <s v="Plato_15"/>
    <s v="Plato_7"/>
    <n v="170"/>
    <x v="1"/>
    <d v="1899-12-30T02:34:00"/>
    <d v="1899-12-30T06:02:00"/>
    <d v="1899-12-30T03:28:00"/>
    <d v="1899-12-30T01:17:30"/>
    <d v="1899-12-30T02:10:30"/>
    <x v="0"/>
  </r>
  <r>
    <n v="10"/>
    <s v="Cliente_156"/>
    <n v="165"/>
    <n v="3"/>
    <d v="2023-04-02T02:21:00"/>
    <d v="2023-04-02T05:12:00"/>
    <x v="0"/>
    <x v="2"/>
    <x v="2"/>
    <n v="41.9"/>
    <x v="2"/>
    <x v="4"/>
    <s v="Plato_7"/>
    <s v="Plato_13"/>
    <m/>
    <m/>
    <n v="90"/>
    <x v="1"/>
    <d v="1899-12-30T02:21:00"/>
    <d v="1899-12-30T05:12:00"/>
    <d v="1899-12-30T03:06:00"/>
    <d v="1899-12-30T00:28:00"/>
    <d v="1899-12-30T02:38:00"/>
    <x v="0"/>
  </r>
  <r>
    <n v="12"/>
    <s v="Cliente_768"/>
    <n v="166"/>
    <n v="1"/>
    <d v="2023-04-02T01:18:00"/>
    <d v="2023-04-02T02:44:00"/>
    <x v="4"/>
    <x v="0"/>
    <x v="1"/>
    <n v="43.95"/>
    <x v="2"/>
    <x v="4"/>
    <s v="Plato_14"/>
    <m/>
    <m/>
    <m/>
    <n v="46"/>
    <x v="1"/>
    <d v="1899-12-30T01:18:00"/>
    <d v="1899-12-30T02:44:00"/>
    <d v="1899-12-30T01:41:00"/>
    <d v="1899-12-30T00:11:00"/>
    <d v="1899-12-30T01:30:00"/>
    <x v="0"/>
  </r>
  <r>
    <n v="5"/>
    <s v="Cliente_359"/>
    <n v="167"/>
    <n v="6"/>
    <d v="2023-04-02T01:19:00"/>
    <d v="2023-04-02T02:46:00"/>
    <x v="2"/>
    <x v="0"/>
    <x v="0"/>
    <n v="42.74"/>
    <x v="0"/>
    <x v="10"/>
    <s v="Plato_12"/>
    <s v="Plato_18"/>
    <s v="Plato_17"/>
    <m/>
    <n v="152"/>
    <x v="1"/>
    <d v="1899-12-30T01:19:00"/>
    <d v="1899-12-30T02:46:00"/>
    <d v="1899-12-30T01:27:00"/>
    <d v="1899-12-30T01:08:40"/>
    <d v="1899-12-30T00:18:20"/>
    <x v="0"/>
  </r>
  <r>
    <n v="17"/>
    <s v="Cliente_131"/>
    <n v="168"/>
    <n v="4"/>
    <d v="2023-04-02T02:05:00"/>
    <d v="2023-04-02T03:23:00"/>
    <x v="1"/>
    <x v="0"/>
    <x v="2"/>
    <n v="17.09"/>
    <x v="0"/>
    <x v="5"/>
    <s v="Plato_5"/>
    <m/>
    <m/>
    <m/>
    <n v="44"/>
    <x v="1"/>
    <d v="1899-12-30T02:05:00"/>
    <d v="1899-12-30T03:23:00"/>
    <d v="1899-12-30T01:18:00"/>
    <d v="1899-12-30T00:03:30"/>
    <d v="1899-12-30T01:14:30"/>
    <x v="0"/>
  </r>
  <r>
    <n v="19"/>
    <s v="Cliente_485"/>
    <n v="169"/>
    <n v="1"/>
    <d v="2023-04-02T01:56:00"/>
    <d v="2023-04-02T05:14:00"/>
    <x v="0"/>
    <x v="0"/>
    <x v="0"/>
    <n v="16.62"/>
    <x v="1"/>
    <x v="3"/>
    <s v="Plato_13"/>
    <s v="Plato_18"/>
    <s v="Plato_5"/>
    <m/>
    <n v="154"/>
    <x v="1"/>
    <d v="1899-12-30T01:56:00"/>
    <d v="1899-12-30T05:14:00"/>
    <d v="1899-12-30T03:18:00"/>
    <d v="1899-12-30T00:55:00"/>
    <d v="1899-12-30T02:23:00"/>
    <x v="0"/>
  </r>
  <r>
    <n v="12"/>
    <s v="Cliente_493"/>
    <n v="170"/>
    <n v="2"/>
    <d v="2023-04-02T02:37:00"/>
    <d v="2023-04-02T05:26:00"/>
    <x v="2"/>
    <x v="2"/>
    <x v="2"/>
    <n v="25.98"/>
    <x v="1"/>
    <x v="1"/>
    <s v="Plato_3"/>
    <s v="Plato_9"/>
    <s v="Plato_19"/>
    <s v="Plato_2"/>
    <n v="243"/>
    <x v="1"/>
    <d v="1899-12-30T02:37:00"/>
    <d v="1899-12-30T05:26:00"/>
    <d v="1899-12-30T02:49:00"/>
    <d v="1899-12-30T00:47:40"/>
    <d v="1899-12-30T02:01:20"/>
    <x v="0"/>
  </r>
  <r>
    <n v="16"/>
    <s v="Cliente_282"/>
    <n v="171"/>
    <n v="6"/>
    <d v="2023-04-02T01:53:00"/>
    <d v="2023-04-02T03:04:00"/>
    <x v="2"/>
    <x v="2"/>
    <x v="2"/>
    <n v="46.56"/>
    <x v="1"/>
    <x v="2"/>
    <s v="Plato_10"/>
    <s v="Plato_9"/>
    <m/>
    <m/>
    <n v="139"/>
    <x v="1"/>
    <d v="1899-12-30T01:53:00"/>
    <d v="1899-12-30T03:04:00"/>
    <d v="1899-12-30T01:11:00"/>
    <d v="1899-12-30T00:21:50"/>
    <d v="1899-12-30T00:49:10"/>
    <x v="0"/>
  </r>
  <r>
    <n v="12"/>
    <s v="Cliente_850"/>
    <n v="172"/>
    <n v="3"/>
    <d v="2023-04-02T02:49:00"/>
    <d v="2023-04-02T06:06:00"/>
    <x v="1"/>
    <x v="0"/>
    <x v="2"/>
    <n v="45.17"/>
    <x v="2"/>
    <x v="6"/>
    <s v="Plato_18"/>
    <m/>
    <m/>
    <m/>
    <n v="68"/>
    <x v="1"/>
    <d v="1899-12-30T02:49:00"/>
    <d v="1899-12-30T06:06:00"/>
    <d v="1899-12-30T03:32:00"/>
    <d v="1899-12-30T00:13:30"/>
    <d v="1899-12-30T03:18:30"/>
    <x v="0"/>
  </r>
  <r>
    <n v="11"/>
    <s v="Cliente_301"/>
    <n v="173"/>
    <n v="3"/>
    <d v="2023-04-02T00:18:00"/>
    <d v="2023-04-02T03:43:00"/>
    <x v="4"/>
    <x v="0"/>
    <x v="2"/>
    <n v="48.73"/>
    <x v="2"/>
    <x v="9"/>
    <s v="Plato_6"/>
    <s v="Plato_15"/>
    <m/>
    <m/>
    <n v="177"/>
    <x v="1"/>
    <d v="1899-12-30T00:18:00"/>
    <d v="1899-12-30T03:43:00"/>
    <d v="1899-12-30T03:40:00"/>
    <d v="1899-12-30T00:22:20"/>
    <d v="1899-12-30T03:17:40"/>
    <x v="0"/>
  </r>
  <r>
    <n v="10"/>
    <s v="Cliente_124"/>
    <n v="174"/>
    <n v="5"/>
    <d v="2023-04-02T00:09:00"/>
    <d v="2023-04-02T01:12:00"/>
    <x v="4"/>
    <x v="0"/>
    <x v="2"/>
    <n v="48.24"/>
    <x v="0"/>
    <x v="5"/>
    <s v="Plato_2"/>
    <m/>
    <m/>
    <m/>
    <n v="60"/>
    <x v="1"/>
    <d v="1899-12-30T00:09:00"/>
    <d v="1899-12-30T01:12:00"/>
    <d v="1899-12-30T01:03:00"/>
    <d v="1899-12-30T00:06:00"/>
    <d v="1899-12-30T00:57:00"/>
    <x v="0"/>
  </r>
  <r>
    <n v="14"/>
    <s v="Cliente_747"/>
    <n v="175"/>
    <n v="3"/>
    <d v="2023-04-02T01:27:00"/>
    <d v="2023-04-02T03:04:00"/>
    <x v="0"/>
    <x v="0"/>
    <x v="2"/>
    <n v="27.94"/>
    <x v="0"/>
    <x v="1"/>
    <s v="Plato_15"/>
    <s v="Plato_7"/>
    <m/>
    <m/>
    <n v="144"/>
    <x v="1"/>
    <d v="1899-12-30T01:27:00"/>
    <d v="1899-12-30T03:04:00"/>
    <d v="1899-12-30T01:37:00"/>
    <d v="1899-12-30T00:22:00"/>
    <d v="1899-12-30T01:15:00"/>
    <x v="0"/>
  </r>
  <r>
    <n v="20"/>
    <s v="Cliente_741"/>
    <n v="176"/>
    <n v="4"/>
    <d v="2023-04-02T02:27:00"/>
    <d v="2023-04-02T04:32:00"/>
    <x v="2"/>
    <x v="0"/>
    <x v="2"/>
    <n v="30.5"/>
    <x v="2"/>
    <x v="9"/>
    <s v="Plato_13"/>
    <m/>
    <m/>
    <m/>
    <n v="63"/>
    <x v="1"/>
    <d v="1899-12-30T02:27:00"/>
    <d v="1899-12-30T04:32:00"/>
    <d v="1899-12-30T02:20:00"/>
    <d v="1899-12-30T00:16:00"/>
    <d v="1899-12-30T02:04:00"/>
    <x v="0"/>
  </r>
  <r>
    <n v="4"/>
    <s v="Cliente_610"/>
    <n v="177"/>
    <n v="1"/>
    <d v="2023-04-02T00:14:00"/>
    <d v="2023-04-02T01:14:00"/>
    <x v="4"/>
    <x v="2"/>
    <x v="2"/>
    <n v="10.39"/>
    <x v="2"/>
    <x v="4"/>
    <s v="Plato_7"/>
    <s v="Plato_10"/>
    <s v="Plato_13"/>
    <s v="Plato_12"/>
    <n v="173"/>
    <x v="1"/>
    <d v="1899-12-30T00:14:00"/>
    <d v="1899-12-30T01:14:00"/>
    <d v="1899-12-30T01:15:00"/>
    <d v="1899-12-30T01:23:10"/>
    <n v="-5.6712962987216162E-3"/>
    <x v="1"/>
  </r>
  <r>
    <n v="11"/>
    <s v="Cliente_681"/>
    <n v="178"/>
    <n v="6"/>
    <d v="2023-04-02T01:53:00"/>
    <d v="2023-04-02T05:18:00"/>
    <x v="0"/>
    <x v="2"/>
    <x v="2"/>
    <n v="31.6"/>
    <x v="0"/>
    <x v="5"/>
    <s v="Plato_2"/>
    <s v="Plato_8"/>
    <s v="Plato_5"/>
    <s v="Plato_11"/>
    <n v="208"/>
    <x v="1"/>
    <d v="1899-12-30T01:53:00"/>
    <d v="1899-12-30T05:18:00"/>
    <d v="1899-12-30T03:25:00"/>
    <d v="1899-12-30T01:39:20"/>
    <d v="1899-12-30T01:45:40"/>
    <x v="0"/>
  </r>
  <r>
    <n v="12"/>
    <s v="Cliente_173"/>
    <n v="179"/>
    <n v="2"/>
    <d v="2023-04-02T00:44:00"/>
    <d v="2023-04-02T03:08:00"/>
    <x v="4"/>
    <x v="1"/>
    <x v="2"/>
    <n v="13.3"/>
    <x v="0"/>
    <x v="1"/>
    <s v="Plato_17"/>
    <m/>
    <m/>
    <m/>
    <n v="62"/>
    <x v="1"/>
    <d v="1899-12-30T00:44:00"/>
    <d v="1899-12-30T03:08:00"/>
    <d v="1899-12-30T02:24:00"/>
    <d v="1899-12-30T00:13:00"/>
    <d v="1899-12-30T02:11:00"/>
    <x v="0"/>
  </r>
  <r>
    <n v="10"/>
    <s v="Cliente_55"/>
    <n v="180"/>
    <n v="1"/>
    <d v="2023-04-02T02:21:00"/>
    <d v="2023-04-02T05:09:00"/>
    <x v="2"/>
    <x v="2"/>
    <x v="2"/>
    <n v="46.61"/>
    <x v="0"/>
    <x v="2"/>
    <s v="Plato_9"/>
    <s v="Plato_2"/>
    <s v="Plato_3"/>
    <s v="Plato_6"/>
    <n v="166"/>
    <x v="1"/>
    <d v="1899-12-30T02:21:00"/>
    <d v="1899-12-30T05:09:00"/>
    <d v="1899-12-30T02:48:00"/>
    <d v="1899-12-30T02:27:40"/>
    <d v="1899-12-30T00:20:20"/>
    <x v="0"/>
  </r>
  <r>
    <n v="15"/>
    <s v="Cliente_653"/>
    <n v="181"/>
    <n v="1"/>
    <d v="2023-04-02T02:45:00"/>
    <d v="2023-04-02T03:54:00"/>
    <x v="1"/>
    <x v="2"/>
    <x v="2"/>
    <n v="42.58"/>
    <x v="2"/>
    <x v="3"/>
    <s v="Plato_6"/>
    <m/>
    <m/>
    <m/>
    <n v="27"/>
    <x v="1"/>
    <d v="1899-12-30T02:45:00"/>
    <d v="1899-12-30T03:54:00"/>
    <d v="1899-12-30T01:24:00"/>
    <d v="1899-12-30T00:55:00"/>
    <d v="1899-12-30T00:29:00"/>
    <x v="0"/>
  </r>
  <r>
    <n v="18"/>
    <s v="Cliente_628"/>
    <n v="182"/>
    <n v="2"/>
    <d v="2023-04-02T03:53:00"/>
    <d v="2023-04-02T06:30:00"/>
    <x v="0"/>
    <x v="0"/>
    <x v="0"/>
    <n v="38.36"/>
    <x v="1"/>
    <x v="3"/>
    <s v="Plato_12"/>
    <m/>
    <m/>
    <m/>
    <n v="38"/>
    <x v="1"/>
    <d v="1899-12-30T03:53:00"/>
    <d v="1899-12-30T06:30:00"/>
    <d v="1899-12-30T02:37:00"/>
    <d v="1899-12-30T00:05:30"/>
    <d v="1899-12-30T02:31:30"/>
    <x v="0"/>
  </r>
  <r>
    <n v="18"/>
    <s v="Cliente_715"/>
    <n v="183"/>
    <n v="1"/>
    <d v="2023-04-02T02:46:00"/>
    <d v="2023-04-02T06:28:00"/>
    <x v="1"/>
    <x v="0"/>
    <x v="2"/>
    <n v="11.69"/>
    <x v="2"/>
    <x v="7"/>
    <s v="Plato_15"/>
    <s v="Plato_10"/>
    <s v="Plato_3"/>
    <s v="Plato_8"/>
    <n v="255"/>
    <x v="1"/>
    <d v="1899-12-30T02:46:00"/>
    <d v="1899-12-30T06:28:00"/>
    <d v="1899-12-30T03:57:00"/>
    <d v="1899-12-30T01:10:40"/>
    <d v="1899-12-30T02:46:20"/>
    <x v="0"/>
  </r>
  <r>
    <n v="4"/>
    <s v="Cliente_321"/>
    <n v="184"/>
    <n v="6"/>
    <d v="2023-04-02T03:55:00"/>
    <d v="2023-04-02T07:01:00"/>
    <x v="3"/>
    <x v="0"/>
    <x v="2"/>
    <n v="24.24"/>
    <x v="2"/>
    <x v="9"/>
    <s v="Plato_16"/>
    <s v="Plato_6"/>
    <s v="Plato_3"/>
    <m/>
    <n v="205"/>
    <x v="1"/>
    <d v="1899-12-30T03:55:00"/>
    <d v="1899-12-30T07:01:00"/>
    <d v="1899-12-30T03:21:00"/>
    <d v="1899-12-30T00:11:50"/>
    <d v="1899-12-30T03:09:10"/>
    <x v="0"/>
  </r>
  <r>
    <n v="16"/>
    <s v="Cliente_670"/>
    <n v="185"/>
    <n v="2"/>
    <d v="2023-04-02T02:47:00"/>
    <d v="2023-04-02T06:26:00"/>
    <x v="1"/>
    <x v="1"/>
    <x v="2"/>
    <n v="28.07"/>
    <x v="1"/>
    <x v="7"/>
    <s v="Plato_13"/>
    <s v="Plato_16"/>
    <m/>
    <m/>
    <n v="91"/>
    <x v="1"/>
    <d v="1899-12-30T02:47:00"/>
    <d v="1899-12-30T06:26:00"/>
    <d v="1899-12-30T03:39:00"/>
    <d v="1899-12-30T00:17:20"/>
    <d v="1899-12-30T03:21:40"/>
    <x v="0"/>
  </r>
  <r>
    <n v="13"/>
    <s v="Cliente_442"/>
    <n v="186"/>
    <n v="6"/>
    <d v="2023-04-02T00:40:00"/>
    <d v="2023-04-02T04:14:00"/>
    <x v="1"/>
    <x v="0"/>
    <x v="2"/>
    <n v="17.55"/>
    <x v="0"/>
    <x v="1"/>
    <s v="Plato_6"/>
    <s v="Plato_15"/>
    <s v="Plato_17"/>
    <m/>
    <n v="270"/>
    <x v="1"/>
    <d v="1899-12-30T00:40:00"/>
    <d v="1899-12-30T04:14:00"/>
    <d v="1899-12-30T03:34:00"/>
    <d v="1899-12-30T00:31:00"/>
    <d v="1899-12-30T03:03:00"/>
    <x v="0"/>
  </r>
  <r>
    <n v="5"/>
    <s v="Cliente_752"/>
    <n v="187"/>
    <n v="1"/>
    <d v="2023-04-02T02:23:00"/>
    <d v="2023-04-02T05:28:00"/>
    <x v="4"/>
    <x v="0"/>
    <x v="2"/>
    <n v="17.399999999999999"/>
    <x v="1"/>
    <x v="5"/>
    <s v="Plato_18"/>
    <s v="Plato_10"/>
    <s v="Plato_9"/>
    <s v="Plato_6"/>
    <n v="208"/>
    <x v="1"/>
    <d v="1899-12-30T02:23:00"/>
    <d v="1899-12-30T05:28:00"/>
    <d v="1899-12-30T03:05:00"/>
    <d v="1899-12-30T01:44:40"/>
    <d v="1899-12-30T01:20:20"/>
    <x v="0"/>
  </r>
  <r>
    <n v="20"/>
    <s v="Cliente_727"/>
    <n v="188"/>
    <n v="4"/>
    <d v="2023-04-02T03:40:00"/>
    <d v="2023-04-02T05:21:00"/>
    <x v="0"/>
    <x v="1"/>
    <x v="2"/>
    <n v="13.95"/>
    <x v="0"/>
    <x v="1"/>
    <s v="Plato_17"/>
    <s v="Plato_10"/>
    <m/>
    <m/>
    <n v="83"/>
    <x v="1"/>
    <d v="1899-12-30T03:40:00"/>
    <d v="1899-12-30T05:21:00"/>
    <d v="1899-12-30T01:41:00"/>
    <d v="1899-12-30T01:21:30"/>
    <d v="1899-12-30T00:19:30"/>
    <x v="0"/>
  </r>
  <r>
    <n v="11"/>
    <s v="Cliente_548"/>
    <n v="189"/>
    <n v="4"/>
    <d v="2023-04-02T03:48:00"/>
    <d v="2023-04-02T06:10:00"/>
    <x v="2"/>
    <x v="0"/>
    <x v="2"/>
    <n v="41.66"/>
    <x v="0"/>
    <x v="0"/>
    <s v="Plato_18"/>
    <s v="Plato_10"/>
    <s v="Plato_7"/>
    <m/>
    <n v="192"/>
    <x v="1"/>
    <d v="1899-12-30T03:48:00"/>
    <d v="1899-12-30T06:10:00"/>
    <d v="1899-12-30T02:22:00"/>
    <d v="1899-12-30T00:49:40"/>
    <d v="1899-12-30T01:32:20"/>
    <x v="0"/>
  </r>
  <r>
    <n v="5"/>
    <s v="Cliente_709"/>
    <n v="190"/>
    <n v="2"/>
    <d v="2023-04-02T01:31:00"/>
    <d v="2023-04-02T03:22:00"/>
    <x v="2"/>
    <x v="0"/>
    <x v="2"/>
    <n v="38.880000000000003"/>
    <x v="1"/>
    <x v="1"/>
    <s v="Plato_4"/>
    <s v="Plato_20"/>
    <s v="Plato_8"/>
    <s v="Plato_14"/>
    <n v="202"/>
    <x v="1"/>
    <d v="1899-12-30T01:31:00"/>
    <d v="1899-12-30T03:22:00"/>
    <d v="1899-12-30T01:51:00"/>
    <d v="1899-12-30T01:14:50"/>
    <d v="1899-12-30T00:36:10"/>
    <x v="0"/>
  </r>
  <r>
    <n v="12"/>
    <s v="Cliente_30"/>
    <n v="191"/>
    <n v="6"/>
    <d v="2023-04-02T00:00:00"/>
    <d v="2023-04-02T02:36:00"/>
    <x v="2"/>
    <x v="0"/>
    <x v="2"/>
    <n v="24.36"/>
    <x v="2"/>
    <x v="3"/>
    <s v="Plato_1"/>
    <s v="Plato_9"/>
    <m/>
    <m/>
    <n v="162"/>
    <x v="1"/>
    <d v="1899-12-30T00:00:00"/>
    <d v="1899-12-30T02:36:00"/>
    <d v="1899-12-30T02:51:00"/>
    <d v="1899-12-30T00:29:00"/>
    <d v="1899-12-30T02:22:00"/>
    <x v="0"/>
  </r>
  <r>
    <n v="17"/>
    <s v="Cliente_412"/>
    <n v="192"/>
    <n v="4"/>
    <d v="2023-04-02T02:36:00"/>
    <d v="2023-04-02T04:53:00"/>
    <x v="2"/>
    <x v="1"/>
    <x v="1"/>
    <n v="15.99"/>
    <x v="1"/>
    <x v="9"/>
    <s v="Plato_1"/>
    <m/>
    <m/>
    <m/>
    <n v="75"/>
    <x v="1"/>
    <d v="1899-12-30T02:36:00"/>
    <d v="1899-12-30T04:53:00"/>
    <d v="1899-12-30T02:17:00"/>
    <d v="1899-12-30T00:08:40"/>
    <d v="1899-12-30T02:08:20"/>
    <x v="0"/>
  </r>
  <r>
    <n v="3"/>
    <s v="Cliente_646"/>
    <n v="193"/>
    <n v="5"/>
    <d v="2023-04-02T00:12:00"/>
    <d v="2023-04-02T03:04:00"/>
    <x v="3"/>
    <x v="1"/>
    <x v="2"/>
    <n v="24.85"/>
    <x v="0"/>
    <x v="10"/>
    <s v="Plato_10"/>
    <s v="Plato_19"/>
    <s v="Plato_6"/>
    <s v="Plato_14"/>
    <n v="220"/>
    <x v="1"/>
    <d v="1899-12-30T00:12:00"/>
    <d v="1899-12-30T03:04:00"/>
    <d v="1899-12-30T02:52:00"/>
    <d v="1899-12-30T01:37:00"/>
    <d v="1899-12-30T01:15:00"/>
    <x v="0"/>
  </r>
  <r>
    <n v="3"/>
    <s v="Cliente_151"/>
    <n v="194"/>
    <n v="6"/>
    <d v="2023-04-02T02:40:00"/>
    <d v="2023-04-02T03:56:00"/>
    <x v="3"/>
    <x v="0"/>
    <x v="0"/>
    <n v="11.41"/>
    <x v="0"/>
    <x v="4"/>
    <s v="Plato_11"/>
    <s v="Plato_2"/>
    <m/>
    <m/>
    <n v="96"/>
    <x v="1"/>
    <d v="1899-12-30T02:40:00"/>
    <d v="1899-12-30T03:56:00"/>
    <d v="1899-12-30T01:16:00"/>
    <d v="1899-12-30T00:59:00"/>
    <d v="1899-12-30T00:17:00"/>
    <x v="0"/>
  </r>
  <r>
    <n v="2"/>
    <s v="Cliente_318"/>
    <n v="195"/>
    <n v="1"/>
    <d v="2023-04-02T03:04:00"/>
    <d v="2023-04-02T04:09:00"/>
    <x v="0"/>
    <x v="0"/>
    <x v="0"/>
    <n v="10.06"/>
    <x v="2"/>
    <x v="1"/>
    <s v="Plato_1"/>
    <m/>
    <m/>
    <m/>
    <n v="50"/>
    <x v="1"/>
    <d v="1899-12-30T03:04:00"/>
    <d v="1899-12-30T04:09:00"/>
    <d v="1899-12-30T01:20:00"/>
    <d v="1899-12-30T00:25:30"/>
    <d v="1899-12-30T00:54:30"/>
    <x v="0"/>
  </r>
  <r>
    <n v="4"/>
    <s v="Cliente_965"/>
    <n v="196"/>
    <n v="3"/>
    <d v="2023-04-02T00:11:00"/>
    <d v="2023-04-02T04:10:00"/>
    <x v="2"/>
    <x v="0"/>
    <x v="2"/>
    <n v="42.65"/>
    <x v="0"/>
    <x v="0"/>
    <s v="Plato_3"/>
    <s v="Plato_14"/>
    <s v="Plato_9"/>
    <s v="Plato_16"/>
    <n v="191"/>
    <x v="1"/>
    <d v="1899-12-30T00:11:00"/>
    <d v="1899-12-30T04:10:00"/>
    <d v="1899-12-30T03:59:00"/>
    <d v="1899-12-30T01:45:50"/>
    <d v="1899-12-30T02:13:10"/>
    <x v="0"/>
  </r>
  <r>
    <n v="5"/>
    <s v="Cliente_336"/>
    <n v="197"/>
    <n v="6"/>
    <d v="2023-04-02T02:46:00"/>
    <d v="2023-04-02T04:54:00"/>
    <x v="2"/>
    <x v="1"/>
    <x v="0"/>
    <n v="20.11"/>
    <x v="2"/>
    <x v="1"/>
    <s v="Plato_18"/>
    <s v="Plato_6"/>
    <m/>
    <m/>
    <n v="129"/>
    <x v="1"/>
    <d v="1899-12-30T02:46:00"/>
    <d v="1899-12-30T04:54:00"/>
    <d v="1899-12-30T02:23:00"/>
    <d v="1899-12-30T00:57:20"/>
    <d v="1899-12-30T01:25:40"/>
    <x v="0"/>
  </r>
  <r>
    <n v="9"/>
    <s v="Cliente_560"/>
    <n v="198"/>
    <n v="4"/>
    <d v="2023-04-02T00:36:00"/>
    <d v="2023-04-02T03:05:00"/>
    <x v="1"/>
    <x v="0"/>
    <x v="2"/>
    <n v="36.72"/>
    <x v="0"/>
    <x v="0"/>
    <s v="Plato_6"/>
    <m/>
    <m/>
    <m/>
    <n v="54"/>
    <x v="1"/>
    <d v="1899-12-30T00:36:00"/>
    <d v="1899-12-30T03:05:00"/>
    <d v="1899-12-30T02:29:00"/>
    <d v="1899-12-30T00:16:30"/>
    <d v="1899-12-30T02:12:30"/>
    <x v="0"/>
  </r>
  <r>
    <n v="11"/>
    <s v="Cliente_367"/>
    <n v="199"/>
    <n v="5"/>
    <d v="2023-04-02T01:56:00"/>
    <d v="2023-04-02T05:40:00"/>
    <x v="2"/>
    <x v="2"/>
    <x v="0"/>
    <n v="13.26"/>
    <x v="1"/>
    <x v="3"/>
    <s v="Plato_9"/>
    <s v="Plato_8"/>
    <s v="Plato_13"/>
    <s v="Plato_6"/>
    <n v="261"/>
    <x v="1"/>
    <d v="1899-12-30T01:56:00"/>
    <d v="1899-12-30T05:40:00"/>
    <d v="1899-12-30T03:44:00"/>
    <d v="1899-12-30T01:25:00"/>
    <d v="1899-12-30T02:19:00"/>
    <x v="0"/>
  </r>
  <r>
    <n v="11"/>
    <s v="Cliente_765"/>
    <n v="200"/>
    <n v="4"/>
    <d v="2023-04-02T02:35:00"/>
    <d v="2023-04-02T05:26:00"/>
    <x v="0"/>
    <x v="0"/>
    <x v="2"/>
    <n v="48.73"/>
    <x v="0"/>
    <x v="1"/>
    <s v="Plato_12"/>
    <s v="Plato_1"/>
    <m/>
    <m/>
    <n v="88"/>
    <x v="1"/>
    <d v="1899-12-30T02:35:00"/>
    <d v="1899-12-30T05:26:00"/>
    <d v="1899-12-30T02:51:00"/>
    <d v="1899-12-30T00:33:30"/>
    <d v="1899-12-30T02:17:30"/>
    <x v="0"/>
  </r>
  <r>
    <n v="3"/>
    <s v="Cliente_679"/>
    <n v="201"/>
    <n v="5"/>
    <d v="2023-04-02T00:18:00"/>
    <d v="2023-04-02T01:50:00"/>
    <x v="1"/>
    <x v="2"/>
    <x v="2"/>
    <n v="19.84"/>
    <x v="0"/>
    <x v="4"/>
    <s v="Plato_7"/>
    <m/>
    <m/>
    <m/>
    <n v="72"/>
    <x v="1"/>
    <d v="1899-12-30T00:18:00"/>
    <d v="1899-12-30T01:50:00"/>
    <d v="1899-12-30T01:32:00"/>
    <d v="1899-12-30T00:19:20"/>
    <d v="1899-12-30T01:12:40"/>
    <x v="0"/>
  </r>
  <r>
    <n v="16"/>
    <s v="Cliente_512"/>
    <n v="202"/>
    <n v="5"/>
    <d v="2023-04-02T00:58:00"/>
    <d v="2023-04-02T02:00:00"/>
    <x v="0"/>
    <x v="0"/>
    <x v="2"/>
    <n v="24.19"/>
    <x v="2"/>
    <x v="6"/>
    <s v="Plato_19"/>
    <s v="Plato_20"/>
    <s v="Plato_7"/>
    <s v="Plato_2"/>
    <n v="206"/>
    <x v="1"/>
    <d v="1899-12-30T00:58:00"/>
    <d v="1899-12-30T02:00:00"/>
    <d v="1899-12-30T01:17:00"/>
    <d v="1899-12-30T01:49:30"/>
    <n v="-2.2569444442342511E-2"/>
    <x v="1"/>
  </r>
  <r>
    <n v="5"/>
    <s v="Cliente_701"/>
    <n v="203"/>
    <n v="2"/>
    <d v="2023-04-02T03:57:00"/>
    <d v="2023-04-02T05:21:00"/>
    <x v="1"/>
    <x v="0"/>
    <x v="2"/>
    <n v="40.19"/>
    <x v="1"/>
    <x v="4"/>
    <s v="Plato_17"/>
    <s v="Plato_13"/>
    <m/>
    <m/>
    <n v="156"/>
    <x v="1"/>
    <d v="1899-12-30T03:57:00"/>
    <d v="1899-12-30T05:21:00"/>
    <d v="1899-12-30T01:24:00"/>
    <d v="1899-12-30T00:28:20"/>
    <d v="1899-12-30T00:55:40"/>
    <x v="0"/>
  </r>
  <r>
    <n v="16"/>
    <s v="Cliente_331"/>
    <n v="204"/>
    <n v="5"/>
    <d v="2023-04-02T00:17:00"/>
    <d v="2023-04-02T02:25:00"/>
    <x v="1"/>
    <x v="0"/>
    <x v="1"/>
    <n v="49.56"/>
    <x v="1"/>
    <x v="7"/>
    <s v="Plato_7"/>
    <m/>
    <m/>
    <m/>
    <n v="48"/>
    <x v="1"/>
    <d v="1899-12-30T00:17:00"/>
    <d v="1899-12-30T02:25:00"/>
    <d v="1899-12-30T02:08:00"/>
    <d v="1899-12-30T00:10:30"/>
    <d v="1899-12-30T01:57:30"/>
    <x v="0"/>
  </r>
  <r>
    <n v="14"/>
    <s v="Cliente_83"/>
    <n v="205"/>
    <n v="1"/>
    <d v="2023-04-02T02:15:00"/>
    <d v="2023-04-02T06:14:00"/>
    <x v="2"/>
    <x v="0"/>
    <x v="0"/>
    <n v="26.49"/>
    <x v="1"/>
    <x v="9"/>
    <s v="Plato_15"/>
    <s v="Plato_9"/>
    <m/>
    <m/>
    <n v="61"/>
    <x v="1"/>
    <d v="1899-12-30T02:15:00"/>
    <d v="1899-12-30T06:14:00"/>
    <d v="1899-12-30T03:59:00"/>
    <d v="1899-12-30T01:26:00"/>
    <d v="1899-12-30T02:33:00"/>
    <x v="0"/>
  </r>
  <r>
    <n v="4"/>
    <s v="Cliente_339"/>
    <n v="206"/>
    <n v="6"/>
    <d v="2023-04-02T03:27:00"/>
    <d v="2023-04-02T06:09:00"/>
    <x v="4"/>
    <x v="0"/>
    <x v="2"/>
    <n v="36.96"/>
    <x v="2"/>
    <x v="6"/>
    <s v="Plato_2"/>
    <m/>
    <m/>
    <m/>
    <n v="30"/>
    <x v="1"/>
    <d v="1899-12-30T03:27:00"/>
    <d v="1899-12-30T06:09:00"/>
    <d v="1899-12-30T02:57:00"/>
    <d v="1899-12-30T00:58:00"/>
    <d v="1899-12-30T01:59:00"/>
    <x v="0"/>
  </r>
  <r>
    <n v="20"/>
    <s v="Cliente_323"/>
    <n v="207"/>
    <n v="3"/>
    <d v="2023-04-02T02:49:00"/>
    <d v="2023-04-02T04:02:00"/>
    <x v="3"/>
    <x v="2"/>
    <x v="2"/>
    <n v="46.54"/>
    <x v="0"/>
    <x v="2"/>
    <s v="Plato_10"/>
    <s v="Plato_8"/>
    <s v="Plato_17"/>
    <m/>
    <n v="180"/>
    <x v="1"/>
    <d v="1899-12-30T02:49:00"/>
    <d v="1899-12-30T04:02:00"/>
    <d v="1899-12-30T01:13:00"/>
    <d v="1899-12-30T01:19:50"/>
    <n v="-4.745370365196358E-3"/>
    <x v="1"/>
  </r>
  <r>
    <n v="16"/>
    <s v="Cliente_678"/>
    <n v="208"/>
    <n v="4"/>
    <d v="2023-04-02T03:33:00"/>
    <d v="2023-04-02T06:36:00"/>
    <x v="1"/>
    <x v="0"/>
    <x v="0"/>
    <n v="36.700000000000003"/>
    <x v="2"/>
    <x v="4"/>
    <s v="Plato_15"/>
    <s v="Plato_19"/>
    <s v="Plato_3"/>
    <m/>
    <n v="180"/>
    <x v="1"/>
    <d v="1899-12-30T03:33:00"/>
    <d v="1899-12-30T06:36:00"/>
    <d v="1899-12-30T03:18:00"/>
    <d v="1899-12-30T00:54:10"/>
    <d v="1899-12-30T02:23:50"/>
    <x v="0"/>
  </r>
  <r>
    <n v="9"/>
    <s v="Cliente_74"/>
    <n v="209"/>
    <n v="6"/>
    <d v="2023-04-02T01:31:00"/>
    <d v="2023-04-02T04:06:00"/>
    <x v="1"/>
    <x v="2"/>
    <x v="1"/>
    <n v="34.49"/>
    <x v="0"/>
    <x v="6"/>
    <s v="Plato_14"/>
    <s v="Plato_18"/>
    <s v="Plato_1"/>
    <s v="Plato_10"/>
    <n v="214"/>
    <x v="1"/>
    <d v="1899-12-30T01:31:00"/>
    <d v="1899-12-30T04:06:00"/>
    <d v="1899-12-30T02:35:00"/>
    <d v="1899-12-30T01:40:40"/>
    <d v="1899-12-30T00:54:20"/>
    <x v="0"/>
  </r>
  <r>
    <n v="10"/>
    <s v="Cliente_146"/>
    <n v="210"/>
    <n v="4"/>
    <d v="2023-04-02T02:43:00"/>
    <d v="2023-04-02T04:29:00"/>
    <x v="2"/>
    <x v="1"/>
    <x v="2"/>
    <n v="14.67"/>
    <x v="1"/>
    <x v="5"/>
    <s v="Plato_13"/>
    <s v="Plato_2"/>
    <s v="Plato_7"/>
    <s v="Plato_20"/>
    <n v="195"/>
    <x v="1"/>
    <d v="1899-12-30T02:43:00"/>
    <d v="1899-12-30T04:29:00"/>
    <d v="1899-12-30T01:46:00"/>
    <d v="1899-12-30T02:07:20"/>
    <n v="-1.4814814814976499E-2"/>
    <x v="1"/>
  </r>
  <r>
    <n v="1"/>
    <s v="Cliente_212"/>
    <n v="211"/>
    <n v="2"/>
    <d v="2023-04-02T03:40:00"/>
    <d v="2023-04-02T05:26:00"/>
    <x v="1"/>
    <x v="0"/>
    <x v="0"/>
    <n v="11.13"/>
    <x v="0"/>
    <x v="10"/>
    <s v="Plato_13"/>
    <s v="Plato_4"/>
    <s v="Plato_1"/>
    <s v="Plato_3"/>
    <n v="169"/>
    <x v="1"/>
    <d v="1899-12-30T03:40:00"/>
    <d v="1899-12-30T05:26:00"/>
    <d v="1899-12-30T01:46:00"/>
    <d v="1899-12-30T01:12:00"/>
    <d v="1899-12-30T00:34:00"/>
    <x v="0"/>
  </r>
  <r>
    <n v="14"/>
    <s v="Cliente_36"/>
    <n v="212"/>
    <n v="6"/>
    <d v="2023-04-02T02:35:00"/>
    <d v="2023-04-02T03:40:00"/>
    <x v="4"/>
    <x v="0"/>
    <x v="0"/>
    <n v="18.850000000000001"/>
    <x v="2"/>
    <x v="4"/>
    <s v="Plato_2"/>
    <s v="Plato_10"/>
    <s v="Plato_13"/>
    <s v="Plato_16"/>
    <n v="245"/>
    <x v="1"/>
    <d v="1899-12-30T02:35:00"/>
    <d v="1899-12-30T03:40:00"/>
    <d v="1899-12-30T01:20:00"/>
    <d v="1899-12-30T01:24:30"/>
    <n v="-3.1249999983831225E-3"/>
    <x v="1"/>
  </r>
  <r>
    <n v="13"/>
    <s v="Cliente_3"/>
    <n v="213"/>
    <n v="6"/>
    <d v="2023-04-02T01:46:00"/>
    <d v="2023-04-02T04:58:00"/>
    <x v="3"/>
    <x v="0"/>
    <x v="2"/>
    <n v="28.1"/>
    <x v="1"/>
    <x v="4"/>
    <s v="Plato_6"/>
    <s v="Plato_2"/>
    <m/>
    <m/>
    <n v="87"/>
    <x v="1"/>
    <d v="1899-12-30T01:46:00"/>
    <d v="1899-12-30T04:58:00"/>
    <d v="1899-12-30T03:12:00"/>
    <d v="1899-12-30T01:16:30"/>
    <d v="1899-12-30T01:55:30"/>
    <x v="0"/>
  </r>
  <r>
    <n v="2"/>
    <s v="Cliente_176"/>
    <n v="214"/>
    <n v="4"/>
    <d v="2023-04-02T03:18:00"/>
    <d v="2023-04-02T05:09:00"/>
    <x v="1"/>
    <x v="0"/>
    <x v="0"/>
    <n v="33.39"/>
    <x v="2"/>
    <x v="10"/>
    <s v="Plato_18"/>
    <s v="Plato_20"/>
    <s v="Plato_3"/>
    <m/>
    <n v="228"/>
    <x v="1"/>
    <d v="1899-12-30T03:18:00"/>
    <d v="1899-12-30T05:09:00"/>
    <d v="1899-12-30T02:06:00"/>
    <d v="1899-12-30T00:17:00"/>
    <d v="1899-12-30T01:49:00"/>
    <x v="0"/>
  </r>
  <r>
    <n v="6"/>
    <s v="Cliente_551"/>
    <n v="215"/>
    <n v="4"/>
    <d v="2023-04-02T03:52:00"/>
    <d v="2023-04-02T06:25:00"/>
    <x v="0"/>
    <x v="0"/>
    <x v="0"/>
    <n v="35.64"/>
    <x v="2"/>
    <x v="7"/>
    <s v="Plato_18"/>
    <s v="Plato_2"/>
    <m/>
    <m/>
    <n v="158"/>
    <x v="1"/>
    <d v="1899-12-30T03:52:00"/>
    <d v="1899-12-30T06:25:00"/>
    <d v="1899-12-30T02:48:00"/>
    <d v="1899-12-30T00:17:20"/>
    <d v="1899-12-30T02:30:40"/>
    <x v="0"/>
  </r>
  <r>
    <n v="17"/>
    <s v="Cliente_240"/>
    <n v="216"/>
    <n v="6"/>
    <d v="2023-04-02T01:46:00"/>
    <d v="2023-04-02T05:36:00"/>
    <x v="2"/>
    <x v="0"/>
    <x v="2"/>
    <n v="35.69"/>
    <x v="1"/>
    <x v="7"/>
    <s v="Plato_1"/>
    <s v="Plato_13"/>
    <s v="Plato_6"/>
    <m/>
    <n v="142"/>
    <x v="1"/>
    <d v="1899-12-30T01:46:00"/>
    <d v="1899-12-30T05:36:00"/>
    <d v="1899-12-30T03:50:00"/>
    <d v="1899-12-30T01:15:00"/>
    <d v="1899-12-30T02:35:00"/>
    <x v="0"/>
  </r>
  <r>
    <n v="1"/>
    <s v="Cliente_124"/>
    <n v="217"/>
    <n v="2"/>
    <d v="2023-04-02T00:54:00"/>
    <d v="2023-04-02T04:45:00"/>
    <x v="0"/>
    <x v="2"/>
    <x v="2"/>
    <n v="31.17"/>
    <x v="2"/>
    <x v="1"/>
    <s v="Plato_15"/>
    <m/>
    <m/>
    <m/>
    <n v="96"/>
    <x v="1"/>
    <d v="1899-12-30T00:54:00"/>
    <d v="1899-12-30T04:45:00"/>
    <d v="1899-12-30T04:06:00"/>
    <d v="1899-12-30T00:04:20"/>
    <d v="1899-12-30T04:01:40"/>
    <x v="0"/>
  </r>
  <r>
    <n v="13"/>
    <s v="Cliente_759"/>
    <n v="218"/>
    <n v="3"/>
    <d v="2023-04-02T00:27:00"/>
    <d v="2023-04-02T03:41:00"/>
    <x v="3"/>
    <x v="0"/>
    <x v="2"/>
    <n v="23.34"/>
    <x v="2"/>
    <x v="10"/>
    <s v="Plato_12"/>
    <s v="Plato_6"/>
    <s v="Plato_14"/>
    <m/>
    <n v="184"/>
    <x v="1"/>
    <d v="1899-12-30T00:27:00"/>
    <d v="1899-12-30T03:41:00"/>
    <d v="1899-12-30T03:29:00"/>
    <d v="1899-12-30T00:16:20"/>
    <d v="1899-12-30T03:12:40"/>
    <x v="0"/>
  </r>
  <r>
    <n v="1"/>
    <s v="Cliente_959"/>
    <n v="219"/>
    <n v="5"/>
    <d v="2023-04-02T02:33:00"/>
    <d v="2023-04-02T04:49:00"/>
    <x v="0"/>
    <x v="0"/>
    <x v="2"/>
    <n v="46.96"/>
    <x v="1"/>
    <x v="5"/>
    <s v="Plato_14"/>
    <s v="Plato_17"/>
    <m/>
    <m/>
    <n v="139"/>
    <x v="1"/>
    <d v="1899-12-30T02:33:00"/>
    <d v="1899-12-30T04:49:00"/>
    <d v="1899-12-30T02:16:00"/>
    <d v="1899-12-30T00:09:40"/>
    <d v="1899-12-30T02:06:20"/>
    <x v="0"/>
  </r>
  <r>
    <n v="15"/>
    <s v="Cliente_151"/>
    <n v="220"/>
    <n v="6"/>
    <d v="2023-04-02T01:01:00"/>
    <d v="2023-04-02T04:57:00"/>
    <x v="3"/>
    <x v="0"/>
    <x v="2"/>
    <n v="48.5"/>
    <x v="0"/>
    <x v="8"/>
    <s v="Plato_7"/>
    <m/>
    <m/>
    <m/>
    <n v="24"/>
    <x v="1"/>
    <d v="1899-12-30T01:01:00"/>
    <d v="1899-12-30T04:57:00"/>
    <d v="1899-12-30T03:56:00"/>
    <d v="1899-12-30T00:13:00"/>
    <d v="1899-12-30T03:43:00"/>
    <x v="0"/>
  </r>
  <r>
    <n v="16"/>
    <s v="Cliente_744"/>
    <n v="221"/>
    <n v="1"/>
    <d v="2023-04-02T01:51:00"/>
    <d v="2023-04-02T03:05:00"/>
    <x v="0"/>
    <x v="0"/>
    <x v="2"/>
    <n v="17.829999999999998"/>
    <x v="1"/>
    <x v="9"/>
    <s v="Plato_15"/>
    <s v="Plato_18"/>
    <s v="Plato_9"/>
    <m/>
    <n v="193"/>
    <x v="1"/>
    <d v="1899-12-30T01:51:00"/>
    <d v="1899-12-30T03:05:00"/>
    <d v="1899-12-30T01:14:00"/>
    <d v="1899-12-30T01:01:40"/>
    <d v="1899-12-30T00:12:20"/>
    <x v="0"/>
  </r>
  <r>
    <n v="3"/>
    <s v="Cliente_189"/>
    <n v="222"/>
    <n v="3"/>
    <d v="2023-04-02T03:38:00"/>
    <d v="2023-04-02T06:42:00"/>
    <x v="3"/>
    <x v="2"/>
    <x v="0"/>
    <n v="32.58"/>
    <x v="1"/>
    <x v="8"/>
    <s v="Plato_14"/>
    <s v="Plato_16"/>
    <m/>
    <m/>
    <n v="97"/>
    <x v="1"/>
    <d v="1899-12-30T03:38:00"/>
    <d v="1899-12-30T06:42:00"/>
    <d v="1899-12-30T03:04:00"/>
    <d v="1899-12-30T01:05:40"/>
    <d v="1899-12-30T01:58:20"/>
    <x v="0"/>
  </r>
  <r>
    <n v="19"/>
    <s v="Cliente_576"/>
    <n v="223"/>
    <n v="2"/>
    <d v="2023-04-02T01:16:00"/>
    <d v="2023-04-02T02:50:00"/>
    <x v="3"/>
    <x v="2"/>
    <x v="2"/>
    <n v="49.62"/>
    <x v="0"/>
    <x v="10"/>
    <s v="Plato_15"/>
    <m/>
    <m/>
    <m/>
    <n v="32"/>
    <x v="1"/>
    <d v="1899-12-30T01:16:00"/>
    <d v="1899-12-30T02:50:00"/>
    <d v="1899-12-30T01:34:00"/>
    <d v="1899-12-30T00:53:00"/>
    <d v="1899-12-30T00:41:00"/>
    <x v="0"/>
  </r>
  <r>
    <n v="7"/>
    <s v="Cliente_474"/>
    <n v="224"/>
    <n v="6"/>
    <d v="2023-04-02T02:07:00"/>
    <d v="2023-04-02T05:47:00"/>
    <x v="0"/>
    <x v="0"/>
    <x v="2"/>
    <n v="17.61"/>
    <x v="2"/>
    <x v="6"/>
    <s v="Plato_10"/>
    <m/>
    <m/>
    <m/>
    <n v="52"/>
    <x v="1"/>
    <d v="1899-12-30T02:07:00"/>
    <d v="1899-12-30T05:47:00"/>
    <d v="1899-12-30T03:55:00"/>
    <d v="1899-12-30T00:10:00"/>
    <d v="1899-12-30T03:45:00"/>
    <x v="0"/>
  </r>
  <r>
    <n v="19"/>
    <s v="Cliente_990"/>
    <n v="225"/>
    <n v="4"/>
    <d v="2023-04-02T00:14:00"/>
    <d v="2023-04-02T01:24:00"/>
    <x v="0"/>
    <x v="1"/>
    <x v="2"/>
    <n v="35.020000000000003"/>
    <x v="0"/>
    <x v="4"/>
    <s v="Plato_11"/>
    <s v="Plato_14"/>
    <m/>
    <m/>
    <n v="168"/>
    <x v="1"/>
    <d v="1899-12-30T00:14:00"/>
    <d v="1899-12-30T01:24:00"/>
    <d v="1899-12-30T01:10:00"/>
    <d v="1899-12-30T00:31:20"/>
    <d v="1899-12-30T00:38:40"/>
    <x v="0"/>
  </r>
  <r>
    <n v="7"/>
    <s v="Cliente_67"/>
    <n v="226"/>
    <n v="6"/>
    <d v="2023-04-02T00:58:00"/>
    <d v="2023-04-02T04:09:00"/>
    <x v="1"/>
    <x v="2"/>
    <x v="2"/>
    <n v="39.479999999999997"/>
    <x v="0"/>
    <x v="5"/>
    <s v="Plato_3"/>
    <s v="Plato_13"/>
    <s v="Plato_6"/>
    <s v="Plato_9"/>
    <n v="171"/>
    <x v="1"/>
    <d v="1899-12-30T00:58:00"/>
    <d v="1899-12-30T04:09:00"/>
    <d v="1899-12-30T03:11:00"/>
    <d v="1899-12-30T01:45:10"/>
    <d v="1899-12-30T01:25:50"/>
    <x v="0"/>
  </r>
  <r>
    <n v="17"/>
    <s v="Cliente_378"/>
    <n v="227"/>
    <n v="6"/>
    <d v="2023-04-02T01:49:00"/>
    <d v="2023-04-02T04:52:00"/>
    <x v="3"/>
    <x v="0"/>
    <x v="2"/>
    <n v="41.05"/>
    <x v="1"/>
    <x v="9"/>
    <s v="Plato_7"/>
    <s v="Plato_17"/>
    <s v="Plato_16"/>
    <s v="Plato_11"/>
    <n v="211"/>
    <x v="1"/>
    <d v="1899-12-30T01:49:00"/>
    <d v="1899-12-30T04:52:00"/>
    <d v="1899-12-30T03:03:00"/>
    <d v="1899-12-30T01:32:30"/>
    <d v="1899-12-30T01:30:30"/>
    <x v="0"/>
  </r>
  <r>
    <n v="16"/>
    <s v="Cliente_445"/>
    <n v="228"/>
    <n v="4"/>
    <d v="2023-04-02T01:40:00"/>
    <d v="2023-04-02T04:02:00"/>
    <x v="0"/>
    <x v="0"/>
    <x v="2"/>
    <n v="10.66"/>
    <x v="2"/>
    <x v="8"/>
    <s v="Plato_14"/>
    <m/>
    <m/>
    <m/>
    <n v="69"/>
    <x v="1"/>
    <d v="1899-12-30T01:40:00"/>
    <d v="1899-12-30T04:02:00"/>
    <d v="1899-12-30T02:37:00"/>
    <d v="1899-12-30T00:11:40"/>
    <d v="1899-12-30T02:25:20"/>
    <x v="0"/>
  </r>
  <r>
    <n v="14"/>
    <s v="Cliente_984"/>
    <n v="229"/>
    <n v="3"/>
    <d v="2023-04-02T02:34:00"/>
    <d v="2023-04-02T04:30:00"/>
    <x v="2"/>
    <x v="2"/>
    <x v="2"/>
    <n v="28.58"/>
    <x v="0"/>
    <x v="6"/>
    <s v="Plato_1"/>
    <s v="Plato_8"/>
    <s v="Plato_19"/>
    <s v="Plato_16"/>
    <n v="124"/>
    <x v="1"/>
    <d v="1899-12-30T02:34:00"/>
    <d v="1899-12-30T04:30:00"/>
    <d v="1899-12-30T01:56:00"/>
    <d v="1899-12-30T01:57:00"/>
    <n v="-6.9444444379769543E-4"/>
    <x v="1"/>
  </r>
  <r>
    <n v="5"/>
    <s v="Cliente_167"/>
    <n v="230"/>
    <n v="5"/>
    <d v="2023-04-02T02:15:00"/>
    <d v="2023-04-02T04:48:00"/>
    <x v="2"/>
    <x v="0"/>
    <x v="2"/>
    <n v="15.84"/>
    <x v="1"/>
    <x v="5"/>
    <s v="Plato_15"/>
    <s v="Plato_16"/>
    <s v="Plato_17"/>
    <m/>
    <n v="214"/>
    <x v="1"/>
    <d v="1899-12-30T02:15:00"/>
    <d v="1899-12-30T04:48:00"/>
    <d v="1899-12-30T02:33:00"/>
    <d v="1899-12-30T00:43:50"/>
    <d v="1899-12-30T01:49:10"/>
    <x v="0"/>
  </r>
  <r>
    <n v="8"/>
    <s v="Cliente_877"/>
    <n v="231"/>
    <n v="2"/>
    <d v="2023-04-02T01:12:00"/>
    <d v="2023-04-02T03:10:00"/>
    <x v="2"/>
    <x v="0"/>
    <x v="2"/>
    <n v="49.1"/>
    <x v="2"/>
    <x v="4"/>
    <s v="Plato_13"/>
    <s v="Plato_18"/>
    <s v="Plato_17"/>
    <s v="Plato_11"/>
    <n v="208"/>
    <x v="1"/>
    <d v="1899-12-30T01:12:00"/>
    <d v="1899-12-30T03:10:00"/>
    <d v="1899-12-30T02:13:00"/>
    <d v="1899-12-30T02:04:10"/>
    <d v="1899-12-30T00:08:50"/>
    <x v="0"/>
  </r>
  <r>
    <n v="2"/>
    <s v="Cliente_494"/>
    <n v="232"/>
    <n v="2"/>
    <d v="2023-04-02T02:04:00"/>
    <d v="2023-04-02T03:25:00"/>
    <x v="1"/>
    <x v="0"/>
    <x v="2"/>
    <n v="15.43"/>
    <x v="0"/>
    <x v="10"/>
    <s v="Plato_7"/>
    <s v="Plato_6"/>
    <s v="Plato_2"/>
    <s v="Plato_10"/>
    <n v="190"/>
    <x v="1"/>
    <d v="1899-12-30T02:04:00"/>
    <d v="1899-12-30T03:25:00"/>
    <d v="1899-12-30T01:21:00"/>
    <d v="1899-12-30T01:34:30"/>
    <n v="-9.3749999985448113E-3"/>
    <x v="1"/>
  </r>
  <r>
    <n v="8"/>
    <s v="Cliente_881"/>
    <n v="233"/>
    <n v="1"/>
    <d v="2023-04-02T00:52:00"/>
    <d v="2023-04-02T02:39:00"/>
    <x v="2"/>
    <x v="1"/>
    <x v="0"/>
    <n v="45.64"/>
    <x v="1"/>
    <x v="10"/>
    <s v="Plato_12"/>
    <m/>
    <m/>
    <m/>
    <n v="38"/>
    <x v="1"/>
    <d v="1899-12-30T00:52:00"/>
    <d v="1899-12-30T02:39:00"/>
    <d v="1899-12-30T01:47:00"/>
    <d v="1899-12-30T00:15:30"/>
    <d v="1899-12-30T01:31:30"/>
    <x v="0"/>
  </r>
  <r>
    <n v="17"/>
    <s v="Cliente_264"/>
    <n v="234"/>
    <n v="6"/>
    <d v="2023-04-02T02:46:00"/>
    <d v="2023-04-02T05:28:00"/>
    <x v="0"/>
    <x v="1"/>
    <x v="2"/>
    <n v="10.220000000000001"/>
    <x v="1"/>
    <x v="2"/>
    <s v="Plato_2"/>
    <s v="Plato_7"/>
    <s v="Plato_17"/>
    <m/>
    <n v="225"/>
    <x v="1"/>
    <d v="1899-12-30T02:46:00"/>
    <d v="1899-12-30T05:28:00"/>
    <d v="1899-12-30T02:42:00"/>
    <d v="1899-12-30T00:39:50"/>
    <d v="1899-12-30T02:02:10"/>
    <x v="0"/>
  </r>
  <r>
    <n v="13"/>
    <s v="Cliente_230"/>
    <n v="235"/>
    <n v="5"/>
    <d v="2023-04-02T00:22:00"/>
    <d v="2023-04-02T02:48:00"/>
    <x v="0"/>
    <x v="2"/>
    <x v="2"/>
    <n v="26.37"/>
    <x v="0"/>
    <x v="0"/>
    <s v="Plato_11"/>
    <m/>
    <m/>
    <m/>
    <n v="33"/>
    <x v="1"/>
    <d v="1899-12-30T00:22:00"/>
    <d v="1899-12-30T02:48:00"/>
    <d v="1899-12-30T02:26:00"/>
    <d v="1899-12-30T00:25:00"/>
    <d v="1899-12-30T02:01:00"/>
    <x v="0"/>
  </r>
  <r>
    <n v="12"/>
    <s v="Cliente_142"/>
    <n v="236"/>
    <n v="2"/>
    <d v="2023-04-02T00:52:00"/>
    <d v="2023-04-02T02:26:00"/>
    <x v="0"/>
    <x v="0"/>
    <x v="2"/>
    <n v="39.81"/>
    <x v="1"/>
    <x v="10"/>
    <s v="Plato_11"/>
    <s v="Plato_5"/>
    <s v="Plato_8"/>
    <s v="Plato_15"/>
    <n v="255"/>
    <x v="1"/>
    <d v="1899-12-30T00:52:00"/>
    <d v="1899-12-30T02:26:00"/>
    <d v="1899-12-30T01:34:00"/>
    <d v="1899-12-30T00:50:30"/>
    <d v="1899-12-30T00:43:30"/>
    <x v="0"/>
  </r>
  <r>
    <n v="4"/>
    <s v="Cliente_55"/>
    <n v="237"/>
    <n v="6"/>
    <d v="2023-04-02T02:45:00"/>
    <d v="2023-04-02T06:00:00"/>
    <x v="2"/>
    <x v="0"/>
    <x v="2"/>
    <n v="13.15"/>
    <x v="2"/>
    <x v="4"/>
    <s v="Plato_14"/>
    <s v="Plato_2"/>
    <m/>
    <m/>
    <n v="106"/>
    <x v="1"/>
    <d v="1899-12-30T02:45:00"/>
    <d v="1899-12-30T06:00:00"/>
    <d v="1899-12-30T03:30:00"/>
    <d v="1899-12-30T00:18:30"/>
    <d v="1899-12-30T03:11:30"/>
    <x v="0"/>
  </r>
  <r>
    <n v="13"/>
    <s v="Cliente_599"/>
    <n v="238"/>
    <n v="6"/>
    <d v="2023-04-02T02:17:00"/>
    <d v="2023-04-02T04:56:00"/>
    <x v="2"/>
    <x v="1"/>
    <x v="2"/>
    <n v="33.020000000000003"/>
    <x v="1"/>
    <x v="2"/>
    <s v="Plato_19"/>
    <m/>
    <m/>
    <m/>
    <n v="72"/>
    <x v="1"/>
    <d v="1899-12-30T02:17:00"/>
    <d v="1899-12-30T04:56:00"/>
    <d v="1899-12-30T02:39:00"/>
    <d v="1899-12-30T00:22:30"/>
    <d v="1899-12-30T02:16:30"/>
    <x v="0"/>
  </r>
  <r>
    <n v="12"/>
    <s v="Cliente_856"/>
    <n v="239"/>
    <n v="6"/>
    <d v="2023-04-02T02:46:00"/>
    <d v="2023-04-02T06:07:00"/>
    <x v="4"/>
    <x v="0"/>
    <x v="1"/>
    <n v="11.76"/>
    <x v="0"/>
    <x v="2"/>
    <s v="Plato_10"/>
    <s v="Plato_7"/>
    <m/>
    <m/>
    <n v="74"/>
    <x v="1"/>
    <d v="1899-12-30T02:46:00"/>
    <d v="1899-12-30T06:07:00"/>
    <d v="1899-12-30T03:21:00"/>
    <d v="1899-12-30T00:54:30"/>
    <d v="1899-12-30T02:26:30"/>
    <x v="0"/>
  </r>
  <r>
    <n v="9"/>
    <s v="Cliente_722"/>
    <n v="240"/>
    <n v="1"/>
    <d v="2023-04-02T00:16:00"/>
    <d v="2023-04-02T03:10:00"/>
    <x v="0"/>
    <x v="0"/>
    <x v="0"/>
    <n v="33.81"/>
    <x v="1"/>
    <x v="4"/>
    <s v="Plato_17"/>
    <s v="Plato_14"/>
    <s v="Plato_4"/>
    <s v="Plato_15"/>
    <n v="294"/>
    <x v="1"/>
    <d v="1899-12-30T00:16:00"/>
    <d v="1899-12-30T03:10:00"/>
    <d v="1899-12-30T02:54:00"/>
    <d v="1899-12-30T00:50:40"/>
    <d v="1899-12-30T02:03:20"/>
    <x v="0"/>
  </r>
  <r>
    <n v="12"/>
    <s v="Cliente_935"/>
    <n v="241"/>
    <n v="4"/>
    <d v="2023-04-02T00:04:00"/>
    <d v="2023-04-02T01:04:00"/>
    <x v="3"/>
    <x v="0"/>
    <x v="2"/>
    <n v="38.97"/>
    <x v="2"/>
    <x v="2"/>
    <s v="Plato_4"/>
    <m/>
    <m/>
    <m/>
    <n v="18"/>
    <x v="1"/>
    <d v="1899-12-30T00:04:00"/>
    <d v="1899-12-30T01:04:00"/>
    <d v="1899-12-30T01:15:00"/>
    <d v="1899-12-30T00:11:00"/>
    <d v="1899-12-30T01:04:00"/>
    <x v="0"/>
  </r>
  <r>
    <n v="12"/>
    <s v="Cliente_961"/>
    <n v="242"/>
    <n v="2"/>
    <d v="2023-04-02T03:42:00"/>
    <d v="2023-04-02T05:09:00"/>
    <x v="2"/>
    <x v="0"/>
    <x v="2"/>
    <n v="31.29"/>
    <x v="0"/>
    <x v="5"/>
    <s v="Plato_10"/>
    <s v="Plato_1"/>
    <s v="Plato_11"/>
    <m/>
    <n v="134"/>
    <x v="1"/>
    <d v="1899-12-30T03:42:00"/>
    <d v="1899-12-30T05:09:00"/>
    <d v="1899-12-30T01:27:00"/>
    <d v="1899-12-30T01:12:20"/>
    <d v="1899-12-30T00:14:40"/>
    <x v="0"/>
  </r>
  <r>
    <n v="4"/>
    <s v="Cliente_924"/>
    <n v="243"/>
    <n v="4"/>
    <d v="2023-04-02T00:42:00"/>
    <d v="2023-04-02T04:11:00"/>
    <x v="2"/>
    <x v="0"/>
    <x v="2"/>
    <n v="21.45"/>
    <x v="1"/>
    <x v="0"/>
    <s v="Plato_20"/>
    <m/>
    <m/>
    <m/>
    <n v="120"/>
    <x v="1"/>
    <d v="1899-12-30T00:42:00"/>
    <d v="1899-12-30T04:11:00"/>
    <d v="1899-12-30T03:29:00"/>
    <d v="1899-12-30T00:07:20"/>
    <d v="1899-12-30T03:21:40"/>
    <x v="0"/>
  </r>
  <r>
    <n v="17"/>
    <s v="Cliente_390"/>
    <n v="244"/>
    <n v="6"/>
    <d v="2023-04-02T03:44:00"/>
    <d v="2023-04-02T06:01:00"/>
    <x v="0"/>
    <x v="0"/>
    <x v="1"/>
    <n v="17.649999999999999"/>
    <x v="0"/>
    <x v="4"/>
    <s v="Plato_20"/>
    <s v="Plato_12"/>
    <m/>
    <m/>
    <n v="158"/>
    <x v="1"/>
    <d v="1899-12-30T03:44:00"/>
    <d v="1899-12-30T06:01:00"/>
    <d v="1899-12-30T02:17:00"/>
    <d v="1899-12-30T00:39:30"/>
    <d v="1899-12-30T01:37:30"/>
    <x v="0"/>
  </r>
  <r>
    <n v="11"/>
    <s v="Cliente_579"/>
    <n v="245"/>
    <n v="1"/>
    <d v="2023-04-02T03:31:00"/>
    <d v="2023-04-02T06:57:00"/>
    <x v="1"/>
    <x v="0"/>
    <x v="2"/>
    <n v="14.82"/>
    <x v="0"/>
    <x v="6"/>
    <s v="Plato_4"/>
    <s v="Plato_17"/>
    <s v="Plato_20"/>
    <s v="Plato_19"/>
    <n v="273"/>
    <x v="1"/>
    <d v="1899-12-30T03:31:00"/>
    <d v="1899-12-30T06:57:00"/>
    <d v="1899-12-30T03:26:00"/>
    <d v="1899-12-30T00:57:50"/>
    <d v="1899-12-30T02:28:10"/>
    <x v="0"/>
  </r>
  <r>
    <n v="2"/>
    <s v="Cliente_961"/>
    <n v="246"/>
    <n v="6"/>
    <d v="2023-04-02T01:50:00"/>
    <d v="2023-04-02T04:09:00"/>
    <x v="2"/>
    <x v="0"/>
    <x v="2"/>
    <n v="42.75"/>
    <x v="1"/>
    <x v="6"/>
    <s v="Plato_6"/>
    <s v="Plato_7"/>
    <s v="Plato_8"/>
    <s v="Plato_17"/>
    <n v="327"/>
    <x v="1"/>
    <d v="1899-12-30T01:50:00"/>
    <d v="1899-12-30T04:09:00"/>
    <d v="1899-12-30T02:19:00"/>
    <d v="1899-12-30T00:50:20"/>
    <d v="1899-12-30T01:28:40"/>
    <x v="0"/>
  </r>
  <r>
    <n v="11"/>
    <s v="Cliente_788"/>
    <n v="247"/>
    <n v="6"/>
    <d v="2023-04-02T02:34:00"/>
    <d v="2023-04-02T05:21:00"/>
    <x v="2"/>
    <x v="0"/>
    <x v="2"/>
    <n v="49.07"/>
    <x v="2"/>
    <x v="8"/>
    <s v="Plato_11"/>
    <m/>
    <m/>
    <m/>
    <n v="66"/>
    <x v="1"/>
    <d v="1899-12-30T02:34:00"/>
    <d v="1899-12-30T05:21:00"/>
    <d v="1899-12-30T03:02:00"/>
    <d v="1899-12-30T00:29:30"/>
    <d v="1899-12-30T02:32:30"/>
    <x v="0"/>
  </r>
  <r>
    <n v="12"/>
    <s v="Cliente_567"/>
    <n v="248"/>
    <n v="6"/>
    <d v="2023-04-02T00:26:00"/>
    <d v="2023-04-02T02:18:00"/>
    <x v="2"/>
    <x v="0"/>
    <x v="0"/>
    <n v="18.690000000000001"/>
    <x v="2"/>
    <x v="9"/>
    <s v="Plato_18"/>
    <s v="Plato_9"/>
    <s v="Plato_6"/>
    <s v="Plato_1"/>
    <n v="225"/>
    <x v="1"/>
    <d v="1899-12-30T00:26:00"/>
    <d v="1899-12-30T02:18:00"/>
    <d v="1899-12-30T02:07:00"/>
    <d v="1899-12-30T01:07:30"/>
    <d v="1899-12-30T00:59:30"/>
    <x v="0"/>
  </r>
  <r>
    <n v="8"/>
    <s v="Cliente_927"/>
    <n v="249"/>
    <n v="6"/>
    <d v="2023-04-02T00:58:00"/>
    <d v="2023-04-02T03:55:00"/>
    <x v="2"/>
    <x v="2"/>
    <x v="2"/>
    <n v="47.71"/>
    <x v="2"/>
    <x v="0"/>
    <s v="Plato_5"/>
    <s v="Plato_4"/>
    <m/>
    <m/>
    <n v="80"/>
    <x v="1"/>
    <d v="1899-12-30T00:58:00"/>
    <d v="1899-12-30T03:55:00"/>
    <d v="1899-12-30T03:12:00"/>
    <d v="1899-12-30T00:54:30"/>
    <d v="1899-12-30T02:17:30"/>
    <x v="0"/>
  </r>
  <r>
    <n v="8"/>
    <s v="Cliente_539"/>
    <n v="250"/>
    <n v="2"/>
    <d v="2023-04-02T02:56:00"/>
    <d v="2023-04-02T06:33:00"/>
    <x v="4"/>
    <x v="0"/>
    <x v="2"/>
    <n v="23.21"/>
    <x v="1"/>
    <x v="0"/>
    <s v="Plato_3"/>
    <m/>
    <m/>
    <m/>
    <n v="20"/>
    <x v="1"/>
    <d v="1899-12-30T02:56:00"/>
    <d v="1899-12-30T06:33:00"/>
    <d v="1899-12-30T03:37:00"/>
    <d v="1899-12-30T00:29:00"/>
    <d v="1899-12-30T03:08:00"/>
    <x v="0"/>
  </r>
  <r>
    <n v="12"/>
    <s v="Cliente_872"/>
    <n v="251"/>
    <n v="6"/>
    <d v="2023-04-02T01:20:00"/>
    <d v="2023-04-02T04:24:00"/>
    <x v="1"/>
    <x v="0"/>
    <x v="2"/>
    <n v="13.69"/>
    <x v="2"/>
    <x v="7"/>
    <s v="Plato_10"/>
    <s v="Plato_5"/>
    <s v="Plato_14"/>
    <s v="Plato_12"/>
    <n v="109"/>
    <x v="1"/>
    <d v="1899-12-30T01:20:00"/>
    <d v="1899-12-30T04:24:00"/>
    <d v="1899-12-30T03:19:00"/>
    <d v="1899-12-30T01:42:00"/>
    <d v="1899-12-30T01:37:00"/>
    <x v="0"/>
  </r>
  <r>
    <n v="4"/>
    <s v="Cliente_425"/>
    <n v="252"/>
    <n v="3"/>
    <d v="2023-04-02T00:39:00"/>
    <d v="2023-04-02T04:24:00"/>
    <x v="4"/>
    <x v="0"/>
    <x v="2"/>
    <n v="43.81"/>
    <x v="1"/>
    <x v="1"/>
    <s v="Plato_1"/>
    <s v="Plato_10"/>
    <m/>
    <m/>
    <n v="102"/>
    <x v="1"/>
    <d v="1899-12-30T00:39:00"/>
    <d v="1899-12-30T04:24:00"/>
    <d v="1899-12-30T03:45:00"/>
    <d v="1899-12-30T00:42:00"/>
    <d v="1899-12-30T03:03:00"/>
    <x v="0"/>
  </r>
  <r>
    <n v="8"/>
    <s v="Cliente_700"/>
    <n v="253"/>
    <n v="2"/>
    <d v="2023-04-02T00:54:00"/>
    <d v="2023-04-02T03:45:00"/>
    <x v="0"/>
    <x v="2"/>
    <x v="2"/>
    <n v="34.69"/>
    <x v="2"/>
    <x v="10"/>
    <s v="Plato_1"/>
    <s v="Plato_13"/>
    <s v="Plato_9"/>
    <m/>
    <n v="154"/>
    <x v="1"/>
    <d v="1899-12-30T00:54:00"/>
    <d v="1899-12-30T03:45:00"/>
    <d v="1899-12-30T03:06:00"/>
    <d v="1899-12-30T00:31:40"/>
    <d v="1899-12-30T02:34:20"/>
    <x v="0"/>
  </r>
  <r>
    <n v="10"/>
    <s v="Cliente_665"/>
    <n v="254"/>
    <n v="6"/>
    <d v="2023-04-02T03:05:00"/>
    <d v="2023-04-02T05:47:00"/>
    <x v="1"/>
    <x v="2"/>
    <x v="2"/>
    <n v="36.43"/>
    <x v="0"/>
    <x v="3"/>
    <s v="Plato_17"/>
    <s v="Plato_10"/>
    <s v="Plato_18"/>
    <s v="Plato_16"/>
    <n v="297"/>
    <x v="1"/>
    <d v="1899-12-30T03:05:00"/>
    <d v="1899-12-30T05:47:00"/>
    <d v="1899-12-30T02:42:00"/>
    <d v="1899-12-30T00:58:00"/>
    <d v="1899-12-30T01:44:00"/>
    <x v="0"/>
  </r>
  <r>
    <n v="8"/>
    <s v="Cliente_978"/>
    <n v="255"/>
    <n v="4"/>
    <d v="2023-04-02T02:23:00"/>
    <d v="2023-04-02T03:59:00"/>
    <x v="2"/>
    <x v="2"/>
    <x v="1"/>
    <n v="13.34"/>
    <x v="0"/>
    <x v="7"/>
    <s v="Plato_1"/>
    <m/>
    <m/>
    <m/>
    <n v="25"/>
    <x v="1"/>
    <d v="1899-12-30T02:23:00"/>
    <d v="1899-12-30T03:59:00"/>
    <d v="1899-12-30T01:36:00"/>
    <d v="1899-12-30T00:37:00"/>
    <d v="1899-12-30T00:59:00"/>
    <x v="0"/>
  </r>
  <r>
    <n v="5"/>
    <s v="Cliente_577"/>
    <n v="256"/>
    <n v="2"/>
    <d v="2023-04-02T00:23:00"/>
    <d v="2023-04-02T03:27:00"/>
    <x v="3"/>
    <x v="1"/>
    <x v="1"/>
    <n v="49.88"/>
    <x v="0"/>
    <x v="10"/>
    <s v="Plato_13"/>
    <m/>
    <m/>
    <m/>
    <n v="21"/>
    <x v="1"/>
    <d v="1899-12-30T00:23:00"/>
    <d v="1899-12-30T03:27:00"/>
    <d v="1899-12-30T03:04:00"/>
    <d v="1899-12-30T00:16:00"/>
    <d v="1899-12-30T02:48:00"/>
    <x v="0"/>
  </r>
  <r>
    <n v="12"/>
    <s v="Cliente_429"/>
    <n v="257"/>
    <n v="5"/>
    <d v="2023-04-02T02:08:00"/>
    <d v="2023-04-02T03:17:00"/>
    <x v="2"/>
    <x v="0"/>
    <x v="2"/>
    <n v="26.78"/>
    <x v="0"/>
    <x v="8"/>
    <s v="Plato_14"/>
    <m/>
    <m/>
    <m/>
    <n v="46"/>
    <x v="1"/>
    <d v="1899-12-30T02:08:00"/>
    <d v="1899-12-30T03:17:00"/>
    <d v="1899-12-30T01:09:00"/>
    <d v="1899-12-30T00:14:00"/>
    <d v="1899-12-30T00:55:00"/>
    <x v="0"/>
  </r>
  <r>
    <n v="12"/>
    <s v="Cliente_811"/>
    <n v="258"/>
    <n v="1"/>
    <d v="2023-04-02T00:39:00"/>
    <d v="2023-04-02T04:32:00"/>
    <x v="2"/>
    <x v="1"/>
    <x v="2"/>
    <n v="47.99"/>
    <x v="0"/>
    <x v="6"/>
    <s v="Plato_1"/>
    <s v="Plato_3"/>
    <s v="Plato_15"/>
    <s v="Plato_20"/>
    <n v="117"/>
    <x v="1"/>
    <d v="1899-12-30T00:39:00"/>
    <d v="1899-12-30T04:32:00"/>
    <d v="1899-12-30T03:53:00"/>
    <d v="1899-12-30T01:45:00"/>
    <d v="1899-12-30T02:08:00"/>
    <x v="0"/>
  </r>
  <r>
    <n v="10"/>
    <s v="Cliente_553"/>
    <n v="259"/>
    <n v="5"/>
    <d v="2023-04-02T03:27:00"/>
    <d v="2023-04-02T06:16:00"/>
    <x v="1"/>
    <x v="0"/>
    <x v="2"/>
    <n v="46.72"/>
    <x v="2"/>
    <x v="5"/>
    <s v="Plato_6"/>
    <m/>
    <m/>
    <m/>
    <n v="81"/>
    <x v="1"/>
    <d v="1899-12-30T03:27:00"/>
    <d v="1899-12-30T06:16:00"/>
    <d v="1899-12-30T03:04:00"/>
    <d v="1899-12-30T00:03:40"/>
    <d v="1899-12-30T03:00:20"/>
    <x v="0"/>
  </r>
  <r>
    <n v="20"/>
    <s v="Cliente_228"/>
    <n v="260"/>
    <n v="6"/>
    <d v="2023-04-02T01:23:00"/>
    <d v="2023-04-02T04:38:00"/>
    <x v="3"/>
    <x v="0"/>
    <x v="1"/>
    <n v="47.55"/>
    <x v="2"/>
    <x v="7"/>
    <s v="Plato_14"/>
    <m/>
    <m/>
    <m/>
    <n v="69"/>
    <x v="1"/>
    <d v="1899-12-30T01:23:00"/>
    <d v="1899-12-30T04:38:00"/>
    <d v="1899-12-30T03:30:00"/>
    <d v="1899-12-30T00:16:20"/>
    <d v="1899-12-30T03:13:40"/>
    <x v="0"/>
  </r>
  <r>
    <n v="8"/>
    <s v="Cliente_249"/>
    <n v="261"/>
    <n v="1"/>
    <d v="2023-04-02T01:08:00"/>
    <d v="2023-04-02T02:55:00"/>
    <x v="4"/>
    <x v="0"/>
    <x v="2"/>
    <n v="32.42"/>
    <x v="2"/>
    <x v="9"/>
    <s v="Plato_15"/>
    <s v="Plato_9"/>
    <m/>
    <m/>
    <n v="154"/>
    <x v="1"/>
    <d v="1899-12-30T01:08:00"/>
    <d v="1899-12-30T02:55:00"/>
    <d v="1899-12-30T02:02:00"/>
    <d v="1899-12-30T00:24:20"/>
    <d v="1899-12-30T01:37:40"/>
    <x v="0"/>
  </r>
  <r>
    <n v="18"/>
    <s v="Cliente_326"/>
    <n v="262"/>
    <n v="4"/>
    <d v="2023-04-02T03:44:00"/>
    <d v="2023-04-02T07:21:00"/>
    <x v="2"/>
    <x v="0"/>
    <x v="2"/>
    <n v="42.83"/>
    <x v="2"/>
    <x v="5"/>
    <s v="Plato_5"/>
    <s v="Plato_17"/>
    <m/>
    <m/>
    <n v="115"/>
    <x v="1"/>
    <d v="1899-12-30T03:44:00"/>
    <d v="1899-12-30T07:21:00"/>
    <d v="1899-12-30T03:52:00"/>
    <d v="1899-12-30T00:34:40"/>
    <d v="1899-12-30T03:17:20"/>
    <x v="0"/>
  </r>
  <r>
    <n v="5"/>
    <s v="Cliente_697"/>
    <n v="263"/>
    <n v="1"/>
    <d v="2023-04-02T02:53:00"/>
    <d v="2023-04-02T05:26:00"/>
    <x v="1"/>
    <x v="1"/>
    <x v="2"/>
    <n v="42.96"/>
    <x v="1"/>
    <x v="7"/>
    <s v="Plato_15"/>
    <s v="Plato_8"/>
    <s v="Plato_2"/>
    <s v="Plato_7"/>
    <n v="121"/>
    <x v="1"/>
    <d v="1899-12-30T02:53:00"/>
    <d v="1899-12-30T05:26:00"/>
    <d v="1899-12-30T02:33:00"/>
    <d v="1899-12-30T02:29:00"/>
    <d v="1899-12-30T00:04:00"/>
    <x v="0"/>
  </r>
  <r>
    <n v="2"/>
    <s v="Cliente_281"/>
    <n v="264"/>
    <n v="1"/>
    <d v="2023-04-02T03:11:00"/>
    <d v="2023-04-02T04:26:00"/>
    <x v="1"/>
    <x v="0"/>
    <x v="2"/>
    <n v="49.21"/>
    <x v="1"/>
    <x v="6"/>
    <s v="Plato_8"/>
    <s v="Plato_15"/>
    <s v="Plato_2"/>
    <s v="Plato_1"/>
    <n v="182"/>
    <x v="1"/>
    <d v="1899-12-30T03:11:00"/>
    <d v="1899-12-30T04:26:00"/>
    <d v="1899-12-30T01:15:00"/>
    <d v="1899-12-30T01:30:30"/>
    <n v="-1.0763888893739526E-2"/>
    <x v="1"/>
  </r>
  <r>
    <n v="6"/>
    <s v="Cliente_686"/>
    <n v="265"/>
    <n v="1"/>
    <d v="2023-04-02T02:54:00"/>
    <d v="2023-04-02T06:15:00"/>
    <x v="2"/>
    <x v="1"/>
    <x v="0"/>
    <n v="21.48"/>
    <x v="1"/>
    <x v="9"/>
    <s v="Plato_14"/>
    <s v="Plato_17"/>
    <s v="Plato_6"/>
    <s v="Plato_2"/>
    <n v="171"/>
    <x v="1"/>
    <d v="1899-12-30T02:54:00"/>
    <d v="1899-12-30T06:15:00"/>
    <d v="1899-12-30T03:21:00"/>
    <d v="1899-12-30T01:41:40"/>
    <d v="1899-12-30T01:39:20"/>
    <x v="0"/>
  </r>
  <r>
    <n v="4"/>
    <s v="Cliente_418"/>
    <n v="266"/>
    <n v="4"/>
    <d v="2023-04-02T00:30:00"/>
    <d v="2023-04-02T02:04:00"/>
    <x v="2"/>
    <x v="0"/>
    <x v="2"/>
    <n v="24.75"/>
    <x v="0"/>
    <x v="3"/>
    <s v="Plato_7"/>
    <s v="Plato_1"/>
    <m/>
    <m/>
    <n v="99"/>
    <x v="1"/>
    <d v="1899-12-30T00:30:00"/>
    <d v="1899-12-30T02:04:00"/>
    <d v="1899-12-30T01:34:00"/>
    <d v="1899-12-30T01:10:40"/>
    <d v="1899-12-30T00:23:20"/>
    <x v="0"/>
  </r>
  <r>
    <n v="7"/>
    <s v="Cliente_397"/>
    <n v="267"/>
    <n v="5"/>
    <d v="2023-04-03T02:07:00"/>
    <d v="2023-04-03T03:48:00"/>
    <x v="2"/>
    <x v="2"/>
    <x v="2"/>
    <n v="44.66"/>
    <x v="2"/>
    <x v="0"/>
    <s v="Plato_15"/>
    <s v="Plato_16"/>
    <s v="Plato_2"/>
    <m/>
    <n v="118"/>
    <x v="2"/>
    <d v="1899-12-30T02:07:00"/>
    <d v="1899-12-30T03:48:00"/>
    <d v="1899-12-30T01:56:00"/>
    <d v="1899-12-30T01:24:30"/>
    <d v="1899-12-30T00:31:30"/>
    <x v="0"/>
  </r>
  <r>
    <n v="14"/>
    <s v="Cliente_477"/>
    <n v="268"/>
    <n v="1"/>
    <d v="2023-04-03T00:46:00"/>
    <d v="2023-04-03T03:44:00"/>
    <x v="0"/>
    <x v="0"/>
    <x v="0"/>
    <n v="23.16"/>
    <x v="1"/>
    <x v="7"/>
    <s v="Plato_7"/>
    <s v="Plato_5"/>
    <m/>
    <m/>
    <n v="68"/>
    <x v="2"/>
    <d v="1899-12-30T00:46:00"/>
    <d v="1899-12-30T03:44:00"/>
    <d v="1899-12-30T02:58:00"/>
    <d v="1899-12-30T01:01:00"/>
    <d v="1899-12-30T01:57:00"/>
    <x v="0"/>
  </r>
  <r>
    <n v="11"/>
    <s v="Cliente_300"/>
    <n v="269"/>
    <n v="2"/>
    <d v="2023-04-03T02:58:00"/>
    <d v="2023-04-03T04:15:00"/>
    <x v="2"/>
    <x v="0"/>
    <x v="0"/>
    <n v="39.17"/>
    <x v="1"/>
    <x v="5"/>
    <s v="Plato_19"/>
    <s v="Plato_20"/>
    <s v="Plato_18"/>
    <m/>
    <n v="250"/>
    <x v="2"/>
    <d v="1899-12-30T02:58:00"/>
    <d v="1899-12-30T04:15:00"/>
    <d v="1899-12-30T01:17:00"/>
    <d v="1899-12-30T01:12:20"/>
    <d v="1899-12-30T00:04:40"/>
    <x v="0"/>
  </r>
  <r>
    <n v="10"/>
    <s v="Cliente_775"/>
    <n v="270"/>
    <n v="1"/>
    <d v="2023-04-03T01:11:00"/>
    <d v="2023-04-03T04:59:00"/>
    <x v="4"/>
    <x v="0"/>
    <x v="2"/>
    <n v="10.130000000000001"/>
    <x v="1"/>
    <x v="8"/>
    <s v="Plato_18"/>
    <m/>
    <m/>
    <m/>
    <n v="102"/>
    <x v="2"/>
    <d v="1899-12-30T01:11:00"/>
    <d v="1899-12-30T04:59:00"/>
    <d v="1899-12-30T03:48:00"/>
    <d v="1899-12-30T00:08:40"/>
    <d v="1899-12-30T03:39:20"/>
    <x v="0"/>
  </r>
  <r>
    <n v="3"/>
    <s v="Cliente_928"/>
    <n v="271"/>
    <n v="3"/>
    <d v="2023-04-03T01:40:00"/>
    <d v="2023-04-03T05:10:00"/>
    <x v="0"/>
    <x v="0"/>
    <x v="2"/>
    <n v="16.11"/>
    <x v="2"/>
    <x v="6"/>
    <s v="Plato_5"/>
    <m/>
    <m/>
    <m/>
    <n v="44"/>
    <x v="2"/>
    <d v="1899-12-30T01:40:00"/>
    <d v="1899-12-30T05:10:00"/>
    <d v="1899-12-30T03:45:00"/>
    <d v="1899-12-30T00:27:30"/>
    <d v="1899-12-30T03:17:30"/>
    <x v="0"/>
  </r>
  <r>
    <n v="7"/>
    <s v="Cliente_132"/>
    <n v="272"/>
    <n v="1"/>
    <d v="2023-04-03T00:34:00"/>
    <d v="2023-04-03T04:24:00"/>
    <x v="4"/>
    <x v="0"/>
    <x v="2"/>
    <n v="42.73"/>
    <x v="0"/>
    <x v="0"/>
    <s v="Plato_7"/>
    <s v="Plato_8"/>
    <m/>
    <m/>
    <n v="83"/>
    <x v="2"/>
    <d v="1899-12-30T00:34:00"/>
    <d v="1899-12-30T04:24:00"/>
    <d v="1899-12-30T03:50:00"/>
    <d v="1899-12-30T01:05:00"/>
    <d v="1899-12-30T02:45:00"/>
    <x v="0"/>
  </r>
  <r>
    <n v="20"/>
    <s v="Cliente_709"/>
    <n v="273"/>
    <n v="5"/>
    <d v="2023-04-03T01:47:00"/>
    <d v="2023-04-03T03:29:00"/>
    <x v="2"/>
    <x v="0"/>
    <x v="1"/>
    <n v="36.299999999999997"/>
    <x v="2"/>
    <x v="1"/>
    <s v="Plato_15"/>
    <s v="Plato_5"/>
    <s v="Plato_1"/>
    <m/>
    <n v="123"/>
    <x v="2"/>
    <d v="1899-12-30T01:47:00"/>
    <d v="1899-12-30T03:29:00"/>
    <d v="1899-12-30T01:57:00"/>
    <d v="1899-12-30T00:40:20"/>
    <d v="1899-12-30T01:16:40"/>
    <x v="0"/>
  </r>
  <r>
    <n v="7"/>
    <s v="Cliente_53"/>
    <n v="274"/>
    <n v="1"/>
    <d v="2023-04-03T03:15:00"/>
    <d v="2023-04-03T05:52:00"/>
    <x v="1"/>
    <x v="0"/>
    <x v="0"/>
    <n v="19.93"/>
    <x v="2"/>
    <x v="2"/>
    <s v="Plato_10"/>
    <s v="Plato_12"/>
    <m/>
    <m/>
    <n v="116"/>
    <x v="2"/>
    <d v="1899-12-30T03:15:00"/>
    <d v="1899-12-30T05:52:00"/>
    <d v="1899-12-30T02:52:00"/>
    <d v="1899-12-30T00:32:00"/>
    <d v="1899-12-30T02:20:00"/>
    <x v="0"/>
  </r>
  <r>
    <n v="5"/>
    <s v="Cliente_765"/>
    <n v="275"/>
    <n v="3"/>
    <d v="2023-04-03T02:13:00"/>
    <d v="2023-04-03T05:58:00"/>
    <x v="2"/>
    <x v="0"/>
    <x v="2"/>
    <n v="49.67"/>
    <x v="0"/>
    <x v="6"/>
    <s v="Plato_11"/>
    <s v="Plato_17"/>
    <s v="Plato_10"/>
    <m/>
    <n v="121"/>
    <x v="2"/>
    <d v="1899-12-30T02:13:00"/>
    <d v="1899-12-30T05:58:00"/>
    <d v="1899-12-30T03:45:00"/>
    <d v="1899-12-30T01:46:00"/>
    <d v="1899-12-30T01:59:00"/>
    <x v="0"/>
  </r>
  <r>
    <n v="15"/>
    <s v="Cliente_673"/>
    <n v="276"/>
    <n v="6"/>
    <d v="2023-04-03T02:35:00"/>
    <d v="2023-04-03T05:34:00"/>
    <x v="4"/>
    <x v="0"/>
    <x v="0"/>
    <n v="20.98"/>
    <x v="0"/>
    <x v="8"/>
    <s v="Plato_5"/>
    <s v="Plato_10"/>
    <m/>
    <m/>
    <n v="70"/>
    <x v="2"/>
    <d v="1899-12-30T02:35:00"/>
    <d v="1899-12-30T05:34:00"/>
    <d v="1899-12-30T02:59:00"/>
    <d v="1899-12-30T01:00:30"/>
    <d v="1899-12-30T01:58:30"/>
    <x v="0"/>
  </r>
  <r>
    <n v="4"/>
    <s v="Cliente_243"/>
    <n v="277"/>
    <n v="2"/>
    <d v="2023-04-03T01:28:00"/>
    <d v="2023-04-03T03:56:00"/>
    <x v="3"/>
    <x v="0"/>
    <x v="2"/>
    <n v="10.29"/>
    <x v="1"/>
    <x v="0"/>
    <s v="Plato_17"/>
    <m/>
    <m/>
    <m/>
    <n v="93"/>
    <x v="2"/>
    <d v="1899-12-30T01:28:00"/>
    <d v="1899-12-30T03:56:00"/>
    <d v="1899-12-30T02:28:00"/>
    <d v="1899-12-30T00:09:40"/>
    <d v="1899-12-30T02:18:20"/>
    <x v="0"/>
  </r>
  <r>
    <n v="5"/>
    <s v="Cliente_999"/>
    <n v="278"/>
    <n v="4"/>
    <d v="2023-04-03T03:10:00"/>
    <d v="2023-04-03T05:12:00"/>
    <x v="0"/>
    <x v="0"/>
    <x v="1"/>
    <n v="41.36"/>
    <x v="1"/>
    <x v="5"/>
    <s v="Plato_17"/>
    <s v="Plato_7"/>
    <m/>
    <m/>
    <n v="141"/>
    <x v="2"/>
    <d v="1899-12-30T03:10:00"/>
    <d v="1899-12-30T05:12:00"/>
    <d v="1899-12-30T02:02:00"/>
    <d v="1899-12-30T00:25:00"/>
    <d v="1899-12-30T01:37:00"/>
    <x v="0"/>
  </r>
  <r>
    <n v="11"/>
    <s v="Cliente_510"/>
    <n v="279"/>
    <n v="5"/>
    <d v="2023-04-03T00:15:00"/>
    <d v="2023-04-03T02:35:00"/>
    <x v="2"/>
    <x v="2"/>
    <x v="2"/>
    <n v="43.53"/>
    <x v="1"/>
    <x v="5"/>
    <s v="Plato_20"/>
    <s v="Plato_8"/>
    <s v="Plato_4"/>
    <s v="Plato_16"/>
    <n v="201"/>
    <x v="2"/>
    <d v="1899-12-30T00:15:00"/>
    <d v="1899-12-30T02:35:00"/>
    <d v="1899-12-30T02:20:00"/>
    <d v="1899-12-30T01:50:00"/>
    <d v="1899-12-30T00:30:00"/>
    <x v="0"/>
  </r>
  <r>
    <n v="14"/>
    <s v="Cliente_730"/>
    <n v="280"/>
    <n v="6"/>
    <d v="2023-04-03T00:30:00"/>
    <d v="2023-04-03T02:41:00"/>
    <x v="3"/>
    <x v="0"/>
    <x v="2"/>
    <n v="36.08"/>
    <x v="0"/>
    <x v="8"/>
    <s v="Plato_7"/>
    <s v="Plato_14"/>
    <m/>
    <m/>
    <n v="117"/>
    <x v="2"/>
    <d v="1899-12-30T00:30:00"/>
    <d v="1899-12-30T02:41:00"/>
    <d v="1899-12-30T02:11:00"/>
    <d v="1899-12-30T00:37:20"/>
    <d v="1899-12-30T01:33:40"/>
    <x v="0"/>
  </r>
  <r>
    <n v="18"/>
    <s v="Cliente_617"/>
    <n v="281"/>
    <n v="2"/>
    <d v="2023-04-03T03:52:00"/>
    <d v="2023-04-03T07:50:00"/>
    <x v="4"/>
    <x v="1"/>
    <x v="1"/>
    <n v="44.3"/>
    <x v="2"/>
    <x v="4"/>
    <s v="Plato_11"/>
    <m/>
    <m/>
    <m/>
    <n v="66"/>
    <x v="2"/>
    <d v="1899-12-30T03:52:00"/>
    <d v="1899-12-30T07:50:00"/>
    <d v="1899-12-30T04:13:00"/>
    <d v="1899-12-30T00:04:30"/>
    <d v="1899-12-30T04:08:30"/>
    <x v="0"/>
  </r>
  <r>
    <n v="6"/>
    <s v="Cliente_827"/>
    <n v="282"/>
    <n v="1"/>
    <d v="2023-04-03T01:11:00"/>
    <d v="2023-04-03T05:02:00"/>
    <x v="4"/>
    <x v="0"/>
    <x v="2"/>
    <n v="19.05"/>
    <x v="1"/>
    <x v="7"/>
    <s v="Plato_4"/>
    <s v="Plato_3"/>
    <m/>
    <m/>
    <n v="74"/>
    <x v="2"/>
    <d v="1899-12-30T01:11:00"/>
    <d v="1899-12-30T05:02:00"/>
    <d v="1899-12-30T03:51:00"/>
    <d v="1899-12-30T01:16:00"/>
    <d v="1899-12-30T02:35:00"/>
    <x v="0"/>
  </r>
  <r>
    <n v="19"/>
    <s v="Cliente_184"/>
    <n v="283"/>
    <n v="5"/>
    <d v="2023-04-03T01:04:00"/>
    <d v="2023-04-03T04:48:00"/>
    <x v="3"/>
    <x v="2"/>
    <x v="2"/>
    <n v="43.07"/>
    <x v="1"/>
    <x v="2"/>
    <s v="Plato_10"/>
    <m/>
    <m/>
    <m/>
    <n v="78"/>
    <x v="2"/>
    <d v="1899-12-30T01:04:00"/>
    <d v="1899-12-30T04:48:00"/>
    <d v="1899-12-30T03:44:00"/>
    <d v="1899-12-30T00:02:00"/>
    <d v="1899-12-30T03:42:00"/>
    <x v="0"/>
  </r>
  <r>
    <n v="11"/>
    <s v="Cliente_345"/>
    <n v="284"/>
    <n v="4"/>
    <d v="2023-04-03T02:28:00"/>
    <d v="2023-04-03T04:37:00"/>
    <x v="3"/>
    <x v="0"/>
    <x v="0"/>
    <n v="29.99"/>
    <x v="2"/>
    <x v="4"/>
    <s v="Plato_3"/>
    <s v="Plato_6"/>
    <s v="Plato_12"/>
    <s v="Plato_11"/>
    <n v="158"/>
    <x v="2"/>
    <d v="1899-12-30T02:28:00"/>
    <d v="1899-12-30T04:37:00"/>
    <d v="1899-12-30T02:24:00"/>
    <d v="1899-12-30T02:24:30"/>
    <n v="-3.4722222125209423E-4"/>
    <x v="1"/>
  </r>
  <r>
    <n v="18"/>
    <s v="Cliente_277"/>
    <n v="285"/>
    <n v="6"/>
    <d v="2023-04-03T03:03:00"/>
    <d v="2023-04-03T06:05:00"/>
    <x v="4"/>
    <x v="0"/>
    <x v="0"/>
    <n v="10.94"/>
    <x v="0"/>
    <x v="0"/>
    <s v="Plato_13"/>
    <m/>
    <m/>
    <m/>
    <n v="42"/>
    <x v="2"/>
    <d v="1899-12-30T03:03:00"/>
    <d v="1899-12-30T06:05:00"/>
    <d v="1899-12-30T03:02:00"/>
    <d v="1899-12-30T00:06:00"/>
    <d v="1899-12-30T02:56:00"/>
    <x v="0"/>
  </r>
  <r>
    <n v="15"/>
    <s v="Cliente_244"/>
    <n v="286"/>
    <n v="6"/>
    <d v="2023-04-03T00:22:00"/>
    <d v="2023-04-03T02:28:00"/>
    <x v="0"/>
    <x v="0"/>
    <x v="2"/>
    <n v="41.96"/>
    <x v="2"/>
    <x v="10"/>
    <s v="Plato_18"/>
    <m/>
    <m/>
    <m/>
    <n v="68"/>
    <x v="2"/>
    <d v="1899-12-30T00:22:00"/>
    <d v="1899-12-30T02:28:00"/>
    <d v="1899-12-30T02:21:00"/>
    <d v="1899-12-30T00:12:30"/>
    <d v="1899-12-30T02:08:30"/>
    <x v="0"/>
  </r>
  <r>
    <n v="20"/>
    <s v="Cliente_286"/>
    <n v="287"/>
    <n v="2"/>
    <d v="2023-04-03T03:37:00"/>
    <d v="2023-04-03T04:44:00"/>
    <x v="3"/>
    <x v="0"/>
    <x v="0"/>
    <n v="31.67"/>
    <x v="0"/>
    <x v="1"/>
    <s v="Plato_15"/>
    <s v="Plato_14"/>
    <s v="Plato_2"/>
    <m/>
    <n v="202"/>
    <x v="2"/>
    <d v="1899-12-30T03:37:00"/>
    <d v="1899-12-30T04:44:00"/>
    <d v="1899-12-30T01:07:00"/>
    <d v="1899-12-30T00:52:50"/>
    <d v="1899-12-30T00:14:10"/>
    <x v="0"/>
  </r>
  <r>
    <n v="15"/>
    <s v="Cliente_981"/>
    <n v="288"/>
    <n v="3"/>
    <d v="2023-04-03T02:08:00"/>
    <d v="2023-04-03T05:33:00"/>
    <x v="3"/>
    <x v="2"/>
    <x v="2"/>
    <n v="13.3"/>
    <x v="0"/>
    <x v="7"/>
    <s v="Plato_7"/>
    <s v="Plato_12"/>
    <m/>
    <m/>
    <n v="86"/>
    <x v="2"/>
    <d v="1899-12-30T02:08:00"/>
    <d v="1899-12-30T05:33:00"/>
    <d v="1899-12-30T03:25:00"/>
    <d v="1899-12-30T00:19:00"/>
    <d v="1899-12-30T03:06:00"/>
    <x v="0"/>
  </r>
  <r>
    <n v="15"/>
    <s v="Cliente_24"/>
    <n v="289"/>
    <n v="5"/>
    <d v="2023-04-03T03:08:00"/>
    <d v="2023-04-03T06:23:00"/>
    <x v="3"/>
    <x v="0"/>
    <x v="0"/>
    <n v="26.56"/>
    <x v="1"/>
    <x v="0"/>
    <s v="Plato_3"/>
    <s v="Plato_10"/>
    <m/>
    <m/>
    <n v="138"/>
    <x v="2"/>
    <d v="1899-12-30T03:08:00"/>
    <d v="1899-12-30T06:23:00"/>
    <d v="1899-12-30T03:15:00"/>
    <d v="1899-12-30T00:22:40"/>
    <d v="1899-12-30T02:52:20"/>
    <x v="0"/>
  </r>
  <r>
    <n v="19"/>
    <s v="Cliente_26"/>
    <n v="290"/>
    <n v="3"/>
    <d v="2023-04-03T02:06:00"/>
    <d v="2023-04-03T04:33:00"/>
    <x v="0"/>
    <x v="0"/>
    <x v="2"/>
    <n v="14.59"/>
    <x v="2"/>
    <x v="0"/>
    <s v="Plato_20"/>
    <m/>
    <m/>
    <m/>
    <n v="40"/>
    <x v="2"/>
    <d v="1899-12-30T02:06:00"/>
    <d v="1899-12-30T04:33:00"/>
    <d v="1899-12-30T02:42:00"/>
    <d v="1899-12-30T00:57:00"/>
    <d v="1899-12-30T01:45:00"/>
    <x v="0"/>
  </r>
  <r>
    <n v="2"/>
    <s v="Cliente_463"/>
    <n v="291"/>
    <n v="6"/>
    <d v="2023-04-03T03:18:00"/>
    <d v="2023-04-03T06:09:00"/>
    <x v="2"/>
    <x v="1"/>
    <x v="1"/>
    <n v="15.44"/>
    <x v="2"/>
    <x v="6"/>
    <s v="Plato_18"/>
    <s v="Plato_1"/>
    <s v="Plato_8"/>
    <s v="Plato_17"/>
    <n v="260"/>
    <x v="2"/>
    <d v="1899-12-30T03:18:00"/>
    <d v="1899-12-30T06:09:00"/>
    <d v="1899-12-30T03:06:00"/>
    <d v="1899-12-30T01:06:00"/>
    <d v="1899-12-30T02:00:00"/>
    <x v="0"/>
  </r>
  <r>
    <n v="10"/>
    <s v="Cliente_746"/>
    <n v="292"/>
    <n v="3"/>
    <d v="2023-04-03T00:09:00"/>
    <d v="2023-04-03T01:51:00"/>
    <x v="0"/>
    <x v="2"/>
    <x v="0"/>
    <n v="29.72"/>
    <x v="0"/>
    <x v="10"/>
    <s v="Plato_16"/>
    <m/>
    <m/>
    <m/>
    <n v="84"/>
    <x v="2"/>
    <d v="1899-12-30T00:09:00"/>
    <d v="1899-12-30T01:51:00"/>
    <d v="1899-12-30T01:42:00"/>
    <d v="1899-12-30T00:07:40"/>
    <d v="1899-12-30T01:34:20"/>
    <x v="0"/>
  </r>
  <r>
    <n v="16"/>
    <s v="Cliente_409"/>
    <n v="293"/>
    <n v="4"/>
    <d v="2023-04-03T02:55:00"/>
    <d v="2023-04-03T04:35:00"/>
    <x v="0"/>
    <x v="0"/>
    <x v="0"/>
    <n v="33.11"/>
    <x v="0"/>
    <x v="10"/>
    <s v="Plato_16"/>
    <s v="Plato_2"/>
    <s v="Plato_19"/>
    <m/>
    <n v="216"/>
    <x v="2"/>
    <d v="1899-12-30T02:55:00"/>
    <d v="1899-12-30T04:35:00"/>
    <d v="1899-12-30T01:40:00"/>
    <d v="1899-12-30T00:52:40"/>
    <d v="1899-12-30T00:47:20"/>
    <x v="0"/>
  </r>
  <r>
    <n v="17"/>
    <s v="Cliente_339"/>
    <n v="294"/>
    <n v="6"/>
    <d v="2023-04-03T00:26:00"/>
    <d v="2023-04-03T03:57:00"/>
    <x v="2"/>
    <x v="1"/>
    <x v="2"/>
    <n v="20.36"/>
    <x v="1"/>
    <x v="1"/>
    <s v="Plato_17"/>
    <s v="Plato_19"/>
    <s v="Plato_4"/>
    <s v="Plato_18"/>
    <n v="326"/>
    <x v="2"/>
    <d v="1899-12-30T00:26:00"/>
    <d v="1899-12-30T03:57:00"/>
    <d v="1899-12-30T03:31:00"/>
    <d v="1899-12-30T00:33:50"/>
    <d v="1899-12-30T02:57:10"/>
    <x v="0"/>
  </r>
  <r>
    <n v="3"/>
    <s v="Cliente_729"/>
    <n v="295"/>
    <n v="1"/>
    <d v="2023-04-03T00:10:00"/>
    <d v="2023-04-03T02:01:00"/>
    <x v="2"/>
    <x v="0"/>
    <x v="2"/>
    <n v="46.42"/>
    <x v="0"/>
    <x v="7"/>
    <s v="Plato_15"/>
    <s v="Plato_2"/>
    <s v="Plato_17"/>
    <s v="Plato_13"/>
    <n v="247"/>
    <x v="2"/>
    <d v="1899-12-30T00:10:00"/>
    <d v="1899-12-30T02:01:00"/>
    <d v="1899-12-30T01:51:00"/>
    <d v="1899-12-30T01:34:50"/>
    <d v="1899-12-30T00:16:10"/>
    <x v="0"/>
  </r>
  <r>
    <n v="14"/>
    <s v="Cliente_565"/>
    <n v="296"/>
    <n v="1"/>
    <d v="2023-04-03T02:49:00"/>
    <d v="2023-04-03T05:58:00"/>
    <x v="2"/>
    <x v="2"/>
    <x v="2"/>
    <n v="29.07"/>
    <x v="2"/>
    <x v="0"/>
    <s v="Plato_14"/>
    <s v="Plato_19"/>
    <m/>
    <m/>
    <n v="59"/>
    <x v="2"/>
    <d v="1899-12-30T02:49:00"/>
    <d v="1899-12-30T05:58:00"/>
    <d v="1899-12-30T03:24:00"/>
    <d v="1899-12-30T00:46:00"/>
    <d v="1899-12-30T02:38:00"/>
    <x v="0"/>
  </r>
  <r>
    <n v="4"/>
    <s v="Cliente_873"/>
    <n v="297"/>
    <n v="3"/>
    <d v="2023-04-03T01:03:00"/>
    <d v="2023-04-03T04:27:00"/>
    <x v="1"/>
    <x v="0"/>
    <x v="2"/>
    <n v="43.46"/>
    <x v="2"/>
    <x v="0"/>
    <s v="Plato_9"/>
    <s v="Plato_4"/>
    <s v="Plato_13"/>
    <m/>
    <n v="175"/>
    <x v="2"/>
    <d v="1899-12-30T01:03:00"/>
    <d v="1899-12-30T04:27:00"/>
    <d v="1899-12-30T03:39:00"/>
    <d v="1899-12-30T00:47:10"/>
    <d v="1899-12-30T02:51:50"/>
    <x v="0"/>
  </r>
  <r>
    <n v="11"/>
    <s v="Cliente_195"/>
    <n v="298"/>
    <n v="4"/>
    <d v="2023-04-03T03:14:00"/>
    <d v="2023-04-03T05:29:00"/>
    <x v="3"/>
    <x v="1"/>
    <x v="2"/>
    <n v="23.24"/>
    <x v="0"/>
    <x v="6"/>
    <s v="Plato_6"/>
    <s v="Plato_19"/>
    <s v="Plato_5"/>
    <m/>
    <n v="255"/>
    <x v="2"/>
    <d v="1899-12-30T03:14:00"/>
    <d v="1899-12-30T05:29:00"/>
    <d v="1899-12-30T02:15:00"/>
    <d v="1899-12-30T00:47:00"/>
    <d v="1899-12-30T01:28:00"/>
    <x v="0"/>
  </r>
  <r>
    <n v="6"/>
    <s v="Cliente_211"/>
    <n v="299"/>
    <n v="1"/>
    <d v="2023-04-03T01:19:00"/>
    <d v="2023-04-03T02:45:00"/>
    <x v="3"/>
    <x v="2"/>
    <x v="1"/>
    <n v="29.68"/>
    <x v="2"/>
    <x v="7"/>
    <s v="Plato_3"/>
    <s v="Plato_19"/>
    <s v="Plato_7"/>
    <s v="Plato_4"/>
    <n v="182"/>
    <x v="2"/>
    <d v="1899-12-30T01:19:00"/>
    <d v="1899-12-30T02:45:00"/>
    <d v="1899-12-30T01:41:00"/>
    <d v="1899-12-30T01:15:30"/>
    <d v="1899-12-30T00:25:30"/>
    <x v="0"/>
  </r>
  <r>
    <n v="18"/>
    <s v="Cliente_516"/>
    <n v="300"/>
    <n v="6"/>
    <d v="2023-04-03T02:17:00"/>
    <d v="2023-04-03T04:19:00"/>
    <x v="2"/>
    <x v="1"/>
    <x v="2"/>
    <n v="38.380000000000003"/>
    <x v="0"/>
    <x v="3"/>
    <s v="Plato_20"/>
    <s v="Plato_4"/>
    <s v="Plato_10"/>
    <s v="Plato_2"/>
    <n v="290"/>
    <x v="2"/>
    <d v="1899-12-30T02:17:00"/>
    <d v="1899-12-30T04:19:00"/>
    <d v="1899-12-30T02:02:00"/>
    <d v="1899-12-30T00:54:00"/>
    <d v="1899-12-30T01:08:00"/>
    <x v="0"/>
  </r>
  <r>
    <n v="8"/>
    <s v="Cliente_385"/>
    <n v="301"/>
    <n v="6"/>
    <d v="2023-04-03T02:14:00"/>
    <d v="2023-04-03T04:08:00"/>
    <x v="3"/>
    <x v="0"/>
    <x v="2"/>
    <n v="16.52"/>
    <x v="0"/>
    <x v="7"/>
    <s v="Plato_17"/>
    <s v="Plato_10"/>
    <s v="Plato_9"/>
    <s v="Plato_3"/>
    <n v="223"/>
    <x v="2"/>
    <d v="1899-12-30T02:14:00"/>
    <d v="1899-12-30T04:08:00"/>
    <d v="1899-12-30T01:54:00"/>
    <d v="1899-12-30T01:54:40"/>
    <n v="-4.6296295956751998E-4"/>
    <x v="1"/>
  </r>
  <r>
    <n v="5"/>
    <s v="Cliente_929"/>
    <n v="302"/>
    <n v="2"/>
    <d v="2023-04-03T01:20:00"/>
    <d v="2023-04-03T04:56:00"/>
    <x v="1"/>
    <x v="1"/>
    <x v="2"/>
    <n v="39.89"/>
    <x v="0"/>
    <x v="1"/>
    <s v="Plato_15"/>
    <m/>
    <m/>
    <m/>
    <n v="96"/>
    <x v="2"/>
    <d v="1899-12-30T01:20:00"/>
    <d v="1899-12-30T04:56:00"/>
    <d v="1899-12-30T03:36:00"/>
    <d v="1899-12-30T00:05:00"/>
    <d v="1899-12-30T03:31:00"/>
    <x v="0"/>
  </r>
  <r>
    <n v="14"/>
    <s v="Cliente_986"/>
    <n v="303"/>
    <n v="5"/>
    <d v="2023-04-03T03:38:00"/>
    <d v="2023-04-03T06:24:00"/>
    <x v="3"/>
    <x v="1"/>
    <x v="0"/>
    <n v="16.489999999999998"/>
    <x v="2"/>
    <x v="2"/>
    <s v="Plato_3"/>
    <s v="Plato_20"/>
    <s v="Plato_10"/>
    <s v="Plato_7"/>
    <n v="210"/>
    <x v="2"/>
    <d v="1899-12-30T03:38:00"/>
    <d v="1899-12-30T06:24:00"/>
    <d v="1899-12-30T03:01:00"/>
    <d v="1899-12-30T01:14:50"/>
    <d v="1899-12-30T01:46:10"/>
    <x v="0"/>
  </r>
  <r>
    <n v="6"/>
    <s v="Cliente_994"/>
    <n v="304"/>
    <n v="4"/>
    <d v="2023-04-03T03:24:00"/>
    <d v="2023-04-03T04:40:00"/>
    <x v="1"/>
    <x v="0"/>
    <x v="2"/>
    <n v="22.05"/>
    <x v="0"/>
    <x v="1"/>
    <s v="Plato_15"/>
    <s v="Plato_13"/>
    <s v="Plato_20"/>
    <s v="Plato_17"/>
    <n v="279"/>
    <x v="2"/>
    <d v="1899-12-30T03:24:00"/>
    <d v="1899-12-30T04:40:00"/>
    <d v="1899-12-30T01:16:00"/>
    <d v="1899-12-30T00:39:00"/>
    <d v="1899-12-30T00:37:00"/>
    <x v="0"/>
  </r>
  <r>
    <n v="1"/>
    <s v="Cliente_648"/>
    <n v="305"/>
    <n v="2"/>
    <d v="2023-04-03T00:45:00"/>
    <d v="2023-04-03T04:13:00"/>
    <x v="1"/>
    <x v="0"/>
    <x v="2"/>
    <n v="37.92"/>
    <x v="0"/>
    <x v="9"/>
    <s v="Plato_8"/>
    <s v="Plato_14"/>
    <m/>
    <m/>
    <n v="128"/>
    <x v="2"/>
    <d v="1899-12-30T00:45:00"/>
    <d v="1899-12-30T04:13:00"/>
    <d v="1899-12-30T03:28:00"/>
    <d v="1899-12-30T00:53:40"/>
    <d v="1899-12-30T02:34:20"/>
    <x v="0"/>
  </r>
  <r>
    <n v="7"/>
    <s v="Cliente_702"/>
    <n v="306"/>
    <n v="4"/>
    <d v="2023-04-03T00:03:00"/>
    <d v="2023-04-03T02:32:00"/>
    <x v="3"/>
    <x v="0"/>
    <x v="2"/>
    <n v="16.96"/>
    <x v="2"/>
    <x v="9"/>
    <s v="Plato_15"/>
    <m/>
    <m/>
    <m/>
    <n v="32"/>
    <x v="2"/>
    <d v="1899-12-30T00:03:00"/>
    <d v="1899-12-30T02:32:00"/>
    <d v="1899-12-30T02:44:00"/>
    <d v="1899-12-30T00:21:00"/>
    <d v="1899-12-30T02:23:00"/>
    <x v="0"/>
  </r>
  <r>
    <n v="20"/>
    <s v="Cliente_175"/>
    <n v="307"/>
    <n v="5"/>
    <d v="2023-04-03T03:09:00"/>
    <d v="2023-04-03T05:39:00"/>
    <x v="1"/>
    <x v="0"/>
    <x v="1"/>
    <n v="31.66"/>
    <x v="1"/>
    <x v="4"/>
    <s v="Plato_13"/>
    <m/>
    <m/>
    <m/>
    <n v="63"/>
    <x v="2"/>
    <d v="1899-12-30T03:09:00"/>
    <d v="1899-12-30T05:39:00"/>
    <d v="1899-12-30T02:30:00"/>
    <d v="1899-12-30T00:13:00"/>
    <d v="1899-12-30T02:17:00"/>
    <x v="0"/>
  </r>
  <r>
    <n v="14"/>
    <s v="Cliente_846"/>
    <n v="308"/>
    <n v="6"/>
    <d v="2023-04-03T01:55:00"/>
    <d v="2023-04-03T04:39:00"/>
    <x v="2"/>
    <x v="0"/>
    <x v="2"/>
    <n v="33.79"/>
    <x v="0"/>
    <x v="7"/>
    <s v="Plato_18"/>
    <s v="Plato_8"/>
    <s v="Plato_17"/>
    <s v="Plato_16"/>
    <n v="222"/>
    <x v="2"/>
    <d v="1899-12-30T01:55:00"/>
    <d v="1899-12-30T04:39:00"/>
    <d v="1899-12-30T02:44:00"/>
    <d v="1899-12-30T01:55:00"/>
    <d v="1899-12-30T00:49:00"/>
    <x v="0"/>
  </r>
  <r>
    <n v="9"/>
    <s v="Cliente_620"/>
    <n v="309"/>
    <n v="3"/>
    <d v="2023-04-03T00:28:00"/>
    <d v="2023-04-03T04:05:00"/>
    <x v="1"/>
    <x v="0"/>
    <x v="2"/>
    <n v="36.090000000000003"/>
    <x v="0"/>
    <x v="10"/>
    <s v="Plato_20"/>
    <s v="Plato_17"/>
    <s v="Plato_8"/>
    <m/>
    <n v="172"/>
    <x v="2"/>
    <d v="1899-12-30T00:28:00"/>
    <d v="1899-12-30T04:05:00"/>
    <d v="1899-12-30T03:37:00"/>
    <d v="1899-12-30T01:16:00"/>
    <d v="1899-12-30T02:21:00"/>
    <x v="0"/>
  </r>
  <r>
    <n v="17"/>
    <s v="Cliente_672"/>
    <n v="310"/>
    <n v="3"/>
    <d v="2023-04-03T03:04:00"/>
    <d v="2023-04-03T06:23:00"/>
    <x v="3"/>
    <x v="2"/>
    <x v="2"/>
    <n v="11.47"/>
    <x v="1"/>
    <x v="7"/>
    <s v="Plato_10"/>
    <s v="Plato_2"/>
    <m/>
    <m/>
    <n v="138"/>
    <x v="2"/>
    <d v="1899-12-30T03:04:00"/>
    <d v="1899-12-30T06:23:00"/>
    <d v="1899-12-30T03:19:00"/>
    <d v="1899-12-30T00:41:20"/>
    <d v="1899-12-30T02:37:40"/>
    <x v="0"/>
  </r>
  <r>
    <n v="6"/>
    <s v="Cliente_735"/>
    <n v="311"/>
    <n v="4"/>
    <d v="2023-04-03T01:40:00"/>
    <d v="2023-04-03T02:43:00"/>
    <x v="0"/>
    <x v="1"/>
    <x v="1"/>
    <n v="39.270000000000003"/>
    <x v="2"/>
    <x v="3"/>
    <s v="Plato_7"/>
    <s v="Plato_9"/>
    <m/>
    <m/>
    <n v="53"/>
    <x v="2"/>
    <d v="1899-12-30T01:40:00"/>
    <d v="1899-12-30T02:43:00"/>
    <d v="1899-12-30T01:18:00"/>
    <d v="1899-12-30T01:14:00"/>
    <d v="1899-12-30T00:04:00"/>
    <x v="0"/>
  </r>
  <r>
    <n v="2"/>
    <s v="Cliente_268"/>
    <n v="312"/>
    <n v="4"/>
    <d v="2023-04-03T03:07:00"/>
    <d v="2023-04-03T06:12:00"/>
    <x v="0"/>
    <x v="0"/>
    <x v="2"/>
    <n v="30.89"/>
    <x v="0"/>
    <x v="7"/>
    <s v="Plato_15"/>
    <s v="Plato_8"/>
    <m/>
    <m/>
    <n v="134"/>
    <x v="2"/>
    <d v="1899-12-30T03:07:00"/>
    <d v="1899-12-30T06:12:00"/>
    <d v="1899-12-30T03:05:00"/>
    <d v="1899-12-30T00:27:30"/>
    <d v="1899-12-30T02:37:30"/>
    <x v="0"/>
  </r>
  <r>
    <n v="10"/>
    <s v="Cliente_974"/>
    <n v="313"/>
    <n v="3"/>
    <d v="2023-04-03T02:23:00"/>
    <d v="2023-04-03T05:46:00"/>
    <x v="1"/>
    <x v="1"/>
    <x v="0"/>
    <n v="43.14"/>
    <x v="0"/>
    <x v="0"/>
    <s v="Plato_12"/>
    <s v="Plato_17"/>
    <s v="Plato_19"/>
    <s v="Plato_7"/>
    <n v="232"/>
    <x v="2"/>
    <d v="1899-12-30T02:23:00"/>
    <d v="1899-12-30T05:46:00"/>
    <d v="1899-12-30T03:23:00"/>
    <d v="1899-12-30T00:56:10"/>
    <d v="1899-12-30T02:26:50"/>
    <x v="0"/>
  </r>
  <r>
    <n v="20"/>
    <s v="Cliente_161"/>
    <n v="314"/>
    <n v="5"/>
    <d v="2023-04-03T00:46:00"/>
    <d v="2023-04-03T03:53:00"/>
    <x v="4"/>
    <x v="0"/>
    <x v="0"/>
    <n v="32.18"/>
    <x v="2"/>
    <x v="9"/>
    <s v="Plato_6"/>
    <m/>
    <m/>
    <m/>
    <n v="27"/>
    <x v="2"/>
    <d v="1899-12-30T00:46:00"/>
    <d v="1899-12-30T03:53:00"/>
    <d v="1899-12-30T03:22:00"/>
    <d v="1899-12-30T00:05:00"/>
    <d v="1899-12-30T03:17:00"/>
    <x v="0"/>
  </r>
  <r>
    <n v="14"/>
    <s v="Cliente_600"/>
    <n v="315"/>
    <n v="1"/>
    <d v="2023-04-03T00:12:00"/>
    <d v="2023-04-03T03:29:00"/>
    <x v="2"/>
    <x v="0"/>
    <x v="2"/>
    <n v="20.6"/>
    <x v="1"/>
    <x v="9"/>
    <s v="Plato_1"/>
    <s v="Plato_16"/>
    <s v="Plato_9"/>
    <s v="Plato_13"/>
    <n v="161"/>
    <x v="2"/>
    <d v="1899-12-30T00:12:00"/>
    <d v="1899-12-30T03:29:00"/>
    <d v="1899-12-30T03:17:00"/>
    <d v="1899-12-30T01:31:20"/>
    <d v="1899-12-30T01:45:40"/>
    <x v="0"/>
  </r>
  <r>
    <n v="2"/>
    <s v="Cliente_654"/>
    <n v="316"/>
    <n v="2"/>
    <d v="2023-04-03T01:38:00"/>
    <d v="2023-04-03T05:32:00"/>
    <x v="3"/>
    <x v="1"/>
    <x v="2"/>
    <n v="31.13"/>
    <x v="0"/>
    <x v="4"/>
    <s v="Plato_4"/>
    <s v="Plato_13"/>
    <s v="Plato_6"/>
    <s v="Plato_20"/>
    <n v="160"/>
    <x v="2"/>
    <d v="1899-12-30T01:38:00"/>
    <d v="1899-12-30T05:32:00"/>
    <d v="1899-12-30T03:54:00"/>
    <d v="1899-12-30T02:02:40"/>
    <d v="1899-12-30T01:51:20"/>
    <x v="0"/>
  </r>
  <r>
    <n v="17"/>
    <s v="Cliente_440"/>
    <n v="317"/>
    <n v="2"/>
    <d v="2023-04-03T02:25:00"/>
    <d v="2023-04-03T06:16:00"/>
    <x v="2"/>
    <x v="1"/>
    <x v="1"/>
    <n v="24.55"/>
    <x v="1"/>
    <x v="7"/>
    <s v="Plato_5"/>
    <s v="Plato_18"/>
    <s v="Plato_15"/>
    <m/>
    <n v="178"/>
    <x v="2"/>
    <d v="1899-12-30T02:25:00"/>
    <d v="1899-12-30T06:16:00"/>
    <d v="1899-12-30T03:51:00"/>
    <d v="1899-12-30T00:53:20"/>
    <d v="1899-12-30T02:57:40"/>
    <x v="0"/>
  </r>
  <r>
    <n v="13"/>
    <s v="Cliente_269"/>
    <n v="318"/>
    <n v="3"/>
    <d v="2023-04-03T03:33:00"/>
    <d v="2023-04-03T05:09:00"/>
    <x v="0"/>
    <x v="2"/>
    <x v="2"/>
    <n v="10.08"/>
    <x v="0"/>
    <x v="5"/>
    <s v="Plato_9"/>
    <m/>
    <m/>
    <m/>
    <n v="29"/>
    <x v="2"/>
    <d v="1899-12-30T03:33:00"/>
    <d v="1899-12-30T05:09:00"/>
    <d v="1899-12-30T01:36:00"/>
    <d v="1899-12-30T00:39:00"/>
    <d v="1899-12-30T00:57:00"/>
    <x v="0"/>
  </r>
  <r>
    <n v="1"/>
    <s v="Cliente_12"/>
    <n v="319"/>
    <n v="1"/>
    <d v="2023-04-03T00:48:00"/>
    <d v="2023-04-03T03:59:00"/>
    <x v="1"/>
    <x v="0"/>
    <x v="1"/>
    <n v="30.05"/>
    <x v="1"/>
    <x v="6"/>
    <s v="Plato_15"/>
    <s v="Plato_8"/>
    <s v="Plato_20"/>
    <s v="Plato_17"/>
    <n v="268"/>
    <x v="2"/>
    <d v="1899-12-30T00:48:00"/>
    <d v="1899-12-30T03:59:00"/>
    <d v="1899-12-30T03:11:00"/>
    <d v="1899-12-30T01:19:20"/>
    <d v="1899-12-30T01:51:40"/>
    <x v="0"/>
  </r>
  <r>
    <n v="9"/>
    <s v="Cliente_294"/>
    <n v="320"/>
    <n v="1"/>
    <d v="2023-04-03T01:30:00"/>
    <d v="2023-04-03T04:17:00"/>
    <x v="0"/>
    <x v="0"/>
    <x v="0"/>
    <n v="44.02"/>
    <x v="0"/>
    <x v="0"/>
    <s v="Plato_13"/>
    <s v="Plato_5"/>
    <s v="Plato_18"/>
    <m/>
    <n v="98"/>
    <x v="2"/>
    <d v="1899-12-30T01:30:00"/>
    <d v="1899-12-30T04:17:00"/>
    <d v="1899-12-30T02:47:00"/>
    <d v="1899-12-30T01:48:00"/>
    <d v="1899-12-30T00:59:00"/>
    <x v="0"/>
  </r>
  <r>
    <n v="18"/>
    <s v="Cliente_659"/>
    <n v="321"/>
    <n v="5"/>
    <d v="2023-04-03T02:04:00"/>
    <d v="2023-04-03T04:18:00"/>
    <x v="1"/>
    <x v="0"/>
    <x v="2"/>
    <n v="23.59"/>
    <x v="1"/>
    <x v="5"/>
    <s v="Plato_16"/>
    <s v="Plato_5"/>
    <s v="Plato_14"/>
    <m/>
    <n v="141"/>
    <x v="2"/>
    <d v="1899-12-30T02:04:00"/>
    <d v="1899-12-30T04:18:00"/>
    <d v="1899-12-30T02:14:00"/>
    <d v="1899-12-30T00:58:00"/>
    <d v="1899-12-30T01:16:00"/>
    <x v="0"/>
  </r>
  <r>
    <n v="12"/>
    <s v="Cliente_47"/>
    <n v="322"/>
    <n v="1"/>
    <d v="2023-04-03T03:41:00"/>
    <d v="2023-04-03T05:47:00"/>
    <x v="2"/>
    <x v="2"/>
    <x v="2"/>
    <n v="24.69"/>
    <x v="2"/>
    <x v="8"/>
    <s v="Plato_15"/>
    <s v="Plato_13"/>
    <m/>
    <m/>
    <n v="85"/>
    <x v="2"/>
    <d v="1899-12-30T03:41:00"/>
    <d v="1899-12-30T05:47:00"/>
    <d v="1899-12-30T02:21:00"/>
    <d v="1899-12-30T00:56:00"/>
    <d v="1899-12-30T01:25:00"/>
    <x v="0"/>
  </r>
  <r>
    <n v="8"/>
    <s v="Cliente_544"/>
    <n v="323"/>
    <n v="1"/>
    <d v="2023-04-03T01:23:00"/>
    <d v="2023-04-03T04:19:00"/>
    <x v="3"/>
    <x v="1"/>
    <x v="1"/>
    <n v="44.3"/>
    <x v="1"/>
    <x v="9"/>
    <s v="Plato_5"/>
    <s v="Plato_9"/>
    <s v="Plato_7"/>
    <s v="Plato_4"/>
    <n v="208"/>
    <x v="2"/>
    <d v="1899-12-30T01:23:00"/>
    <d v="1899-12-30T04:19:00"/>
    <d v="1899-12-30T02:56:00"/>
    <d v="1899-12-30T00:54:50"/>
    <d v="1899-12-30T02:01:10"/>
    <x v="0"/>
  </r>
  <r>
    <n v="9"/>
    <s v="Cliente_633"/>
    <n v="324"/>
    <n v="6"/>
    <d v="2023-04-03T00:43:00"/>
    <d v="2023-04-03T01:51:00"/>
    <x v="1"/>
    <x v="2"/>
    <x v="2"/>
    <n v="21.6"/>
    <x v="1"/>
    <x v="4"/>
    <s v="Plato_2"/>
    <s v="Plato_6"/>
    <s v="Plato_10"/>
    <m/>
    <n v="137"/>
    <x v="2"/>
    <d v="1899-12-30T00:43:00"/>
    <d v="1899-12-30T01:51:00"/>
    <d v="1899-12-30T01:08:00"/>
    <d v="1899-12-30T00:51:20"/>
    <d v="1899-12-30T00:16:40"/>
    <x v="0"/>
  </r>
  <r>
    <n v="18"/>
    <s v="Cliente_154"/>
    <n v="325"/>
    <n v="1"/>
    <d v="2023-04-03T01:00:00"/>
    <d v="2023-04-03T02:18:00"/>
    <x v="2"/>
    <x v="0"/>
    <x v="2"/>
    <n v="32.5"/>
    <x v="0"/>
    <x v="4"/>
    <s v="Plato_13"/>
    <s v="Plato_17"/>
    <s v="Plato_8"/>
    <s v="Plato_15"/>
    <n v="154"/>
    <x v="2"/>
    <d v="1899-12-30T01:00:00"/>
    <d v="1899-12-30T02:18:00"/>
    <d v="1899-12-30T01:18:00"/>
    <d v="1899-12-30T01:04:30"/>
    <d v="1899-12-30T00:13:30"/>
    <x v="0"/>
  </r>
  <r>
    <n v="14"/>
    <s v="Cliente_489"/>
    <n v="326"/>
    <n v="4"/>
    <d v="2023-04-04T01:39:00"/>
    <d v="2023-04-04T05:34:00"/>
    <x v="1"/>
    <x v="1"/>
    <x v="0"/>
    <n v="13.85"/>
    <x v="2"/>
    <x v="4"/>
    <s v="Plato_8"/>
    <s v="Plato_4"/>
    <s v="Plato_16"/>
    <m/>
    <n v="81"/>
    <x v="3"/>
    <d v="1899-12-30T01:39:00"/>
    <d v="1899-12-30T05:34:00"/>
    <d v="1899-12-30T04:10:00"/>
    <d v="1899-12-30T01:31:00"/>
    <d v="1899-12-30T02:39:00"/>
    <x v="0"/>
  </r>
  <r>
    <n v="12"/>
    <s v="Cliente_336"/>
    <n v="327"/>
    <n v="5"/>
    <d v="2023-04-04T02:59:00"/>
    <d v="2023-04-04T04:36:00"/>
    <x v="3"/>
    <x v="2"/>
    <x v="2"/>
    <n v="15.08"/>
    <x v="0"/>
    <x v="1"/>
    <s v="Plato_18"/>
    <s v="Plato_4"/>
    <s v="Plato_6"/>
    <m/>
    <n v="147"/>
    <x v="3"/>
    <d v="1899-12-30T02:59:00"/>
    <d v="1899-12-30T04:36:00"/>
    <d v="1899-12-30T01:37:00"/>
    <d v="1899-12-30T00:52:00"/>
    <d v="1899-12-30T00:45:00"/>
    <x v="0"/>
  </r>
  <r>
    <n v="4"/>
    <s v="Cliente_350"/>
    <n v="328"/>
    <n v="3"/>
    <d v="2023-04-04T01:44:00"/>
    <d v="2023-04-04T04:07:00"/>
    <x v="2"/>
    <x v="2"/>
    <x v="2"/>
    <n v="13.85"/>
    <x v="0"/>
    <x v="9"/>
    <s v="Plato_8"/>
    <m/>
    <m/>
    <m/>
    <n v="35"/>
    <x v="3"/>
    <d v="1899-12-30T01:44:00"/>
    <d v="1899-12-30T04:07:00"/>
    <d v="1899-12-30T02:23:00"/>
    <d v="1899-12-30T00:21:00"/>
    <d v="1899-12-30T02:02:00"/>
    <x v="0"/>
  </r>
  <r>
    <n v="13"/>
    <s v="Cliente_797"/>
    <n v="329"/>
    <n v="1"/>
    <d v="2023-04-04T00:26:00"/>
    <d v="2023-04-04T02:41:00"/>
    <x v="2"/>
    <x v="0"/>
    <x v="2"/>
    <n v="38.89"/>
    <x v="2"/>
    <x v="6"/>
    <s v="Plato_13"/>
    <s v="Plato_20"/>
    <s v="Plato_17"/>
    <s v="Plato_14"/>
    <n v="207"/>
    <x v="3"/>
    <d v="1899-12-30T00:26:00"/>
    <d v="1899-12-30T02:41:00"/>
    <d v="1899-12-30T02:30:00"/>
    <d v="1899-12-30T01:13:30"/>
    <d v="1899-12-30T01:16:30"/>
    <x v="0"/>
  </r>
  <r>
    <n v="10"/>
    <s v="Cliente_436"/>
    <n v="330"/>
    <n v="6"/>
    <d v="2023-04-04T01:50:00"/>
    <d v="2023-04-04T03:57:00"/>
    <x v="0"/>
    <x v="1"/>
    <x v="2"/>
    <n v="32.17"/>
    <x v="2"/>
    <x v="6"/>
    <s v="Plato_1"/>
    <s v="Plato_16"/>
    <s v="Plato_14"/>
    <s v="Plato_13"/>
    <n v="217"/>
    <x v="3"/>
    <d v="1899-12-30T01:50:00"/>
    <d v="1899-12-30T03:57:00"/>
    <d v="1899-12-30T02:22:00"/>
    <d v="1899-12-30T01:06:30"/>
    <d v="1899-12-30T01:15:30"/>
    <x v="0"/>
  </r>
  <r>
    <n v="20"/>
    <s v="Cliente_597"/>
    <n v="331"/>
    <n v="3"/>
    <d v="2023-04-04T03:06:00"/>
    <d v="2023-04-04T06:17:00"/>
    <x v="4"/>
    <x v="2"/>
    <x v="0"/>
    <n v="36.61"/>
    <x v="0"/>
    <x v="3"/>
    <s v="Plato_12"/>
    <s v="Plato_8"/>
    <s v="Plato_7"/>
    <s v="Plato_1"/>
    <n v="173"/>
    <x v="3"/>
    <d v="1899-12-30T03:06:00"/>
    <d v="1899-12-30T06:17:00"/>
    <d v="1899-12-30T03:11:00"/>
    <d v="1899-12-30T01:43:40"/>
    <d v="1899-12-30T01:27:20"/>
    <x v="0"/>
  </r>
  <r>
    <n v="6"/>
    <s v="Cliente_823"/>
    <n v="332"/>
    <n v="1"/>
    <d v="2023-04-04T00:14:00"/>
    <d v="2023-04-04T01:29:00"/>
    <x v="2"/>
    <x v="0"/>
    <x v="0"/>
    <n v="25.21"/>
    <x v="0"/>
    <x v="10"/>
    <s v="Plato_20"/>
    <m/>
    <m/>
    <m/>
    <n v="120"/>
    <x v="3"/>
    <d v="1899-12-30T00:14:00"/>
    <d v="1899-12-30T01:29:00"/>
    <d v="1899-12-30T01:15:00"/>
    <d v="1899-12-30T00:05:40"/>
    <d v="1899-12-30T01:09:20"/>
    <x v="0"/>
  </r>
  <r>
    <n v="6"/>
    <s v="Cliente_690"/>
    <n v="333"/>
    <n v="1"/>
    <d v="2023-04-04T03:10:00"/>
    <d v="2023-04-04T04:29:00"/>
    <x v="4"/>
    <x v="2"/>
    <x v="2"/>
    <n v="13.19"/>
    <x v="1"/>
    <x v="3"/>
    <s v="Plato_19"/>
    <s v="Plato_4"/>
    <m/>
    <m/>
    <n v="72"/>
    <x v="3"/>
    <d v="1899-12-30T03:10:00"/>
    <d v="1899-12-30T04:29:00"/>
    <d v="1899-12-30T01:19:00"/>
    <d v="1899-12-30T00:49:30"/>
    <d v="1899-12-30T00:29:30"/>
    <x v="0"/>
  </r>
  <r>
    <n v="12"/>
    <s v="Cliente_216"/>
    <n v="334"/>
    <n v="4"/>
    <d v="2023-04-04T02:51:00"/>
    <d v="2023-04-04T06:31:00"/>
    <x v="1"/>
    <x v="1"/>
    <x v="2"/>
    <n v="17.5"/>
    <x v="1"/>
    <x v="10"/>
    <s v="Plato_13"/>
    <s v="Plato_14"/>
    <s v="Plato_7"/>
    <s v="Plato_2"/>
    <n v="173"/>
    <x v="3"/>
    <d v="1899-12-30T02:51:00"/>
    <d v="1899-12-30T06:31:00"/>
    <d v="1899-12-30T03:40:00"/>
    <d v="1899-12-30T01:47:00"/>
    <d v="1899-12-30T01:53:00"/>
    <x v="0"/>
  </r>
  <r>
    <n v="14"/>
    <s v="Cliente_546"/>
    <n v="335"/>
    <n v="3"/>
    <d v="2023-04-04T01:56:00"/>
    <d v="2023-04-04T03:09:00"/>
    <x v="4"/>
    <x v="0"/>
    <x v="0"/>
    <n v="41.56"/>
    <x v="1"/>
    <x v="2"/>
    <s v="Plato_2"/>
    <s v="Plato_16"/>
    <m/>
    <m/>
    <n v="114"/>
    <x v="3"/>
    <d v="1899-12-30T01:56:00"/>
    <d v="1899-12-30T03:09:00"/>
    <d v="1899-12-30T01:13:00"/>
    <d v="1899-12-30T00:45:00"/>
    <d v="1899-12-30T00:28:00"/>
    <x v="0"/>
  </r>
  <r>
    <n v="4"/>
    <s v="Cliente_524"/>
    <n v="336"/>
    <n v="5"/>
    <d v="2023-04-04T01:35:00"/>
    <d v="2023-04-04T04:51:00"/>
    <x v="2"/>
    <x v="2"/>
    <x v="2"/>
    <n v="17.93"/>
    <x v="1"/>
    <x v="10"/>
    <s v="Plato_13"/>
    <s v="Plato_12"/>
    <s v="Plato_10"/>
    <m/>
    <n v="158"/>
    <x v="3"/>
    <d v="1899-12-30T01:35:00"/>
    <d v="1899-12-30T04:51:00"/>
    <d v="1899-12-30T03:16:00"/>
    <d v="1899-12-30T00:29:10"/>
    <d v="1899-12-30T02:46:50"/>
    <x v="0"/>
  </r>
  <r>
    <n v="11"/>
    <s v="Cliente_193"/>
    <n v="337"/>
    <n v="2"/>
    <d v="2023-04-04T01:38:00"/>
    <d v="2023-04-04T04:31:00"/>
    <x v="3"/>
    <x v="2"/>
    <x v="2"/>
    <n v="19.28"/>
    <x v="0"/>
    <x v="2"/>
    <s v="Plato_7"/>
    <s v="Plato_16"/>
    <m/>
    <m/>
    <n v="100"/>
    <x v="3"/>
    <d v="1899-12-30T01:38:00"/>
    <d v="1899-12-30T04:31:00"/>
    <d v="1899-12-30T02:53:00"/>
    <d v="1899-12-30T00:22:40"/>
    <d v="1899-12-30T02:30:20"/>
    <x v="0"/>
  </r>
  <r>
    <n v="18"/>
    <s v="Cliente_794"/>
    <n v="338"/>
    <n v="2"/>
    <d v="2023-04-04T00:32:00"/>
    <d v="2023-04-04T03:30:00"/>
    <x v="3"/>
    <x v="0"/>
    <x v="0"/>
    <n v="30.62"/>
    <x v="0"/>
    <x v="8"/>
    <s v="Plato_18"/>
    <s v="Plato_13"/>
    <s v="Plato_15"/>
    <s v="Plato_3"/>
    <n v="279"/>
    <x v="3"/>
    <d v="1899-12-30T00:32:00"/>
    <d v="1899-12-30T03:30:00"/>
    <d v="1899-12-30T02:58:00"/>
    <d v="1899-12-30T00:54:20"/>
    <d v="1899-12-30T02:03:40"/>
    <x v="0"/>
  </r>
  <r>
    <n v="13"/>
    <s v="Cliente_602"/>
    <n v="339"/>
    <n v="2"/>
    <d v="2023-04-04T00:00:00"/>
    <d v="2023-04-04T02:01:00"/>
    <x v="0"/>
    <x v="1"/>
    <x v="0"/>
    <n v="19.600000000000001"/>
    <x v="0"/>
    <x v="4"/>
    <s v="Plato_9"/>
    <s v="Plato_14"/>
    <m/>
    <m/>
    <n v="104"/>
    <x v="3"/>
    <d v="1899-12-30T00:00:00"/>
    <d v="1899-12-30T02:01:00"/>
    <d v="1899-12-30T02:01:00"/>
    <d v="1899-12-30T00:23:00"/>
    <d v="1899-12-30T01:38:00"/>
    <x v="0"/>
  </r>
  <r>
    <n v="15"/>
    <s v="Cliente_296"/>
    <n v="340"/>
    <n v="1"/>
    <d v="2023-04-04T01:12:00"/>
    <d v="2023-04-04T04:38:00"/>
    <x v="0"/>
    <x v="0"/>
    <x v="2"/>
    <n v="38.520000000000003"/>
    <x v="1"/>
    <x v="0"/>
    <s v="Plato_20"/>
    <s v="Plato_16"/>
    <m/>
    <m/>
    <n v="164"/>
    <x v="3"/>
    <d v="1899-12-30T01:12:00"/>
    <d v="1899-12-30T04:38:00"/>
    <d v="1899-12-30T03:26:00"/>
    <d v="1899-12-30T00:36:10"/>
    <d v="1899-12-30T02:49:50"/>
    <x v="0"/>
  </r>
  <r>
    <n v="14"/>
    <s v="Cliente_568"/>
    <n v="341"/>
    <n v="5"/>
    <d v="2023-04-04T02:05:00"/>
    <d v="2023-04-04T04:19:00"/>
    <x v="0"/>
    <x v="1"/>
    <x v="2"/>
    <n v="47.05"/>
    <x v="1"/>
    <x v="4"/>
    <s v="Plato_16"/>
    <s v="Plato_5"/>
    <s v="Plato_8"/>
    <m/>
    <n v="177"/>
    <x v="3"/>
    <d v="1899-12-30T02:05:00"/>
    <d v="1899-12-30T04:19:00"/>
    <d v="1899-12-30T02:14:00"/>
    <d v="1899-12-30T01:05:40"/>
    <d v="1899-12-30T01:08:20"/>
    <x v="0"/>
  </r>
  <r>
    <n v="19"/>
    <s v="Cliente_897"/>
    <n v="342"/>
    <n v="5"/>
    <d v="2023-04-04T02:30:00"/>
    <d v="2023-04-04T06:11:00"/>
    <x v="0"/>
    <x v="1"/>
    <x v="2"/>
    <n v="20.059999999999999"/>
    <x v="1"/>
    <x v="6"/>
    <s v="Plato_14"/>
    <s v="Plato_16"/>
    <m/>
    <m/>
    <n v="102"/>
    <x v="3"/>
    <d v="1899-12-30T02:30:00"/>
    <d v="1899-12-30T06:11:00"/>
    <d v="1899-12-30T03:41:00"/>
    <d v="1899-12-30T00:27:00"/>
    <d v="1899-12-30T03:14:00"/>
    <x v="0"/>
  </r>
  <r>
    <n v="12"/>
    <s v="Cliente_816"/>
    <n v="343"/>
    <n v="1"/>
    <d v="2023-04-04T03:56:00"/>
    <d v="2023-04-04T05:45:00"/>
    <x v="3"/>
    <x v="0"/>
    <x v="2"/>
    <n v="23.01"/>
    <x v="2"/>
    <x v="4"/>
    <s v="Plato_18"/>
    <s v="Plato_14"/>
    <m/>
    <m/>
    <n v="137"/>
    <x v="3"/>
    <d v="1899-12-30T03:56:00"/>
    <d v="1899-12-30T05:45:00"/>
    <d v="1899-12-30T02:04:00"/>
    <d v="1899-12-30T00:43:20"/>
    <d v="1899-12-30T01:20:40"/>
    <x v="0"/>
  </r>
  <r>
    <n v="15"/>
    <s v="Cliente_221"/>
    <n v="344"/>
    <n v="3"/>
    <d v="2023-04-04T00:46:00"/>
    <d v="2023-04-04T02:04:00"/>
    <x v="2"/>
    <x v="0"/>
    <x v="2"/>
    <n v="33.01"/>
    <x v="2"/>
    <x v="9"/>
    <s v="Plato_8"/>
    <s v="Plato_17"/>
    <s v="Plato_15"/>
    <s v="Plato_5"/>
    <n v="183"/>
    <x v="3"/>
    <d v="1899-12-30T00:46:00"/>
    <d v="1899-12-30T02:04:00"/>
    <d v="1899-12-30T01:33:00"/>
    <d v="1899-12-30T01:02:30"/>
    <d v="1899-12-30T00:30:30"/>
    <x v="0"/>
  </r>
  <r>
    <n v="16"/>
    <s v="Cliente_755"/>
    <n v="345"/>
    <n v="3"/>
    <d v="2023-04-04T01:18:00"/>
    <d v="2023-04-04T04:19:00"/>
    <x v="4"/>
    <x v="0"/>
    <x v="2"/>
    <n v="13.98"/>
    <x v="2"/>
    <x v="9"/>
    <s v="Plato_12"/>
    <m/>
    <m/>
    <m/>
    <n v="38"/>
    <x v="3"/>
    <d v="1899-12-30T01:18:00"/>
    <d v="1899-12-30T04:19:00"/>
    <d v="1899-12-30T03:16:00"/>
    <d v="1899-12-30T00:09:00"/>
    <d v="1899-12-30T03:07:00"/>
    <x v="0"/>
  </r>
  <r>
    <n v="1"/>
    <s v="Cliente_289"/>
    <n v="346"/>
    <n v="5"/>
    <d v="2023-04-04T00:40:00"/>
    <d v="2023-04-04T03:56:00"/>
    <x v="3"/>
    <x v="0"/>
    <x v="0"/>
    <n v="35.93"/>
    <x v="0"/>
    <x v="10"/>
    <s v="Plato_19"/>
    <m/>
    <m/>
    <m/>
    <n v="72"/>
    <x v="3"/>
    <d v="1899-12-30T00:40:00"/>
    <d v="1899-12-30T03:56:00"/>
    <d v="1899-12-30T03:16:00"/>
    <d v="1899-12-30T00:11:00"/>
    <d v="1899-12-30T03:05:00"/>
    <x v="0"/>
  </r>
  <r>
    <n v="7"/>
    <s v="Cliente_476"/>
    <n v="347"/>
    <n v="4"/>
    <d v="2023-04-04T01:49:00"/>
    <d v="2023-04-04T04:34:00"/>
    <x v="4"/>
    <x v="0"/>
    <x v="2"/>
    <n v="48.52"/>
    <x v="0"/>
    <x v="9"/>
    <s v="Plato_8"/>
    <m/>
    <m/>
    <m/>
    <n v="70"/>
    <x v="3"/>
    <d v="1899-12-30T01:49:00"/>
    <d v="1899-12-30T04:34:00"/>
    <d v="1899-12-30T02:45:00"/>
    <d v="1899-12-30T00:22:00"/>
    <d v="1899-12-30T02:23:00"/>
    <x v="0"/>
  </r>
  <r>
    <n v="16"/>
    <s v="Cliente_940"/>
    <n v="348"/>
    <n v="2"/>
    <d v="2023-04-04T01:17:00"/>
    <d v="2023-04-04T04:59:00"/>
    <x v="2"/>
    <x v="0"/>
    <x v="2"/>
    <n v="30.78"/>
    <x v="2"/>
    <x v="3"/>
    <s v="Plato_10"/>
    <s v="Plato_3"/>
    <m/>
    <m/>
    <n v="86"/>
    <x v="3"/>
    <d v="1899-12-30T01:17:00"/>
    <d v="1899-12-30T04:59:00"/>
    <d v="1899-12-30T03:57:00"/>
    <d v="1899-12-30T00:50:00"/>
    <d v="1899-12-30T03:07:00"/>
    <x v="0"/>
  </r>
  <r>
    <n v="13"/>
    <s v="Cliente_707"/>
    <n v="349"/>
    <n v="1"/>
    <d v="2023-04-04T03:48:00"/>
    <d v="2023-04-04T07:31:00"/>
    <x v="3"/>
    <x v="1"/>
    <x v="2"/>
    <n v="40.630000000000003"/>
    <x v="2"/>
    <x v="2"/>
    <s v="Plato_2"/>
    <s v="Plato_12"/>
    <s v="Plato_8"/>
    <m/>
    <n v="152"/>
    <x v="3"/>
    <d v="1899-12-30T03:48:00"/>
    <d v="1899-12-30T07:31:00"/>
    <d v="1899-12-30T03:58:00"/>
    <d v="1899-12-30T01:07:50"/>
    <d v="1899-12-30T02:50:10"/>
    <x v="0"/>
  </r>
  <r>
    <n v="2"/>
    <s v="Cliente_644"/>
    <n v="350"/>
    <n v="6"/>
    <d v="2023-04-04T00:35:00"/>
    <d v="2023-04-04T02:59:00"/>
    <x v="3"/>
    <x v="1"/>
    <x v="0"/>
    <n v="36.21"/>
    <x v="0"/>
    <x v="1"/>
    <s v="Plato_17"/>
    <s v="Plato_6"/>
    <m/>
    <m/>
    <n v="143"/>
    <x v="3"/>
    <d v="1899-12-30T00:35:00"/>
    <d v="1899-12-30T02:59:00"/>
    <d v="1899-12-30T02:24:00"/>
    <d v="1899-12-30T00:45:00"/>
    <d v="1899-12-30T01:39:00"/>
    <x v="0"/>
  </r>
  <r>
    <n v="1"/>
    <s v="Cliente_619"/>
    <n v="351"/>
    <n v="6"/>
    <d v="2023-04-04T03:52:00"/>
    <d v="2023-04-04T06:09:00"/>
    <x v="1"/>
    <x v="1"/>
    <x v="2"/>
    <n v="48.93"/>
    <x v="1"/>
    <x v="2"/>
    <s v="Plato_15"/>
    <s v="Plato_8"/>
    <m/>
    <m/>
    <n v="201"/>
    <x v="3"/>
    <d v="1899-12-30T03:52:00"/>
    <d v="1899-12-30T06:09:00"/>
    <d v="1899-12-30T02:17:00"/>
    <d v="1899-12-30T00:08:20"/>
    <d v="1899-12-30T02:08:40"/>
    <x v="0"/>
  </r>
  <r>
    <n v="1"/>
    <s v="Cliente_780"/>
    <n v="352"/>
    <n v="3"/>
    <d v="2023-04-04T00:17:00"/>
    <d v="2023-04-04T02:53:00"/>
    <x v="0"/>
    <x v="1"/>
    <x v="1"/>
    <n v="17.55"/>
    <x v="0"/>
    <x v="3"/>
    <s v="Plato_11"/>
    <m/>
    <m/>
    <m/>
    <n v="99"/>
    <x v="3"/>
    <d v="1899-12-30T00:17:00"/>
    <d v="1899-12-30T02:53:00"/>
    <d v="1899-12-30T02:36:00"/>
    <d v="1899-12-30T00:02:20"/>
    <d v="1899-12-30T02:33:40"/>
    <x v="0"/>
  </r>
  <r>
    <n v="7"/>
    <s v="Cliente_833"/>
    <n v="353"/>
    <n v="5"/>
    <d v="2023-04-04T03:46:00"/>
    <d v="2023-04-04T07:36:00"/>
    <x v="3"/>
    <x v="2"/>
    <x v="2"/>
    <n v="27.37"/>
    <x v="0"/>
    <x v="2"/>
    <s v="Plato_5"/>
    <s v="Plato_2"/>
    <s v="Plato_8"/>
    <s v="Plato_18"/>
    <n v="212"/>
    <x v="3"/>
    <d v="1899-12-30T03:46:00"/>
    <d v="1899-12-30T07:36:00"/>
    <d v="1899-12-30T03:50:00"/>
    <d v="1899-12-30T01:12:00"/>
    <d v="1899-12-30T02:38:00"/>
    <x v="0"/>
  </r>
  <r>
    <n v="12"/>
    <s v="Cliente_899"/>
    <n v="354"/>
    <n v="6"/>
    <d v="2023-04-04T00:26:00"/>
    <d v="2023-04-04T03:24:00"/>
    <x v="3"/>
    <x v="1"/>
    <x v="2"/>
    <n v="29.58"/>
    <x v="2"/>
    <x v="3"/>
    <s v="Plato_12"/>
    <s v="Plato_15"/>
    <s v="Plato_4"/>
    <s v="Plato_7"/>
    <n v="181"/>
    <x v="3"/>
    <d v="1899-12-30T00:26:00"/>
    <d v="1899-12-30T03:24:00"/>
    <d v="1899-12-30T03:13:00"/>
    <d v="1899-12-30T01:27:40"/>
    <d v="1899-12-30T01:45:20"/>
    <x v="0"/>
  </r>
  <r>
    <n v="4"/>
    <s v="Cliente_523"/>
    <n v="355"/>
    <n v="4"/>
    <d v="2023-04-04T01:41:00"/>
    <d v="2023-04-04T05:07:00"/>
    <x v="3"/>
    <x v="1"/>
    <x v="2"/>
    <n v="30.53"/>
    <x v="0"/>
    <x v="0"/>
    <s v="Plato_10"/>
    <m/>
    <m/>
    <m/>
    <n v="26"/>
    <x v="3"/>
    <d v="1899-12-30T01:41:00"/>
    <d v="1899-12-30T05:07:00"/>
    <d v="1899-12-30T03:26:00"/>
    <d v="1899-12-30T00:07:00"/>
    <d v="1899-12-30T03:19:00"/>
    <x v="0"/>
  </r>
  <r>
    <n v="1"/>
    <s v="Cliente_498"/>
    <n v="356"/>
    <n v="1"/>
    <d v="2023-04-04T00:12:00"/>
    <d v="2023-04-04T02:18:00"/>
    <x v="0"/>
    <x v="1"/>
    <x v="2"/>
    <n v="28.92"/>
    <x v="2"/>
    <x v="2"/>
    <s v="Plato_4"/>
    <m/>
    <m/>
    <m/>
    <n v="36"/>
    <x v="3"/>
    <d v="1899-12-30T00:12:00"/>
    <d v="1899-12-30T02:18:00"/>
    <d v="1899-12-30T02:21:00"/>
    <d v="1899-12-30T00:03:30"/>
    <d v="1899-12-30T02:17:30"/>
    <x v="0"/>
  </r>
  <r>
    <n v="17"/>
    <s v="Cliente_470"/>
    <n v="357"/>
    <n v="2"/>
    <d v="2023-04-04T01:19:00"/>
    <d v="2023-04-04T04:26:00"/>
    <x v="0"/>
    <x v="1"/>
    <x v="0"/>
    <n v="26.87"/>
    <x v="2"/>
    <x v="9"/>
    <s v="Plato_1"/>
    <s v="Plato_3"/>
    <s v="Plato_6"/>
    <s v="Plato_5"/>
    <n v="168"/>
    <x v="3"/>
    <d v="1899-12-30T01:19:00"/>
    <d v="1899-12-30T04:26:00"/>
    <d v="1899-12-30T03:22:00"/>
    <d v="1899-12-30T01:12:50"/>
    <d v="1899-12-30T02:09:10"/>
    <x v="0"/>
  </r>
  <r>
    <n v="13"/>
    <s v="Cliente_827"/>
    <n v="358"/>
    <n v="5"/>
    <d v="2023-04-04T02:37:00"/>
    <d v="2023-04-04T05:57:00"/>
    <x v="3"/>
    <x v="2"/>
    <x v="2"/>
    <n v="42.1"/>
    <x v="0"/>
    <x v="7"/>
    <s v="Plato_10"/>
    <s v="Plato_4"/>
    <s v="Plato_3"/>
    <m/>
    <n v="166"/>
    <x v="3"/>
    <d v="1899-12-30T02:37:00"/>
    <d v="1899-12-30T05:57:00"/>
    <d v="1899-12-30T03:20:00"/>
    <d v="1899-12-30T00:59:00"/>
    <d v="1899-12-30T02:21:00"/>
    <x v="0"/>
  </r>
  <r>
    <n v="11"/>
    <s v="Cliente_92"/>
    <n v="359"/>
    <n v="2"/>
    <d v="2023-04-04T00:41:00"/>
    <d v="2023-04-04T04:10:00"/>
    <x v="2"/>
    <x v="0"/>
    <x v="2"/>
    <n v="12.2"/>
    <x v="0"/>
    <x v="4"/>
    <s v="Plato_5"/>
    <s v="Plato_16"/>
    <s v="Plato_9"/>
    <s v="Plato_10"/>
    <n v="190"/>
    <x v="3"/>
    <d v="1899-12-30T00:41:00"/>
    <d v="1899-12-30T04:10:00"/>
    <d v="1899-12-30T03:29:00"/>
    <d v="1899-12-30T01:41:00"/>
    <d v="1899-12-30T01:48:00"/>
    <x v="0"/>
  </r>
  <r>
    <n v="16"/>
    <s v="Cliente_191"/>
    <n v="360"/>
    <n v="3"/>
    <d v="2023-04-04T01:10:00"/>
    <d v="2023-04-04T04:58:00"/>
    <x v="0"/>
    <x v="0"/>
    <x v="2"/>
    <n v="39.26"/>
    <x v="2"/>
    <x v="4"/>
    <s v="Plato_13"/>
    <s v="Plato_2"/>
    <s v="Plato_10"/>
    <s v="Plato_15"/>
    <n v="233"/>
    <x v="3"/>
    <d v="1899-12-30T01:10:00"/>
    <d v="1899-12-30T04:58:00"/>
    <d v="1899-12-30T04:03:00"/>
    <d v="1899-12-30T01:55:00"/>
    <d v="1899-12-30T02:08:00"/>
    <x v="0"/>
  </r>
  <r>
    <n v="16"/>
    <s v="Cliente_183"/>
    <n v="361"/>
    <n v="1"/>
    <d v="2023-04-04T01:53:00"/>
    <d v="2023-04-04T05:28:00"/>
    <x v="2"/>
    <x v="2"/>
    <x v="1"/>
    <n v="41.73"/>
    <x v="1"/>
    <x v="1"/>
    <s v="Plato_9"/>
    <s v="Plato_7"/>
    <m/>
    <m/>
    <n v="101"/>
    <x v="3"/>
    <d v="1899-12-30T01:53:00"/>
    <d v="1899-12-30T05:28:00"/>
    <d v="1899-12-30T03:35:00"/>
    <d v="1899-12-30T01:16:00"/>
    <d v="1899-12-30T02:19:00"/>
    <x v="0"/>
  </r>
  <r>
    <n v="15"/>
    <s v="Cliente_681"/>
    <n v="362"/>
    <n v="2"/>
    <d v="2023-04-04T02:03:00"/>
    <d v="2023-04-04T05:59:00"/>
    <x v="1"/>
    <x v="0"/>
    <x v="2"/>
    <n v="47.21"/>
    <x v="1"/>
    <x v="7"/>
    <s v="Plato_3"/>
    <s v="Plato_7"/>
    <s v="Plato_4"/>
    <m/>
    <n v="62"/>
    <x v="3"/>
    <d v="1899-12-30T02:03:00"/>
    <d v="1899-12-30T05:59:00"/>
    <d v="1899-12-30T03:56:00"/>
    <d v="1899-12-30T02:03:00"/>
    <d v="1899-12-30T01:53:00"/>
    <x v="0"/>
  </r>
  <r>
    <n v="5"/>
    <s v="Cliente_499"/>
    <n v="363"/>
    <n v="2"/>
    <d v="2023-04-04T01:46:00"/>
    <d v="2023-04-04T03:29:00"/>
    <x v="0"/>
    <x v="0"/>
    <x v="2"/>
    <n v="49.02"/>
    <x v="2"/>
    <x v="2"/>
    <s v="Plato_2"/>
    <s v="Plato_7"/>
    <s v="Plato_19"/>
    <s v="Plato_11"/>
    <n v="240"/>
    <x v="3"/>
    <d v="1899-12-30T01:46:00"/>
    <d v="1899-12-30T03:29:00"/>
    <d v="1899-12-30T01:58:00"/>
    <d v="1899-12-30T01:31:40"/>
    <d v="1899-12-30T00:26:20"/>
    <x v="0"/>
  </r>
  <r>
    <n v="15"/>
    <s v="Cliente_495"/>
    <n v="364"/>
    <n v="2"/>
    <d v="2023-04-04T03:50:00"/>
    <d v="2023-04-04T07:10:00"/>
    <x v="3"/>
    <x v="0"/>
    <x v="0"/>
    <n v="48.28"/>
    <x v="0"/>
    <x v="2"/>
    <s v="Plato_16"/>
    <s v="Plato_5"/>
    <s v="Plato_1"/>
    <s v="Plato_9"/>
    <n v="157"/>
    <x v="3"/>
    <d v="1899-12-30T03:50:00"/>
    <d v="1899-12-30T07:10:00"/>
    <d v="1899-12-30T03:20:00"/>
    <d v="1899-12-30T01:19:00"/>
    <d v="1899-12-30T02:01:00"/>
    <x v="0"/>
  </r>
  <r>
    <n v="4"/>
    <s v="Cliente_54"/>
    <n v="365"/>
    <n v="1"/>
    <d v="2023-04-04T01:03:00"/>
    <d v="2023-04-04T04:33:00"/>
    <x v="0"/>
    <x v="0"/>
    <x v="1"/>
    <n v="34.97"/>
    <x v="2"/>
    <x v="9"/>
    <s v="Plato_19"/>
    <m/>
    <m/>
    <m/>
    <n v="108"/>
    <x v="3"/>
    <d v="1899-12-30T01:03:00"/>
    <d v="1899-12-30T04:33:00"/>
    <d v="1899-12-30T03:45:00"/>
    <d v="1899-12-30T00:08:20"/>
    <d v="1899-12-30T03:36:40"/>
    <x v="0"/>
  </r>
  <r>
    <n v="17"/>
    <s v="Cliente_923"/>
    <n v="366"/>
    <n v="5"/>
    <d v="2023-04-04T01:33:00"/>
    <d v="2023-04-04T04:46:00"/>
    <x v="0"/>
    <x v="0"/>
    <x v="1"/>
    <n v="10.57"/>
    <x v="0"/>
    <x v="9"/>
    <s v="Plato_6"/>
    <s v="Plato_8"/>
    <s v="Plato_20"/>
    <m/>
    <n v="239"/>
    <x v="3"/>
    <d v="1899-12-30T01:33:00"/>
    <d v="1899-12-30T04:46:00"/>
    <d v="1899-12-30T03:13:00"/>
    <d v="1899-12-30T00:36:30"/>
    <d v="1899-12-30T02:36:30"/>
    <x v="0"/>
  </r>
  <r>
    <n v="12"/>
    <s v="Cliente_453"/>
    <n v="367"/>
    <n v="2"/>
    <d v="2023-04-04T00:53:00"/>
    <d v="2023-04-04T03:45:00"/>
    <x v="0"/>
    <x v="2"/>
    <x v="2"/>
    <n v="12.62"/>
    <x v="1"/>
    <x v="9"/>
    <s v="Plato_10"/>
    <s v="Plato_9"/>
    <s v="Plato_3"/>
    <m/>
    <n v="101"/>
    <x v="3"/>
    <d v="1899-12-30T00:53:00"/>
    <d v="1899-12-30T03:45:00"/>
    <d v="1899-12-30T02:52:00"/>
    <d v="1899-12-30T00:56:00"/>
    <d v="1899-12-30T01:56:00"/>
    <x v="0"/>
  </r>
  <r>
    <n v="13"/>
    <s v="Cliente_14"/>
    <n v="368"/>
    <n v="1"/>
    <d v="2023-04-04T03:24:00"/>
    <d v="2023-04-04T05:33:00"/>
    <x v="1"/>
    <x v="1"/>
    <x v="0"/>
    <n v="37.65"/>
    <x v="2"/>
    <x v="1"/>
    <s v="Plato_11"/>
    <s v="Plato_7"/>
    <m/>
    <m/>
    <n v="123"/>
    <x v="3"/>
    <d v="1899-12-30T03:24:00"/>
    <d v="1899-12-30T05:33:00"/>
    <d v="1899-12-30T02:24:00"/>
    <d v="1899-12-30T00:55:00"/>
    <d v="1899-12-30T01:29:00"/>
    <x v="0"/>
  </r>
  <r>
    <n v="20"/>
    <s v="Cliente_611"/>
    <n v="369"/>
    <n v="2"/>
    <d v="2023-04-04T02:11:00"/>
    <d v="2023-04-04T05:54:00"/>
    <x v="3"/>
    <x v="0"/>
    <x v="2"/>
    <n v="34.83"/>
    <x v="1"/>
    <x v="7"/>
    <s v="Plato_17"/>
    <s v="Plato_14"/>
    <s v="Plato_16"/>
    <s v="Plato_10"/>
    <n v="242"/>
    <x v="3"/>
    <d v="1899-12-30T02:11:00"/>
    <d v="1899-12-30T05:54:00"/>
    <d v="1899-12-30T03:43:00"/>
    <d v="1899-12-30T00:17:40"/>
    <d v="1899-12-30T03:25:20"/>
    <x v="0"/>
  </r>
  <r>
    <n v="13"/>
    <s v="Cliente_666"/>
    <n v="370"/>
    <n v="6"/>
    <d v="2023-04-04T02:20:00"/>
    <d v="2023-04-04T03:23:00"/>
    <x v="0"/>
    <x v="0"/>
    <x v="2"/>
    <n v="47.79"/>
    <x v="1"/>
    <x v="7"/>
    <s v="Plato_19"/>
    <m/>
    <m/>
    <m/>
    <n v="72"/>
    <x v="3"/>
    <d v="1899-12-30T02:20:00"/>
    <d v="1899-12-30T03:23:00"/>
    <d v="1899-12-30T01:03:00"/>
    <d v="1899-12-30T00:16:30"/>
    <d v="1899-12-30T00:46:30"/>
    <x v="0"/>
  </r>
  <r>
    <n v="4"/>
    <s v="Cliente_505"/>
    <n v="371"/>
    <n v="3"/>
    <d v="2023-04-04T01:16:00"/>
    <d v="2023-04-04T04:31:00"/>
    <x v="4"/>
    <x v="2"/>
    <x v="2"/>
    <n v="32.51"/>
    <x v="2"/>
    <x v="8"/>
    <s v="Plato_17"/>
    <s v="Plato_19"/>
    <s v="Plato_16"/>
    <s v="Plato_14"/>
    <n v="200"/>
    <x v="3"/>
    <d v="1899-12-30T01:16:00"/>
    <d v="1899-12-30T04:31:00"/>
    <d v="1899-12-30T03:30:00"/>
    <d v="1899-12-30T00:31:00"/>
    <d v="1899-12-30T02:59:00"/>
    <x v="0"/>
  </r>
  <r>
    <n v="14"/>
    <s v="Cliente_858"/>
    <n v="372"/>
    <n v="5"/>
    <d v="2023-04-04T02:46:00"/>
    <d v="2023-04-04T06:14:00"/>
    <x v="2"/>
    <x v="0"/>
    <x v="2"/>
    <n v="17.170000000000002"/>
    <x v="0"/>
    <x v="2"/>
    <s v="Plato_4"/>
    <m/>
    <m/>
    <m/>
    <n v="36"/>
    <x v="3"/>
    <d v="1899-12-30T02:46:00"/>
    <d v="1899-12-30T06:14:00"/>
    <d v="1899-12-30T03:28:00"/>
    <d v="1899-12-30T00:11:00"/>
    <d v="1899-12-30T03:17:00"/>
    <x v="0"/>
  </r>
  <r>
    <n v="19"/>
    <s v="Cliente_882"/>
    <n v="373"/>
    <n v="2"/>
    <d v="2023-04-04T00:37:00"/>
    <d v="2023-04-04T03:11:00"/>
    <x v="3"/>
    <x v="1"/>
    <x v="0"/>
    <n v="26.62"/>
    <x v="2"/>
    <x v="10"/>
    <s v="Plato_13"/>
    <s v="Plato_8"/>
    <s v="Plato_5"/>
    <s v="Plato_3"/>
    <n v="160"/>
    <x v="3"/>
    <d v="1899-12-30T00:37:00"/>
    <d v="1899-12-30T03:11:00"/>
    <d v="1899-12-30T02:49:00"/>
    <d v="1899-12-30T01:41:30"/>
    <d v="1899-12-30T01:07:30"/>
    <x v="0"/>
  </r>
  <r>
    <n v="18"/>
    <s v="Cliente_275"/>
    <n v="374"/>
    <n v="3"/>
    <d v="2023-04-04T03:19:00"/>
    <d v="2023-04-04T04:24:00"/>
    <x v="2"/>
    <x v="0"/>
    <x v="2"/>
    <n v="33.35"/>
    <x v="1"/>
    <x v="3"/>
    <s v="Plato_8"/>
    <m/>
    <m/>
    <m/>
    <n v="35"/>
    <x v="3"/>
    <d v="1899-12-30T03:19:00"/>
    <d v="1899-12-30T04:24:00"/>
    <d v="1899-12-30T01:05:00"/>
    <d v="1899-12-30T00:09:00"/>
    <d v="1899-12-30T00:56:00"/>
    <x v="0"/>
  </r>
  <r>
    <n v="18"/>
    <s v="Cliente_871"/>
    <n v="375"/>
    <n v="1"/>
    <d v="2023-04-04T00:17:00"/>
    <d v="2023-04-04T03:09:00"/>
    <x v="0"/>
    <x v="0"/>
    <x v="2"/>
    <n v="22.3"/>
    <x v="0"/>
    <x v="0"/>
    <s v="Plato_17"/>
    <m/>
    <m/>
    <m/>
    <n v="93"/>
    <x v="3"/>
    <d v="1899-12-30T00:17:00"/>
    <d v="1899-12-30T03:09:00"/>
    <d v="1899-12-30T02:52:00"/>
    <d v="1899-12-30T00:09:00"/>
    <d v="1899-12-30T02:43:00"/>
    <x v="0"/>
  </r>
  <r>
    <n v="16"/>
    <s v="Cliente_183"/>
    <n v="376"/>
    <n v="4"/>
    <d v="2023-04-04T02:53:00"/>
    <d v="2023-04-04T05:12:00"/>
    <x v="1"/>
    <x v="0"/>
    <x v="1"/>
    <n v="27.51"/>
    <x v="2"/>
    <x v="8"/>
    <s v="Plato_14"/>
    <m/>
    <m/>
    <m/>
    <n v="46"/>
    <x v="3"/>
    <d v="1899-12-30T02:53:00"/>
    <d v="1899-12-30T05:12:00"/>
    <d v="1899-12-30T02:34:00"/>
    <d v="1899-12-30T00:02:30"/>
    <d v="1899-12-30T02:31:30"/>
    <x v="0"/>
  </r>
  <r>
    <n v="5"/>
    <s v="Cliente_841"/>
    <n v="377"/>
    <n v="1"/>
    <d v="2023-04-04T01:18:00"/>
    <d v="2023-04-04T04:46:00"/>
    <x v="4"/>
    <x v="0"/>
    <x v="2"/>
    <n v="14.96"/>
    <x v="1"/>
    <x v="3"/>
    <s v="Plato_18"/>
    <s v="Plato_15"/>
    <m/>
    <m/>
    <n v="100"/>
    <x v="3"/>
    <d v="1899-12-30T01:18:00"/>
    <d v="1899-12-30T04:46:00"/>
    <d v="1899-12-30T03:28:00"/>
    <d v="1899-12-30T00:39:30"/>
    <d v="1899-12-30T02:48:30"/>
    <x v="0"/>
  </r>
  <r>
    <n v="3"/>
    <s v="Cliente_789"/>
    <n v="378"/>
    <n v="1"/>
    <d v="2023-04-04T03:55:00"/>
    <d v="2023-04-04T05:18:00"/>
    <x v="1"/>
    <x v="0"/>
    <x v="1"/>
    <n v="40.31"/>
    <x v="1"/>
    <x v="4"/>
    <s v="Plato_2"/>
    <s v="Plato_12"/>
    <m/>
    <m/>
    <n v="49"/>
    <x v="3"/>
    <d v="1899-12-30T03:55:00"/>
    <d v="1899-12-30T05:18:00"/>
    <d v="1899-12-30T01:23:00"/>
    <d v="1899-12-30T00:21:00"/>
    <d v="1899-12-30T01:02:00"/>
    <x v="0"/>
  </r>
  <r>
    <n v="4"/>
    <s v="Cliente_442"/>
    <n v="379"/>
    <n v="2"/>
    <d v="2023-04-04T01:31:00"/>
    <d v="2023-04-04T03:57:00"/>
    <x v="0"/>
    <x v="1"/>
    <x v="2"/>
    <n v="10.61"/>
    <x v="2"/>
    <x v="9"/>
    <s v="Plato_8"/>
    <m/>
    <m/>
    <m/>
    <n v="70"/>
    <x v="3"/>
    <d v="1899-12-30T01:31:00"/>
    <d v="1899-12-30T03:57:00"/>
    <d v="1899-12-30T02:41:00"/>
    <d v="1899-12-30T00:03:00"/>
    <d v="1899-12-30T02:38:00"/>
    <x v="0"/>
  </r>
  <r>
    <n v="5"/>
    <s v="Cliente_964"/>
    <n v="380"/>
    <n v="1"/>
    <d v="2023-04-04T00:58:00"/>
    <d v="2023-04-04T04:33:00"/>
    <x v="0"/>
    <x v="2"/>
    <x v="0"/>
    <n v="22.53"/>
    <x v="1"/>
    <x v="10"/>
    <s v="Plato_11"/>
    <s v="Plato_12"/>
    <m/>
    <m/>
    <n v="137"/>
    <x v="3"/>
    <d v="1899-12-30T00:58:00"/>
    <d v="1899-12-30T04:33:00"/>
    <d v="1899-12-30T03:35:00"/>
    <d v="1899-12-30T00:36:50"/>
    <d v="1899-12-30T02:58:10"/>
    <x v="0"/>
  </r>
  <r>
    <n v="4"/>
    <s v="Cliente_141"/>
    <n v="381"/>
    <n v="1"/>
    <d v="2023-04-04T00:57:00"/>
    <d v="2023-04-04T04:32:00"/>
    <x v="1"/>
    <x v="1"/>
    <x v="0"/>
    <n v="27.69"/>
    <x v="1"/>
    <x v="7"/>
    <s v="Plato_10"/>
    <s v="Plato_11"/>
    <m/>
    <m/>
    <n v="144"/>
    <x v="3"/>
    <d v="1899-12-30T00:57:00"/>
    <d v="1899-12-30T04:32:00"/>
    <d v="1899-12-30T03:35:00"/>
    <d v="1899-12-30T00:17:40"/>
    <d v="1899-12-30T03:17:20"/>
    <x v="0"/>
  </r>
  <r>
    <n v="20"/>
    <s v="Cliente_742"/>
    <n v="382"/>
    <n v="6"/>
    <d v="2023-04-04T03:09:00"/>
    <d v="2023-04-04T06:27:00"/>
    <x v="2"/>
    <x v="2"/>
    <x v="0"/>
    <n v="19.8"/>
    <x v="0"/>
    <x v="8"/>
    <s v="Plato_9"/>
    <m/>
    <m/>
    <m/>
    <n v="87"/>
    <x v="3"/>
    <d v="1899-12-30T03:09:00"/>
    <d v="1899-12-30T06:27:00"/>
    <d v="1899-12-30T03:18:00"/>
    <d v="1899-12-30T00:18:00"/>
    <d v="1899-12-30T03:00:00"/>
    <x v="0"/>
  </r>
  <r>
    <n v="6"/>
    <s v="Cliente_992"/>
    <n v="383"/>
    <n v="6"/>
    <d v="2023-04-04T03:29:00"/>
    <d v="2023-04-04T06:33:00"/>
    <x v="4"/>
    <x v="0"/>
    <x v="2"/>
    <n v="31.33"/>
    <x v="1"/>
    <x v="9"/>
    <s v="Plato_19"/>
    <m/>
    <m/>
    <m/>
    <n v="108"/>
    <x v="3"/>
    <d v="1899-12-30T03:29:00"/>
    <d v="1899-12-30T06:33:00"/>
    <d v="1899-12-30T03:04:00"/>
    <d v="1899-12-30T00:03:00"/>
    <d v="1899-12-30T03:01:00"/>
    <x v="0"/>
  </r>
  <r>
    <n v="1"/>
    <s v="Cliente_622"/>
    <n v="384"/>
    <n v="5"/>
    <d v="2023-04-04T00:11:00"/>
    <d v="2023-04-04T02:33:00"/>
    <x v="1"/>
    <x v="1"/>
    <x v="0"/>
    <n v="39.32"/>
    <x v="0"/>
    <x v="5"/>
    <s v="Plato_4"/>
    <s v="Plato_12"/>
    <s v="Plato_6"/>
    <m/>
    <n v="120"/>
    <x v="3"/>
    <d v="1899-12-30T00:11:00"/>
    <d v="1899-12-30T02:33:00"/>
    <d v="1899-12-30T02:22:00"/>
    <d v="1899-12-30T01:13:40"/>
    <d v="1899-12-30T01:08:20"/>
    <x v="0"/>
  </r>
  <r>
    <n v="6"/>
    <s v="Cliente_508"/>
    <n v="385"/>
    <n v="6"/>
    <d v="2023-04-05T03:37:00"/>
    <d v="2023-04-05T06:43:00"/>
    <x v="0"/>
    <x v="1"/>
    <x v="2"/>
    <n v="11.14"/>
    <x v="2"/>
    <x v="0"/>
    <s v="Plato_2"/>
    <m/>
    <m/>
    <m/>
    <n v="60"/>
    <x v="4"/>
    <d v="1899-12-30T03:37:00"/>
    <d v="1899-12-30T06:43:00"/>
    <d v="1899-12-30T03:21:00"/>
    <d v="1899-12-30T00:11:00"/>
    <d v="1899-12-30T03:10:00"/>
    <x v="0"/>
  </r>
  <r>
    <n v="5"/>
    <s v="Cliente_436"/>
    <n v="386"/>
    <n v="2"/>
    <d v="2023-04-05T00:33:00"/>
    <d v="2023-04-05T02:58:00"/>
    <x v="4"/>
    <x v="0"/>
    <x v="0"/>
    <n v="28.96"/>
    <x v="2"/>
    <x v="5"/>
    <s v="Plato_11"/>
    <m/>
    <m/>
    <m/>
    <n v="99"/>
    <x v="4"/>
    <d v="1899-12-30T00:33:00"/>
    <d v="1899-12-30T02:58:00"/>
    <d v="1899-12-30T02:40:00"/>
    <d v="1899-12-30T00:13:20"/>
    <d v="1899-12-30T02:26:40"/>
    <x v="0"/>
  </r>
  <r>
    <n v="6"/>
    <s v="Cliente_676"/>
    <n v="387"/>
    <n v="5"/>
    <d v="2023-04-05T03:09:00"/>
    <d v="2023-04-05T06:10:00"/>
    <x v="3"/>
    <x v="0"/>
    <x v="1"/>
    <n v="20.84"/>
    <x v="2"/>
    <x v="5"/>
    <s v="Plato_17"/>
    <m/>
    <m/>
    <m/>
    <n v="93"/>
    <x v="4"/>
    <d v="1899-12-30T03:09:00"/>
    <d v="1899-12-30T06:10:00"/>
    <d v="1899-12-30T03:16:00"/>
    <d v="1899-12-30T00:06:00"/>
    <d v="1899-12-30T03:10:00"/>
    <x v="0"/>
  </r>
  <r>
    <n v="18"/>
    <s v="Cliente_768"/>
    <n v="388"/>
    <n v="2"/>
    <d v="2023-04-05T00:33:00"/>
    <d v="2023-04-05T03:35:00"/>
    <x v="2"/>
    <x v="0"/>
    <x v="2"/>
    <n v="27.03"/>
    <x v="1"/>
    <x v="0"/>
    <s v="Plato_17"/>
    <s v="Plato_19"/>
    <s v="Plato_9"/>
    <s v="Plato_11"/>
    <n v="291"/>
    <x v="4"/>
    <d v="1899-12-30T00:33:00"/>
    <d v="1899-12-30T03:35:00"/>
    <d v="1899-12-30T03:02:00"/>
    <d v="1899-12-30T01:17:00"/>
    <d v="1899-12-30T01:45:00"/>
    <x v="0"/>
  </r>
  <r>
    <n v="19"/>
    <s v="Cliente_667"/>
    <n v="389"/>
    <n v="5"/>
    <d v="2023-04-05T00:02:00"/>
    <d v="2023-04-05T02:15:00"/>
    <x v="0"/>
    <x v="0"/>
    <x v="2"/>
    <n v="39.14"/>
    <x v="0"/>
    <x v="5"/>
    <s v="Plato_11"/>
    <m/>
    <m/>
    <m/>
    <n v="33"/>
    <x v="4"/>
    <d v="1899-12-30T00:02:00"/>
    <d v="1899-12-30T02:15:00"/>
    <d v="1899-12-30T02:13:00"/>
    <d v="1899-12-30T00:24:00"/>
    <d v="1899-12-30T01:49:00"/>
    <x v="0"/>
  </r>
  <r>
    <n v="9"/>
    <s v="Cliente_874"/>
    <n v="390"/>
    <n v="2"/>
    <d v="2023-04-05T02:59:00"/>
    <d v="2023-04-05T05:19:00"/>
    <x v="0"/>
    <x v="0"/>
    <x v="2"/>
    <n v="42.68"/>
    <x v="0"/>
    <x v="9"/>
    <s v="Plato_5"/>
    <s v="Plato_10"/>
    <s v="Plato_13"/>
    <m/>
    <n v="143"/>
    <x v="4"/>
    <d v="1899-12-30T02:59:00"/>
    <d v="1899-12-30T05:19:00"/>
    <d v="1899-12-30T02:20:00"/>
    <d v="1899-12-30T00:58:20"/>
    <d v="1899-12-30T01:21:40"/>
    <x v="0"/>
  </r>
  <r>
    <n v="15"/>
    <s v="Cliente_609"/>
    <n v="391"/>
    <n v="1"/>
    <d v="2023-04-05T02:05:00"/>
    <d v="2023-04-05T04:09:00"/>
    <x v="0"/>
    <x v="0"/>
    <x v="2"/>
    <n v="48.6"/>
    <x v="0"/>
    <x v="8"/>
    <s v="Plato_5"/>
    <m/>
    <m/>
    <m/>
    <n v="22"/>
    <x v="4"/>
    <d v="1899-12-30T02:05:00"/>
    <d v="1899-12-30T04:09:00"/>
    <d v="1899-12-30T02:04:00"/>
    <d v="1899-12-30T00:35:00"/>
    <d v="1899-12-30T01:29:00"/>
    <x v="0"/>
  </r>
  <r>
    <n v="14"/>
    <s v="Cliente_471"/>
    <n v="392"/>
    <n v="3"/>
    <d v="2023-04-05T00:33:00"/>
    <d v="2023-04-05T04:08:00"/>
    <x v="2"/>
    <x v="0"/>
    <x v="2"/>
    <n v="32.729999999999997"/>
    <x v="2"/>
    <x v="6"/>
    <s v="Plato_15"/>
    <s v="Plato_7"/>
    <m/>
    <m/>
    <n v="120"/>
    <x v="4"/>
    <d v="1899-12-30T00:33:00"/>
    <d v="1899-12-30T04:08:00"/>
    <d v="1899-12-30T03:50:00"/>
    <d v="1899-12-30T00:42:40"/>
    <d v="1899-12-30T03:07:20"/>
    <x v="0"/>
  </r>
  <r>
    <n v="13"/>
    <s v="Cliente_196"/>
    <n v="393"/>
    <n v="3"/>
    <d v="2023-04-05T02:33:00"/>
    <d v="2023-04-05T05:17:00"/>
    <x v="4"/>
    <x v="0"/>
    <x v="2"/>
    <n v="12.54"/>
    <x v="2"/>
    <x v="1"/>
    <s v="Plato_12"/>
    <s v="Plato_8"/>
    <s v="Plato_13"/>
    <s v="Plato_5"/>
    <n v="208"/>
    <x v="4"/>
    <d v="1899-12-30T02:33:00"/>
    <d v="1899-12-30T05:17:00"/>
    <d v="1899-12-30T02:59:00"/>
    <d v="1899-12-30T01:00:40"/>
    <d v="1899-12-30T01:58:20"/>
    <x v="0"/>
  </r>
  <r>
    <n v="17"/>
    <s v="Cliente_740"/>
    <n v="394"/>
    <n v="1"/>
    <d v="2023-04-05T03:26:00"/>
    <d v="2023-04-05T07:02:00"/>
    <x v="0"/>
    <x v="0"/>
    <x v="2"/>
    <n v="18.05"/>
    <x v="2"/>
    <x v="2"/>
    <s v="Plato_7"/>
    <s v="Plato_9"/>
    <m/>
    <m/>
    <n v="77"/>
    <x v="4"/>
    <d v="1899-12-30T03:26:00"/>
    <d v="1899-12-30T07:02:00"/>
    <d v="1899-12-30T03:51:00"/>
    <d v="1899-12-30T00:44:30"/>
    <d v="1899-12-30T03:06:30"/>
    <x v="0"/>
  </r>
  <r>
    <n v="2"/>
    <s v="Cliente_563"/>
    <n v="395"/>
    <n v="1"/>
    <d v="2023-04-05T01:37:00"/>
    <d v="2023-04-05T05:34:00"/>
    <x v="2"/>
    <x v="0"/>
    <x v="0"/>
    <n v="40.9"/>
    <x v="1"/>
    <x v="8"/>
    <s v="Plato_12"/>
    <m/>
    <m/>
    <m/>
    <n v="38"/>
    <x v="4"/>
    <d v="1899-12-30T01:37:00"/>
    <d v="1899-12-30T05:34:00"/>
    <d v="1899-12-30T03:57:00"/>
    <d v="1899-12-30T00:04:00"/>
    <d v="1899-12-30T03:53:00"/>
    <x v="0"/>
  </r>
  <r>
    <n v="11"/>
    <s v="Cliente_991"/>
    <n v="396"/>
    <n v="1"/>
    <d v="2023-04-05T00:32:00"/>
    <d v="2023-04-05T03:36:00"/>
    <x v="2"/>
    <x v="2"/>
    <x v="1"/>
    <n v="34.5"/>
    <x v="1"/>
    <x v="4"/>
    <s v="Plato_3"/>
    <s v="Plato_13"/>
    <m/>
    <m/>
    <n v="83"/>
    <x v="4"/>
    <d v="1899-12-30T00:32:00"/>
    <d v="1899-12-30T03:36:00"/>
    <d v="1899-12-30T03:04:00"/>
    <d v="1899-12-30T00:39:40"/>
    <d v="1899-12-30T02:24:20"/>
    <x v="0"/>
  </r>
  <r>
    <n v="4"/>
    <s v="Cliente_289"/>
    <n v="397"/>
    <n v="2"/>
    <d v="2023-04-05T00:20:00"/>
    <d v="2023-04-05T01:34:00"/>
    <x v="4"/>
    <x v="1"/>
    <x v="0"/>
    <n v="37.79"/>
    <x v="1"/>
    <x v="9"/>
    <s v="Plato_6"/>
    <s v="Plato_17"/>
    <m/>
    <m/>
    <n v="147"/>
    <x v="4"/>
    <d v="1899-12-30T00:20:00"/>
    <d v="1899-12-30T01:34:00"/>
    <d v="1899-12-30T01:14:00"/>
    <d v="1899-12-30T00:24:40"/>
    <d v="1899-12-30T00:49:20"/>
    <x v="0"/>
  </r>
  <r>
    <n v="9"/>
    <s v="Cliente_330"/>
    <n v="398"/>
    <n v="5"/>
    <d v="2023-04-05T03:10:00"/>
    <d v="2023-04-05T07:05:00"/>
    <x v="1"/>
    <x v="1"/>
    <x v="2"/>
    <n v="48.96"/>
    <x v="1"/>
    <x v="4"/>
    <s v="Plato_16"/>
    <s v="Plato_11"/>
    <m/>
    <m/>
    <n v="122"/>
    <x v="4"/>
    <d v="1899-12-30T03:10:00"/>
    <d v="1899-12-30T07:05:00"/>
    <d v="1899-12-30T03:55:00"/>
    <d v="1899-12-30T00:35:30"/>
    <d v="1899-12-30T03:19:30"/>
    <x v="0"/>
  </r>
  <r>
    <n v="7"/>
    <s v="Cliente_943"/>
    <n v="399"/>
    <n v="6"/>
    <d v="2023-04-05T02:48:00"/>
    <d v="2023-04-05T05:40:00"/>
    <x v="3"/>
    <x v="0"/>
    <x v="2"/>
    <n v="27.32"/>
    <x v="1"/>
    <x v="0"/>
    <s v="Plato_11"/>
    <s v="Plato_19"/>
    <m/>
    <m/>
    <n v="207"/>
    <x v="4"/>
    <d v="1899-12-30T02:48:00"/>
    <d v="1899-12-30T05:40:00"/>
    <d v="1899-12-30T02:52:00"/>
    <d v="1899-12-30T00:30:20"/>
    <d v="1899-12-30T02:21:40"/>
    <x v="0"/>
  </r>
  <r>
    <n v="9"/>
    <s v="Cliente_285"/>
    <n v="400"/>
    <n v="4"/>
    <d v="2023-04-05T02:11:00"/>
    <d v="2023-04-05T04:14:00"/>
    <x v="4"/>
    <x v="0"/>
    <x v="2"/>
    <n v="42.96"/>
    <x v="0"/>
    <x v="2"/>
    <s v="Plato_20"/>
    <s v="Plato_16"/>
    <s v="Plato_17"/>
    <m/>
    <n v="198"/>
    <x v="4"/>
    <d v="1899-12-30T02:11:00"/>
    <d v="1899-12-30T04:14:00"/>
    <d v="1899-12-30T02:03:00"/>
    <d v="1899-12-30T00:39:30"/>
    <d v="1899-12-30T01:23:30"/>
    <x v="0"/>
  </r>
  <r>
    <n v="16"/>
    <s v="Cliente_12"/>
    <n v="401"/>
    <n v="2"/>
    <d v="2023-04-05T03:51:00"/>
    <d v="2023-04-05T06:57:00"/>
    <x v="2"/>
    <x v="0"/>
    <x v="2"/>
    <n v="15.87"/>
    <x v="2"/>
    <x v="3"/>
    <s v="Plato_13"/>
    <m/>
    <m/>
    <m/>
    <n v="42"/>
    <x v="4"/>
    <d v="1899-12-30T03:51:00"/>
    <d v="1899-12-30T06:57:00"/>
    <d v="1899-12-30T03:21:00"/>
    <d v="1899-12-30T00:10:00"/>
    <d v="1899-12-30T03:11:00"/>
    <x v="0"/>
  </r>
  <r>
    <n v="18"/>
    <s v="Cliente_905"/>
    <n v="402"/>
    <n v="1"/>
    <d v="2023-04-05T02:41:00"/>
    <d v="2023-04-05T05:08:00"/>
    <x v="0"/>
    <x v="0"/>
    <x v="2"/>
    <n v="31.02"/>
    <x v="0"/>
    <x v="1"/>
    <s v="Plato_1"/>
    <s v="Plato_12"/>
    <s v="Plato_5"/>
    <m/>
    <n v="151"/>
    <x v="4"/>
    <d v="1899-12-30T02:41:00"/>
    <d v="1899-12-30T05:08:00"/>
    <d v="1899-12-30T02:27:00"/>
    <d v="1899-12-30T00:28:10"/>
    <d v="1899-12-30T01:58:50"/>
    <x v="0"/>
  </r>
  <r>
    <n v="14"/>
    <s v="Cliente_543"/>
    <n v="403"/>
    <n v="5"/>
    <d v="2023-04-05T02:15:00"/>
    <d v="2023-04-05T05:15:00"/>
    <x v="1"/>
    <x v="0"/>
    <x v="2"/>
    <n v="14.76"/>
    <x v="1"/>
    <x v="9"/>
    <s v="Plato_5"/>
    <s v="Plato_4"/>
    <s v="Plato_15"/>
    <s v="Plato_7"/>
    <n v="190"/>
    <x v="4"/>
    <d v="1899-12-30T02:15:00"/>
    <d v="1899-12-30T05:15:00"/>
    <d v="1899-12-30T03:00:00"/>
    <d v="1899-12-30T01:07:10"/>
    <d v="1899-12-30T01:52:50"/>
    <x v="0"/>
  </r>
  <r>
    <n v="17"/>
    <s v="Cliente_897"/>
    <n v="404"/>
    <n v="2"/>
    <d v="2023-04-05T00:38:00"/>
    <d v="2023-04-05T04:29:00"/>
    <x v="3"/>
    <x v="0"/>
    <x v="2"/>
    <n v="32.56"/>
    <x v="1"/>
    <x v="0"/>
    <s v="Plato_13"/>
    <s v="Plato_3"/>
    <s v="Plato_20"/>
    <m/>
    <n v="182"/>
    <x v="4"/>
    <d v="1899-12-30T00:38:00"/>
    <d v="1899-12-30T04:29:00"/>
    <d v="1899-12-30T03:51:00"/>
    <d v="1899-12-30T01:12:40"/>
    <d v="1899-12-30T02:38:20"/>
    <x v="0"/>
  </r>
  <r>
    <n v="5"/>
    <s v="Cliente_239"/>
    <n v="405"/>
    <n v="6"/>
    <d v="2023-04-05T02:39:00"/>
    <d v="2023-04-05T04:59:00"/>
    <x v="2"/>
    <x v="2"/>
    <x v="2"/>
    <n v="14.56"/>
    <x v="0"/>
    <x v="10"/>
    <s v="Plato_10"/>
    <s v="Plato_20"/>
    <s v="Plato_3"/>
    <m/>
    <n v="106"/>
    <x v="4"/>
    <d v="1899-12-30T02:39:00"/>
    <d v="1899-12-30T04:59:00"/>
    <d v="1899-12-30T02:20:00"/>
    <d v="1899-12-30T01:31:30"/>
    <d v="1899-12-30T00:48:30"/>
    <x v="0"/>
  </r>
  <r>
    <n v="14"/>
    <s v="Cliente_927"/>
    <n v="406"/>
    <n v="5"/>
    <d v="2023-04-05T00:29:00"/>
    <d v="2023-04-05T02:37:00"/>
    <x v="2"/>
    <x v="2"/>
    <x v="1"/>
    <n v="34.03"/>
    <x v="2"/>
    <x v="0"/>
    <s v="Plato_3"/>
    <s v="Plato_8"/>
    <s v="Plato_1"/>
    <m/>
    <n v="155"/>
    <x v="4"/>
    <d v="1899-12-30T00:29:00"/>
    <d v="1899-12-30T02:37:00"/>
    <d v="1899-12-30T02:23:00"/>
    <d v="1899-12-30T01:25:00"/>
    <d v="1899-12-30T00:58:00"/>
    <x v="0"/>
  </r>
  <r>
    <n v="4"/>
    <s v="Cliente_315"/>
    <n v="407"/>
    <n v="1"/>
    <d v="2023-04-05T02:13:00"/>
    <d v="2023-04-05T04:51:00"/>
    <x v="4"/>
    <x v="1"/>
    <x v="0"/>
    <n v="22.98"/>
    <x v="0"/>
    <x v="8"/>
    <s v="Plato_3"/>
    <s v="Plato_8"/>
    <m/>
    <m/>
    <n v="95"/>
    <x v="4"/>
    <d v="1899-12-30T02:13:00"/>
    <d v="1899-12-30T04:51:00"/>
    <d v="1899-12-30T02:38:00"/>
    <d v="1899-12-30T00:28:40"/>
    <d v="1899-12-30T02:09:20"/>
    <x v="0"/>
  </r>
  <r>
    <n v="17"/>
    <s v="Cliente_195"/>
    <n v="408"/>
    <n v="3"/>
    <d v="2023-04-05T00:56:00"/>
    <d v="2023-04-05T04:05:00"/>
    <x v="2"/>
    <x v="0"/>
    <x v="2"/>
    <n v="10.14"/>
    <x v="2"/>
    <x v="9"/>
    <s v="Plato_1"/>
    <s v="Plato_7"/>
    <s v="Plato_18"/>
    <m/>
    <n v="131"/>
    <x v="4"/>
    <d v="1899-12-30T00:56:00"/>
    <d v="1899-12-30T04:05:00"/>
    <d v="1899-12-30T03:24:00"/>
    <d v="1899-12-30T01:38:40"/>
    <d v="1899-12-30T01:45:20"/>
    <x v="0"/>
  </r>
  <r>
    <n v="15"/>
    <s v="Cliente_166"/>
    <n v="409"/>
    <n v="5"/>
    <d v="2023-04-05T01:55:00"/>
    <d v="2023-04-05T03:01:00"/>
    <x v="1"/>
    <x v="0"/>
    <x v="2"/>
    <n v="48.7"/>
    <x v="0"/>
    <x v="9"/>
    <s v="Plato_13"/>
    <s v="Plato_20"/>
    <s v="Plato_16"/>
    <s v="Plato_7"/>
    <n v="203"/>
    <x v="4"/>
    <d v="1899-12-30T01:55:00"/>
    <d v="1899-12-30T03:01:00"/>
    <d v="1899-12-30T01:06:00"/>
    <d v="1899-12-30T01:54:20"/>
    <n v="-3.3564814810934304E-2"/>
    <x v="1"/>
  </r>
  <r>
    <n v="1"/>
    <s v="Cliente_157"/>
    <n v="410"/>
    <n v="3"/>
    <d v="2023-04-05T02:47:00"/>
    <d v="2023-04-05T05:23:00"/>
    <x v="4"/>
    <x v="2"/>
    <x v="2"/>
    <n v="43.65"/>
    <x v="0"/>
    <x v="4"/>
    <s v="Plato_3"/>
    <s v="Plato_19"/>
    <m/>
    <m/>
    <n v="56"/>
    <x v="4"/>
    <d v="1899-12-30T02:47:00"/>
    <d v="1899-12-30T05:23:00"/>
    <d v="1899-12-30T02:36:00"/>
    <d v="1899-12-30T01:31:00"/>
    <d v="1899-12-30T01:05:00"/>
    <x v="0"/>
  </r>
  <r>
    <n v="3"/>
    <s v="Cliente_212"/>
    <n v="411"/>
    <n v="3"/>
    <d v="2023-04-05T02:11:00"/>
    <d v="2023-04-05T05:04:00"/>
    <x v="1"/>
    <x v="0"/>
    <x v="0"/>
    <n v="21.88"/>
    <x v="2"/>
    <x v="1"/>
    <s v="Plato_20"/>
    <s v="Plato_4"/>
    <s v="Plato_6"/>
    <m/>
    <n v="219"/>
    <x v="4"/>
    <d v="1899-12-30T02:11:00"/>
    <d v="1899-12-30T05:04:00"/>
    <d v="1899-12-30T03:08:00"/>
    <d v="1899-12-30T00:48:00"/>
    <d v="1899-12-30T02:20:00"/>
    <x v="0"/>
  </r>
  <r>
    <n v="11"/>
    <s v="Cliente_912"/>
    <n v="412"/>
    <n v="4"/>
    <d v="2023-04-05T00:22:00"/>
    <d v="2023-04-05T02:03:00"/>
    <x v="3"/>
    <x v="2"/>
    <x v="2"/>
    <n v="12.94"/>
    <x v="2"/>
    <x v="4"/>
    <s v="Plato_17"/>
    <m/>
    <m/>
    <m/>
    <n v="93"/>
    <x v="4"/>
    <d v="1899-12-30T00:22:00"/>
    <d v="1899-12-30T02:03:00"/>
    <d v="1899-12-30T01:56:00"/>
    <d v="1899-12-30T00:19:00"/>
    <d v="1899-12-30T01:37:00"/>
    <x v="0"/>
  </r>
  <r>
    <n v="13"/>
    <s v="Cliente_736"/>
    <n v="413"/>
    <n v="3"/>
    <d v="2023-04-05T02:36:00"/>
    <d v="2023-04-05T04:58:00"/>
    <x v="4"/>
    <x v="2"/>
    <x v="2"/>
    <n v="23.01"/>
    <x v="2"/>
    <x v="10"/>
    <s v="Plato_8"/>
    <m/>
    <m/>
    <m/>
    <n v="35"/>
    <x v="4"/>
    <d v="1899-12-30T02:36:00"/>
    <d v="1899-12-30T04:58:00"/>
    <d v="1899-12-30T02:37:00"/>
    <d v="1899-12-30T00:12:00"/>
    <d v="1899-12-30T02:25:00"/>
    <x v="0"/>
  </r>
  <r>
    <n v="14"/>
    <s v="Cliente_328"/>
    <n v="414"/>
    <n v="6"/>
    <d v="2023-04-05T03:43:00"/>
    <d v="2023-04-05T07:12:00"/>
    <x v="3"/>
    <x v="1"/>
    <x v="2"/>
    <n v="13.17"/>
    <x v="0"/>
    <x v="0"/>
    <s v="Plato_11"/>
    <m/>
    <m/>
    <m/>
    <n v="33"/>
    <x v="4"/>
    <d v="1899-12-30T03:43:00"/>
    <d v="1899-12-30T07:12:00"/>
    <d v="1899-12-30T03:29:00"/>
    <d v="1899-12-30T00:38:00"/>
    <d v="1899-12-30T02:51:00"/>
    <x v="0"/>
  </r>
  <r>
    <n v="14"/>
    <s v="Cliente_919"/>
    <n v="415"/>
    <n v="4"/>
    <d v="2023-04-05T00:39:00"/>
    <d v="2023-04-05T04:35:00"/>
    <x v="4"/>
    <x v="2"/>
    <x v="2"/>
    <n v="20.51"/>
    <x v="2"/>
    <x v="2"/>
    <s v="Plato_6"/>
    <s v="Plato_18"/>
    <s v="Plato_19"/>
    <m/>
    <n v="158"/>
    <x v="4"/>
    <d v="1899-12-30T00:39:00"/>
    <d v="1899-12-30T04:35:00"/>
    <d v="1899-12-30T04:11:00"/>
    <d v="1899-12-30T01:03:00"/>
    <d v="1899-12-30T03:08:00"/>
    <x v="0"/>
  </r>
  <r>
    <n v="20"/>
    <s v="Cliente_958"/>
    <n v="416"/>
    <n v="2"/>
    <d v="2023-04-05T03:03:00"/>
    <d v="2023-04-05T06:37:00"/>
    <x v="1"/>
    <x v="2"/>
    <x v="2"/>
    <n v="12.9"/>
    <x v="0"/>
    <x v="7"/>
    <s v="Plato_1"/>
    <m/>
    <m/>
    <m/>
    <n v="25"/>
    <x v="4"/>
    <d v="1899-12-30T03:03:00"/>
    <d v="1899-12-30T06:37:00"/>
    <d v="1899-12-30T03:34:00"/>
    <d v="1899-12-30T00:09:00"/>
    <d v="1899-12-30T03:25:00"/>
    <x v="0"/>
  </r>
  <r>
    <n v="7"/>
    <s v="Cliente_395"/>
    <n v="417"/>
    <n v="2"/>
    <d v="2023-04-05T03:25:00"/>
    <d v="2023-04-05T04:33:00"/>
    <x v="2"/>
    <x v="2"/>
    <x v="2"/>
    <n v="35.08"/>
    <x v="1"/>
    <x v="5"/>
    <s v="Plato_9"/>
    <s v="Plato_20"/>
    <s v="Plato_12"/>
    <s v="Plato_6"/>
    <n v="142"/>
    <x v="4"/>
    <d v="1899-12-30T03:25:00"/>
    <d v="1899-12-30T04:33:00"/>
    <d v="1899-12-30T01:08:00"/>
    <d v="1899-12-30T01:13:00"/>
    <n v="-3.4722222210904069E-3"/>
    <x v="1"/>
  </r>
  <r>
    <n v="17"/>
    <s v="Cliente_287"/>
    <n v="418"/>
    <n v="4"/>
    <d v="2023-04-05T00:52:00"/>
    <d v="2023-04-05T03:31:00"/>
    <x v="0"/>
    <x v="2"/>
    <x v="2"/>
    <n v="35.51"/>
    <x v="0"/>
    <x v="0"/>
    <s v="Plato_1"/>
    <s v="Plato_17"/>
    <m/>
    <m/>
    <n v="118"/>
    <x v="4"/>
    <d v="1899-12-30T00:52:00"/>
    <d v="1899-12-30T03:31:00"/>
    <d v="1899-12-30T02:39:00"/>
    <d v="1899-12-30T01:03:20"/>
    <d v="1899-12-30T01:35:40"/>
    <x v="0"/>
  </r>
  <r>
    <n v="11"/>
    <s v="Cliente_479"/>
    <n v="419"/>
    <n v="4"/>
    <d v="2023-04-05T03:14:00"/>
    <d v="2023-04-05T05:43:00"/>
    <x v="3"/>
    <x v="0"/>
    <x v="2"/>
    <n v="14.09"/>
    <x v="2"/>
    <x v="10"/>
    <s v="Plato_18"/>
    <s v="Plato_11"/>
    <m/>
    <m/>
    <n v="67"/>
    <x v="4"/>
    <d v="1899-12-30T03:14:00"/>
    <d v="1899-12-30T05:43:00"/>
    <d v="1899-12-30T02:44:00"/>
    <d v="1899-12-30T01:04:00"/>
    <d v="1899-12-30T01:40:00"/>
    <x v="0"/>
  </r>
  <r>
    <n v="18"/>
    <s v="Cliente_33"/>
    <n v="420"/>
    <n v="6"/>
    <d v="2023-04-05T02:18:00"/>
    <d v="2023-04-05T05:29:00"/>
    <x v="2"/>
    <x v="0"/>
    <x v="2"/>
    <n v="31.49"/>
    <x v="2"/>
    <x v="6"/>
    <s v="Plato_18"/>
    <s v="Plato_3"/>
    <s v="Plato_1"/>
    <s v="Plato_15"/>
    <n v="242"/>
    <x v="4"/>
    <d v="1899-12-30T02:18:00"/>
    <d v="1899-12-30T05:29:00"/>
    <d v="1899-12-30T03:26:00"/>
    <d v="1899-12-30T00:50:50"/>
    <d v="1899-12-30T02:35:10"/>
    <x v="0"/>
  </r>
  <r>
    <n v="10"/>
    <s v="Cliente_160"/>
    <n v="421"/>
    <n v="1"/>
    <d v="2023-04-05T01:37:00"/>
    <d v="2023-04-05T04:07:00"/>
    <x v="1"/>
    <x v="0"/>
    <x v="2"/>
    <n v="17.57"/>
    <x v="2"/>
    <x v="9"/>
    <s v="Plato_17"/>
    <s v="Plato_4"/>
    <m/>
    <m/>
    <n v="85"/>
    <x v="4"/>
    <d v="1899-12-30T01:37:00"/>
    <d v="1899-12-30T04:07:00"/>
    <d v="1899-12-30T02:45:00"/>
    <d v="1899-12-30T00:35:40"/>
    <d v="1899-12-30T02:09:20"/>
    <x v="0"/>
  </r>
  <r>
    <n v="12"/>
    <s v="Cliente_109"/>
    <n v="422"/>
    <n v="6"/>
    <d v="2023-04-05T00:36:00"/>
    <d v="2023-04-05T03:09:00"/>
    <x v="2"/>
    <x v="0"/>
    <x v="2"/>
    <n v="39.72"/>
    <x v="0"/>
    <x v="0"/>
    <s v="Plato_10"/>
    <s v="Plato_19"/>
    <m/>
    <m/>
    <n v="88"/>
    <x v="4"/>
    <d v="1899-12-30T00:36:00"/>
    <d v="1899-12-30T03:09:00"/>
    <d v="1899-12-30T02:33:00"/>
    <d v="1899-12-30T00:30:30"/>
    <d v="1899-12-30T02:02:30"/>
    <x v="0"/>
  </r>
  <r>
    <n v="4"/>
    <s v="Cliente_151"/>
    <n v="423"/>
    <n v="2"/>
    <d v="2023-04-05T02:34:00"/>
    <d v="2023-04-05T04:57:00"/>
    <x v="1"/>
    <x v="0"/>
    <x v="1"/>
    <n v="34.130000000000003"/>
    <x v="1"/>
    <x v="8"/>
    <s v="Plato_16"/>
    <s v="Plato_15"/>
    <m/>
    <m/>
    <n v="152"/>
    <x v="4"/>
    <d v="1899-12-30T02:34:00"/>
    <d v="1899-12-30T04:57:00"/>
    <d v="1899-12-30T02:23:00"/>
    <d v="1899-12-30T00:14:20"/>
    <d v="1899-12-30T02:08:40"/>
    <x v="0"/>
  </r>
  <r>
    <n v="13"/>
    <s v="Cliente_342"/>
    <n v="424"/>
    <n v="3"/>
    <d v="2023-04-05T01:08:00"/>
    <d v="2023-04-05T03:17:00"/>
    <x v="2"/>
    <x v="2"/>
    <x v="1"/>
    <n v="11.02"/>
    <x v="0"/>
    <x v="1"/>
    <s v="Plato_5"/>
    <s v="Plato_6"/>
    <m/>
    <m/>
    <n v="147"/>
    <x v="4"/>
    <d v="1899-12-30T01:08:00"/>
    <d v="1899-12-30T03:17:00"/>
    <d v="1899-12-30T02:09:00"/>
    <d v="1899-12-30T00:29:20"/>
    <d v="1899-12-30T01:39:40"/>
    <x v="0"/>
  </r>
  <r>
    <n v="18"/>
    <s v="Cliente_332"/>
    <n v="425"/>
    <n v="3"/>
    <d v="2023-04-05T01:24:00"/>
    <d v="2023-04-05T03:45:00"/>
    <x v="2"/>
    <x v="0"/>
    <x v="2"/>
    <n v="49.43"/>
    <x v="0"/>
    <x v="4"/>
    <s v="Plato_12"/>
    <m/>
    <m/>
    <m/>
    <n v="19"/>
    <x v="4"/>
    <d v="1899-12-30T01:24:00"/>
    <d v="1899-12-30T03:45:00"/>
    <d v="1899-12-30T02:21:00"/>
    <d v="1899-12-30T00:28:00"/>
    <d v="1899-12-30T01:53:00"/>
    <x v="0"/>
  </r>
  <r>
    <n v="5"/>
    <s v="Cliente_689"/>
    <n v="426"/>
    <n v="2"/>
    <d v="2023-04-05T03:11:00"/>
    <d v="2023-04-05T05:02:00"/>
    <x v="4"/>
    <x v="0"/>
    <x v="2"/>
    <n v="47.8"/>
    <x v="0"/>
    <x v="2"/>
    <s v="Plato_11"/>
    <s v="Plato_16"/>
    <s v="Plato_1"/>
    <s v="Plato_19"/>
    <n v="247"/>
    <x v="4"/>
    <d v="1899-12-30T03:11:00"/>
    <d v="1899-12-30T05:02:00"/>
    <d v="1899-12-30T01:51:00"/>
    <d v="1899-12-30T00:54:10"/>
    <d v="1899-12-30T00:56:50"/>
    <x v="0"/>
  </r>
  <r>
    <n v="2"/>
    <s v="Cliente_953"/>
    <n v="427"/>
    <n v="4"/>
    <d v="2023-04-05T02:34:00"/>
    <d v="2023-04-05T03:43:00"/>
    <x v="2"/>
    <x v="0"/>
    <x v="1"/>
    <n v="43.74"/>
    <x v="1"/>
    <x v="6"/>
    <s v="Plato_1"/>
    <s v="Plato_8"/>
    <s v="Plato_14"/>
    <s v="Plato_12"/>
    <n v="206"/>
    <x v="4"/>
    <d v="1899-12-30T02:34:00"/>
    <d v="1899-12-30T03:43:00"/>
    <d v="1899-12-30T01:09:00"/>
    <d v="1899-12-30T01:29:20"/>
    <n v="-1.4120370366974923E-2"/>
    <x v="1"/>
  </r>
  <r>
    <n v="7"/>
    <s v="Cliente_518"/>
    <n v="428"/>
    <n v="5"/>
    <d v="2023-04-05T03:18:00"/>
    <d v="2023-04-05T06:03:00"/>
    <x v="4"/>
    <x v="1"/>
    <x v="2"/>
    <n v="15.6"/>
    <x v="0"/>
    <x v="8"/>
    <s v="Plato_20"/>
    <s v="Plato_14"/>
    <s v="Plato_1"/>
    <s v="Plato_17"/>
    <n v="175"/>
    <x v="4"/>
    <d v="1899-12-30T03:18:00"/>
    <d v="1899-12-30T06:03:00"/>
    <d v="1899-12-30T02:45:00"/>
    <d v="1899-12-30T02:11:30"/>
    <d v="1899-12-30T00:33:30"/>
    <x v="0"/>
  </r>
  <r>
    <n v="8"/>
    <s v="Cliente_348"/>
    <n v="429"/>
    <n v="1"/>
    <d v="2023-04-05T00:10:00"/>
    <d v="2023-04-05T03:46:00"/>
    <x v="4"/>
    <x v="0"/>
    <x v="2"/>
    <n v="10.95"/>
    <x v="0"/>
    <x v="2"/>
    <s v="Plato_10"/>
    <m/>
    <m/>
    <m/>
    <n v="78"/>
    <x v="4"/>
    <d v="1899-12-30T00:10:00"/>
    <d v="1899-12-30T03:46:00"/>
    <d v="1899-12-30T03:36:00"/>
    <d v="1899-12-30T00:09:00"/>
    <d v="1899-12-30T03:27:00"/>
    <x v="0"/>
  </r>
  <r>
    <n v="7"/>
    <s v="Cliente_259"/>
    <n v="430"/>
    <n v="3"/>
    <d v="2023-04-05T02:21:00"/>
    <d v="2023-04-05T03:59:00"/>
    <x v="4"/>
    <x v="0"/>
    <x v="0"/>
    <n v="42.09"/>
    <x v="0"/>
    <x v="5"/>
    <s v="Plato_1"/>
    <m/>
    <m/>
    <m/>
    <n v="25"/>
    <x v="4"/>
    <d v="1899-12-30T02:21:00"/>
    <d v="1899-12-30T03:59:00"/>
    <d v="1899-12-30T01:38:00"/>
    <d v="1899-12-30T00:49:00"/>
    <d v="1899-12-30T00:49:00"/>
    <x v="0"/>
  </r>
  <r>
    <n v="15"/>
    <s v="Cliente_243"/>
    <n v="431"/>
    <n v="5"/>
    <d v="2023-04-05T03:33:00"/>
    <d v="2023-04-05T07:25:00"/>
    <x v="3"/>
    <x v="0"/>
    <x v="2"/>
    <n v="39.82"/>
    <x v="1"/>
    <x v="10"/>
    <s v="Plato_2"/>
    <m/>
    <m/>
    <m/>
    <n v="60"/>
    <x v="4"/>
    <d v="1899-12-30T03:33:00"/>
    <d v="1899-12-30T07:25:00"/>
    <d v="1899-12-30T03:52:00"/>
    <d v="1899-12-30T00:10:00"/>
    <d v="1899-12-30T03:42:00"/>
    <x v="0"/>
  </r>
  <r>
    <n v="10"/>
    <s v="Cliente_869"/>
    <n v="432"/>
    <n v="2"/>
    <d v="2023-04-05T03:31:00"/>
    <d v="2023-04-05T05:54:00"/>
    <x v="4"/>
    <x v="2"/>
    <x v="2"/>
    <n v="18.71"/>
    <x v="1"/>
    <x v="1"/>
    <s v="Plato_3"/>
    <s v="Plato_13"/>
    <s v="Plato_16"/>
    <m/>
    <n v="109"/>
    <x v="4"/>
    <d v="1899-12-30T03:31:00"/>
    <d v="1899-12-30T05:54:00"/>
    <d v="1899-12-30T02:23:00"/>
    <d v="1899-12-30T01:03:20"/>
    <d v="1899-12-30T01:19:40"/>
    <x v="0"/>
  </r>
  <r>
    <n v="10"/>
    <s v="Cliente_306"/>
    <n v="433"/>
    <n v="4"/>
    <d v="2023-04-05T01:14:00"/>
    <d v="2023-04-05T03:09:00"/>
    <x v="4"/>
    <x v="0"/>
    <x v="2"/>
    <n v="45.77"/>
    <x v="0"/>
    <x v="6"/>
    <s v="Plato_2"/>
    <s v="Plato_7"/>
    <m/>
    <m/>
    <n v="102"/>
    <x v="4"/>
    <d v="1899-12-30T01:14:00"/>
    <d v="1899-12-30T03:09:00"/>
    <d v="1899-12-30T01:55:00"/>
    <d v="1899-12-30T01:02:00"/>
    <d v="1899-12-30T00:53:00"/>
    <x v="0"/>
  </r>
  <r>
    <n v="15"/>
    <s v="Cliente_842"/>
    <n v="434"/>
    <n v="4"/>
    <d v="2023-04-05T00:15:00"/>
    <d v="2023-04-05T03:55:00"/>
    <x v="4"/>
    <x v="0"/>
    <x v="2"/>
    <n v="37.15"/>
    <x v="0"/>
    <x v="6"/>
    <s v="Plato_10"/>
    <s v="Plato_5"/>
    <m/>
    <m/>
    <n v="96"/>
    <x v="4"/>
    <d v="1899-12-30T00:15:00"/>
    <d v="1899-12-30T03:55:00"/>
    <d v="1899-12-30T03:40:00"/>
    <d v="1899-12-30T00:29:00"/>
    <d v="1899-12-30T03:11:00"/>
    <x v="0"/>
  </r>
  <r>
    <n v="17"/>
    <s v="Cliente_349"/>
    <n v="435"/>
    <n v="6"/>
    <d v="2023-04-05T03:53:00"/>
    <d v="2023-04-05T06:01:00"/>
    <x v="3"/>
    <x v="0"/>
    <x v="2"/>
    <n v="30.48"/>
    <x v="2"/>
    <x v="0"/>
    <s v="Plato_10"/>
    <s v="Plato_13"/>
    <s v="Plato_2"/>
    <m/>
    <n v="154"/>
    <x v="4"/>
    <d v="1899-12-30T03:53:00"/>
    <d v="1899-12-30T06:01:00"/>
    <d v="1899-12-30T02:23:00"/>
    <d v="1899-12-30T00:55:30"/>
    <d v="1899-12-30T01:27:30"/>
    <x v="0"/>
  </r>
  <r>
    <n v="10"/>
    <s v="Cliente_316"/>
    <n v="436"/>
    <n v="3"/>
    <d v="2023-04-05T00:12:00"/>
    <d v="2023-04-05T04:04:00"/>
    <x v="3"/>
    <x v="0"/>
    <x v="2"/>
    <n v="10.14"/>
    <x v="2"/>
    <x v="2"/>
    <s v="Plato_16"/>
    <m/>
    <m/>
    <m/>
    <n v="56"/>
    <x v="4"/>
    <d v="1899-12-30T00:12:00"/>
    <d v="1899-12-30T04:04:00"/>
    <d v="1899-12-30T04:07:00"/>
    <d v="1899-12-30T00:22:30"/>
    <d v="1899-12-30T03:44:30"/>
    <x v="0"/>
  </r>
  <r>
    <n v="16"/>
    <s v="Cliente_600"/>
    <n v="437"/>
    <n v="6"/>
    <d v="2023-04-05T03:02:00"/>
    <d v="2023-04-05T05:25:00"/>
    <x v="0"/>
    <x v="0"/>
    <x v="2"/>
    <n v="12.56"/>
    <x v="0"/>
    <x v="3"/>
    <s v="Plato_8"/>
    <m/>
    <m/>
    <m/>
    <n v="70"/>
    <x v="4"/>
    <d v="1899-12-30T03:02:00"/>
    <d v="1899-12-30T05:25:00"/>
    <d v="1899-12-30T02:23:00"/>
    <d v="1899-12-30T00:25:30"/>
    <d v="1899-12-30T01:57:30"/>
    <x v="0"/>
  </r>
  <r>
    <n v="2"/>
    <s v="Cliente_732"/>
    <n v="438"/>
    <n v="1"/>
    <d v="2023-04-05T03:58:00"/>
    <d v="2023-04-05T07:33:00"/>
    <x v="1"/>
    <x v="0"/>
    <x v="2"/>
    <n v="19.3"/>
    <x v="1"/>
    <x v="10"/>
    <s v="Plato_11"/>
    <m/>
    <m/>
    <m/>
    <n v="33"/>
    <x v="4"/>
    <d v="1899-12-30T03:58:00"/>
    <d v="1899-12-30T07:33:00"/>
    <d v="1899-12-30T03:35:00"/>
    <d v="1899-12-30T00:51:00"/>
    <d v="1899-12-30T02:44:00"/>
    <x v="0"/>
  </r>
  <r>
    <n v="15"/>
    <s v="Cliente_807"/>
    <n v="439"/>
    <n v="1"/>
    <d v="2023-04-05T00:00:00"/>
    <d v="2023-04-05T01:23:00"/>
    <x v="0"/>
    <x v="2"/>
    <x v="2"/>
    <n v="25.56"/>
    <x v="1"/>
    <x v="6"/>
    <s v="Plato_11"/>
    <s v="Plato_10"/>
    <m/>
    <m/>
    <n v="177"/>
    <x v="4"/>
    <d v="1899-12-30T00:00:00"/>
    <d v="1899-12-30T01:23:00"/>
    <d v="1899-12-30T01:23:00"/>
    <d v="1899-12-30T00:21:20"/>
    <d v="1899-12-30T01:01:40"/>
    <x v="0"/>
  </r>
  <r>
    <n v="13"/>
    <s v="Cliente_900"/>
    <n v="440"/>
    <n v="1"/>
    <d v="2023-04-05T01:59:00"/>
    <d v="2023-04-05T05:48:00"/>
    <x v="2"/>
    <x v="0"/>
    <x v="2"/>
    <n v="38.85"/>
    <x v="2"/>
    <x v="10"/>
    <s v="Plato_14"/>
    <s v="Plato_12"/>
    <m/>
    <m/>
    <n v="84"/>
    <x v="4"/>
    <d v="1899-12-30T01:59:00"/>
    <d v="1899-12-30T05:48:00"/>
    <d v="1899-12-30T04:04:00"/>
    <d v="1899-12-30T00:22:30"/>
    <d v="1899-12-30T03:41:30"/>
    <x v="0"/>
  </r>
  <r>
    <n v="13"/>
    <s v="Cliente_143"/>
    <n v="441"/>
    <n v="6"/>
    <d v="2023-04-05T01:04:00"/>
    <d v="2023-04-05T03:23:00"/>
    <x v="2"/>
    <x v="0"/>
    <x v="1"/>
    <n v="23.31"/>
    <x v="2"/>
    <x v="0"/>
    <s v="Plato_8"/>
    <s v="Plato_10"/>
    <m/>
    <m/>
    <n v="183"/>
    <x v="4"/>
    <d v="1899-12-30T01:04:00"/>
    <d v="1899-12-30T03:23:00"/>
    <d v="1899-12-30T02:34:00"/>
    <d v="1899-12-30T00:30:00"/>
    <d v="1899-12-30T02:04:00"/>
    <x v="0"/>
  </r>
  <r>
    <n v="15"/>
    <s v="Cliente_405"/>
    <n v="442"/>
    <n v="3"/>
    <d v="2023-04-05T02:04:00"/>
    <d v="2023-04-05T03:18:00"/>
    <x v="4"/>
    <x v="2"/>
    <x v="2"/>
    <n v="21.07"/>
    <x v="2"/>
    <x v="7"/>
    <s v="Plato_18"/>
    <s v="Plato_1"/>
    <s v="Plato_19"/>
    <m/>
    <n v="235"/>
    <x v="4"/>
    <d v="1899-12-30T02:04:00"/>
    <d v="1899-12-30T03:18:00"/>
    <d v="1899-12-30T01:29:00"/>
    <d v="1899-12-30T01:21:40"/>
    <d v="1899-12-30T00:07:20"/>
    <x v="0"/>
  </r>
  <r>
    <n v="4"/>
    <s v="Cliente_332"/>
    <n v="443"/>
    <n v="2"/>
    <d v="2023-04-05T01:15:00"/>
    <d v="2023-04-05T03:14:00"/>
    <x v="2"/>
    <x v="0"/>
    <x v="0"/>
    <n v="14.48"/>
    <x v="1"/>
    <x v="5"/>
    <s v="Plato_14"/>
    <s v="Plato_15"/>
    <s v="Plato_10"/>
    <s v="Plato_16"/>
    <n v="217"/>
    <x v="4"/>
    <d v="1899-12-30T01:15:00"/>
    <d v="1899-12-30T03:14:00"/>
    <d v="1899-12-30T01:59:00"/>
    <d v="1899-12-30T01:46:20"/>
    <d v="1899-12-30T00:12:40"/>
    <x v="0"/>
  </r>
  <r>
    <n v="8"/>
    <s v="Cliente_894"/>
    <n v="444"/>
    <n v="5"/>
    <d v="2023-04-05T03:23:00"/>
    <d v="2023-04-05T06:08:00"/>
    <x v="1"/>
    <x v="0"/>
    <x v="2"/>
    <n v="25.26"/>
    <x v="1"/>
    <x v="10"/>
    <s v="Plato_14"/>
    <s v="Plato_7"/>
    <m/>
    <m/>
    <n v="95"/>
    <x v="4"/>
    <d v="1899-12-30T03:23:00"/>
    <d v="1899-12-30T06:08:00"/>
    <d v="1899-12-30T02:45:00"/>
    <d v="1899-12-30T00:48:20"/>
    <d v="1899-12-30T01:56:40"/>
    <x v="0"/>
  </r>
  <r>
    <n v="6"/>
    <s v="Cliente_473"/>
    <n v="445"/>
    <n v="5"/>
    <d v="2023-04-05T01:01:00"/>
    <d v="2023-04-05T03:09:00"/>
    <x v="1"/>
    <x v="1"/>
    <x v="2"/>
    <n v="14.28"/>
    <x v="1"/>
    <x v="3"/>
    <s v="Plato_6"/>
    <m/>
    <m/>
    <m/>
    <n v="81"/>
    <x v="4"/>
    <d v="1899-12-30T01:01:00"/>
    <d v="1899-12-30T03:09:00"/>
    <d v="1899-12-30T02:08:00"/>
    <d v="1899-12-30T00:08:40"/>
    <d v="1899-12-30T01:59:20"/>
    <x v="0"/>
  </r>
  <r>
    <n v="12"/>
    <s v="Cliente_606"/>
    <n v="446"/>
    <n v="2"/>
    <d v="2023-04-05T02:48:00"/>
    <d v="2023-04-05T06:13:00"/>
    <x v="1"/>
    <x v="0"/>
    <x v="2"/>
    <n v="35.24"/>
    <x v="1"/>
    <x v="8"/>
    <s v="Plato_13"/>
    <m/>
    <m/>
    <m/>
    <n v="21"/>
    <x v="4"/>
    <d v="1899-12-30T02:48:00"/>
    <d v="1899-12-30T06:13:00"/>
    <d v="1899-12-30T03:25:00"/>
    <d v="1899-12-30T00:08:00"/>
    <d v="1899-12-30T03:17:00"/>
    <x v="0"/>
  </r>
  <r>
    <n v="8"/>
    <s v="Cliente_404"/>
    <n v="447"/>
    <n v="2"/>
    <d v="2023-04-05T03:53:00"/>
    <d v="2023-04-05T07:24:00"/>
    <x v="4"/>
    <x v="2"/>
    <x v="2"/>
    <n v="28.68"/>
    <x v="1"/>
    <x v="0"/>
    <s v="Plato_3"/>
    <s v="Plato_12"/>
    <s v="Plato_16"/>
    <m/>
    <n v="181"/>
    <x v="4"/>
    <d v="1899-12-30T03:53:00"/>
    <d v="1899-12-30T07:24:00"/>
    <d v="1899-12-30T03:31:00"/>
    <d v="1899-12-30T00:33:30"/>
    <d v="1899-12-30T02:57:30"/>
    <x v="0"/>
  </r>
  <r>
    <n v="4"/>
    <s v="Cliente_216"/>
    <n v="448"/>
    <n v="5"/>
    <d v="2023-04-05T00:07:00"/>
    <d v="2023-04-05T03:35:00"/>
    <x v="4"/>
    <x v="2"/>
    <x v="2"/>
    <n v="35.68"/>
    <x v="2"/>
    <x v="5"/>
    <s v="Plato_12"/>
    <s v="Plato_11"/>
    <m/>
    <m/>
    <n v="137"/>
    <x v="4"/>
    <d v="1899-12-30T00:07:00"/>
    <d v="1899-12-30T03:35:00"/>
    <d v="1899-12-30T03:43:00"/>
    <d v="1899-12-30T00:26:20"/>
    <d v="1899-12-30T03:16:40"/>
    <x v="0"/>
  </r>
  <r>
    <n v="3"/>
    <s v="Cliente_717"/>
    <n v="449"/>
    <n v="3"/>
    <d v="2023-04-05T03:25:00"/>
    <d v="2023-04-05T05:02:00"/>
    <x v="0"/>
    <x v="0"/>
    <x v="1"/>
    <n v="42.25"/>
    <x v="2"/>
    <x v="2"/>
    <s v="Plato_15"/>
    <m/>
    <m/>
    <m/>
    <n v="64"/>
    <x v="4"/>
    <d v="1899-12-30T03:25:00"/>
    <d v="1899-12-30T05:02:00"/>
    <d v="1899-12-30T01:52:00"/>
    <d v="1899-12-30T00:16:30"/>
    <d v="1899-12-30T01:35:30"/>
    <x v="0"/>
  </r>
  <r>
    <n v="9"/>
    <s v="Cliente_783"/>
    <n v="450"/>
    <n v="6"/>
    <d v="2023-04-05T03:51:00"/>
    <d v="2023-04-05T05:01:00"/>
    <x v="0"/>
    <x v="0"/>
    <x v="2"/>
    <n v="48.9"/>
    <x v="2"/>
    <x v="6"/>
    <s v="Plato_4"/>
    <s v="Plato_19"/>
    <m/>
    <m/>
    <n v="72"/>
    <x v="4"/>
    <d v="1899-12-30T03:51:00"/>
    <d v="1899-12-30T05:01:00"/>
    <d v="1899-12-30T01:25:00"/>
    <d v="1899-12-30T00:27:30"/>
    <d v="1899-12-30T00:57:30"/>
    <x v="0"/>
  </r>
  <r>
    <n v="3"/>
    <s v="Cliente_240"/>
    <n v="451"/>
    <n v="1"/>
    <d v="2023-04-05T01:17:00"/>
    <d v="2023-04-05T02:26:00"/>
    <x v="3"/>
    <x v="1"/>
    <x v="2"/>
    <n v="46.37"/>
    <x v="1"/>
    <x v="6"/>
    <s v="Plato_8"/>
    <s v="Plato_14"/>
    <s v="Plato_18"/>
    <m/>
    <n v="92"/>
    <x v="4"/>
    <d v="1899-12-30T01:17:00"/>
    <d v="1899-12-30T02:26:00"/>
    <d v="1899-12-30T01:09:00"/>
    <d v="1899-12-30T01:43:00"/>
    <n v="-2.361111110771566E-2"/>
    <x v="1"/>
  </r>
  <r>
    <n v="9"/>
    <s v="Cliente_589"/>
    <n v="452"/>
    <n v="1"/>
    <d v="2023-04-05T02:53:00"/>
    <d v="2023-04-05T05:19:00"/>
    <x v="4"/>
    <x v="0"/>
    <x v="2"/>
    <n v="43.48"/>
    <x v="0"/>
    <x v="7"/>
    <s v="Plato_17"/>
    <s v="Plato_5"/>
    <s v="Plato_13"/>
    <m/>
    <n v="158"/>
    <x v="4"/>
    <d v="1899-12-30T02:53:00"/>
    <d v="1899-12-30T05:19:00"/>
    <d v="1899-12-30T02:26:00"/>
    <d v="1899-12-30T01:13:40"/>
    <d v="1899-12-30T01:12:20"/>
    <x v="0"/>
  </r>
  <r>
    <n v="6"/>
    <s v="Cliente_284"/>
    <n v="453"/>
    <n v="1"/>
    <d v="2023-04-05T03:42:00"/>
    <d v="2023-04-05T05:07:00"/>
    <x v="2"/>
    <x v="1"/>
    <x v="2"/>
    <n v="36.83"/>
    <x v="1"/>
    <x v="9"/>
    <s v="Plato_18"/>
    <s v="Plato_15"/>
    <m/>
    <m/>
    <n v="130"/>
    <x v="4"/>
    <d v="1899-12-30T03:42:00"/>
    <d v="1899-12-30T05:07:00"/>
    <d v="1899-12-30T01:25:00"/>
    <d v="1899-12-30T01:01:20"/>
    <d v="1899-12-30T00:23:40"/>
    <x v="0"/>
  </r>
  <r>
    <n v="1"/>
    <s v="Cliente_342"/>
    <n v="454"/>
    <n v="3"/>
    <d v="2023-04-05T03:26:00"/>
    <d v="2023-04-05T04:53:00"/>
    <x v="1"/>
    <x v="0"/>
    <x v="2"/>
    <n v="39.619999999999997"/>
    <x v="1"/>
    <x v="1"/>
    <s v="Plato_6"/>
    <s v="Plato_12"/>
    <s v="Plato_19"/>
    <s v="Plato_1"/>
    <n v="233"/>
    <x v="4"/>
    <d v="1899-12-30T03:26:00"/>
    <d v="1899-12-30T04:53:00"/>
    <d v="1899-12-30T01:27:00"/>
    <d v="1899-12-30T01:13:30"/>
    <d v="1899-12-30T00:13:30"/>
    <x v="0"/>
  </r>
  <r>
    <n v="12"/>
    <s v="Cliente_665"/>
    <n v="455"/>
    <n v="6"/>
    <d v="2023-04-05T03:58:00"/>
    <d v="2023-04-05T05:54:00"/>
    <x v="3"/>
    <x v="1"/>
    <x v="0"/>
    <n v="19.7"/>
    <x v="0"/>
    <x v="1"/>
    <s v="Plato_7"/>
    <m/>
    <m/>
    <m/>
    <n v="48"/>
    <x v="4"/>
    <d v="1899-12-30T03:58:00"/>
    <d v="1899-12-30T05:54:00"/>
    <d v="1899-12-30T01:56:00"/>
    <d v="1899-12-30T00:05:30"/>
    <d v="1899-12-30T01:50:30"/>
    <x v="0"/>
  </r>
  <r>
    <n v="13"/>
    <s v="Cliente_207"/>
    <n v="456"/>
    <n v="6"/>
    <d v="2023-04-05T02:12:00"/>
    <d v="2023-04-05T05:15:00"/>
    <x v="4"/>
    <x v="0"/>
    <x v="2"/>
    <n v="21.94"/>
    <x v="1"/>
    <x v="10"/>
    <s v="Plato_20"/>
    <s v="Plato_18"/>
    <m/>
    <m/>
    <n v="148"/>
    <x v="4"/>
    <d v="1899-12-30T02:12:00"/>
    <d v="1899-12-30T05:15:00"/>
    <d v="1899-12-30T03:03:00"/>
    <d v="1899-12-30T00:35:30"/>
    <d v="1899-12-30T02:27:30"/>
    <x v="0"/>
  </r>
  <r>
    <n v="18"/>
    <s v="Cliente_531"/>
    <n v="457"/>
    <n v="6"/>
    <d v="2023-04-05T03:48:00"/>
    <d v="2023-04-05T07:32:00"/>
    <x v="2"/>
    <x v="0"/>
    <x v="1"/>
    <n v="17.260000000000002"/>
    <x v="0"/>
    <x v="6"/>
    <s v="Plato_11"/>
    <s v="Plato_12"/>
    <m/>
    <m/>
    <n v="137"/>
    <x v="4"/>
    <d v="1899-12-30T03:48:00"/>
    <d v="1899-12-30T07:32:00"/>
    <d v="1899-12-30T03:44:00"/>
    <d v="1899-12-30T00:21:50"/>
    <d v="1899-12-30T03:22:10"/>
    <x v="0"/>
  </r>
  <r>
    <n v="4"/>
    <s v="Cliente_420"/>
    <n v="458"/>
    <n v="3"/>
    <d v="2023-04-05T02:41:00"/>
    <d v="2023-04-05T04:21:00"/>
    <x v="4"/>
    <x v="0"/>
    <x v="2"/>
    <n v="15.21"/>
    <x v="2"/>
    <x v="6"/>
    <s v="Plato_16"/>
    <s v="Plato_18"/>
    <s v="Plato_11"/>
    <s v="Plato_5"/>
    <n v="268"/>
    <x v="4"/>
    <d v="1899-12-30T02:41:00"/>
    <d v="1899-12-30T04:21:00"/>
    <d v="1899-12-30T01:55:00"/>
    <d v="1899-12-30T00:39:50"/>
    <d v="1899-12-30T01:15:10"/>
    <x v="0"/>
  </r>
  <r>
    <n v="20"/>
    <s v="Cliente_989"/>
    <n v="459"/>
    <n v="1"/>
    <d v="2023-04-05T00:24:00"/>
    <d v="2023-04-05T02:12:00"/>
    <x v="1"/>
    <x v="0"/>
    <x v="2"/>
    <n v="32.770000000000003"/>
    <x v="2"/>
    <x v="10"/>
    <s v="Plato_16"/>
    <m/>
    <m/>
    <m/>
    <n v="84"/>
    <x v="4"/>
    <d v="1899-12-30T00:24:00"/>
    <d v="1899-12-30T02:12:00"/>
    <d v="1899-12-30T02:03:00"/>
    <d v="1899-12-30T00:10:00"/>
    <d v="1899-12-30T01:53:00"/>
    <x v="0"/>
  </r>
  <r>
    <n v="19"/>
    <s v="Cliente_964"/>
    <n v="460"/>
    <n v="6"/>
    <d v="2023-04-05T03:27:00"/>
    <d v="2023-04-05T06:56:00"/>
    <x v="4"/>
    <x v="2"/>
    <x v="2"/>
    <n v="49.6"/>
    <x v="1"/>
    <x v="8"/>
    <s v="Plato_16"/>
    <s v="Plato_10"/>
    <s v="Plato_1"/>
    <s v="Plato_7"/>
    <n v="176"/>
    <x v="4"/>
    <d v="1899-12-30T03:27:00"/>
    <d v="1899-12-30T06:56:00"/>
    <d v="1899-12-30T03:29:00"/>
    <d v="1899-12-30T01:20:30"/>
    <d v="1899-12-30T02:08:30"/>
    <x v="0"/>
  </r>
  <r>
    <n v="4"/>
    <s v="Cliente_421"/>
    <n v="461"/>
    <n v="3"/>
    <d v="2023-04-05T02:43:00"/>
    <d v="2023-04-05T05:55:00"/>
    <x v="3"/>
    <x v="2"/>
    <x v="1"/>
    <n v="21.51"/>
    <x v="1"/>
    <x v="4"/>
    <s v="Plato_8"/>
    <s v="Plato_9"/>
    <m/>
    <m/>
    <n v="99"/>
    <x v="4"/>
    <d v="1899-12-30T02:43:00"/>
    <d v="1899-12-30T05:55:00"/>
    <d v="1899-12-30T03:12:00"/>
    <d v="1899-12-30T00:47:00"/>
    <d v="1899-12-30T02:25:00"/>
    <x v="0"/>
  </r>
  <r>
    <n v="9"/>
    <s v="Cliente_27"/>
    <n v="462"/>
    <n v="2"/>
    <d v="2023-04-05T02:12:00"/>
    <d v="2023-04-05T04:27:00"/>
    <x v="2"/>
    <x v="0"/>
    <x v="2"/>
    <n v="21.17"/>
    <x v="0"/>
    <x v="0"/>
    <s v="Plato_11"/>
    <m/>
    <m/>
    <m/>
    <n v="99"/>
    <x v="4"/>
    <d v="1899-12-30T02:12:00"/>
    <d v="1899-12-30T04:27:00"/>
    <d v="1899-12-30T02:15:00"/>
    <d v="1899-12-30T00:03:40"/>
    <d v="1899-12-30T02:11:20"/>
    <x v="0"/>
  </r>
  <r>
    <n v="7"/>
    <s v="Cliente_194"/>
    <n v="463"/>
    <n v="2"/>
    <d v="2023-04-05T00:53:00"/>
    <d v="2023-04-05T03:13:00"/>
    <x v="2"/>
    <x v="0"/>
    <x v="0"/>
    <n v="17.07"/>
    <x v="2"/>
    <x v="3"/>
    <s v="Plato_17"/>
    <m/>
    <m/>
    <m/>
    <n v="93"/>
    <x v="4"/>
    <d v="1899-12-30T00:53:00"/>
    <d v="1899-12-30T03:13:00"/>
    <d v="1899-12-30T02:35:00"/>
    <d v="1899-12-30T00:04:40"/>
    <d v="1899-12-30T02:30:20"/>
    <x v="0"/>
  </r>
  <r>
    <n v="16"/>
    <s v="Cliente_440"/>
    <n v="464"/>
    <n v="1"/>
    <d v="2023-04-05T01:21:00"/>
    <d v="2023-04-05T04:39:00"/>
    <x v="4"/>
    <x v="0"/>
    <x v="2"/>
    <n v="48.5"/>
    <x v="0"/>
    <x v="9"/>
    <s v="Plato_10"/>
    <s v="Plato_6"/>
    <s v="Plato_5"/>
    <m/>
    <n v="154"/>
    <x v="4"/>
    <d v="1899-12-30T01:21:00"/>
    <d v="1899-12-30T04:39:00"/>
    <d v="1899-12-30T03:18:00"/>
    <d v="1899-12-30T00:38:40"/>
    <d v="1899-12-30T02:39:20"/>
    <x v="0"/>
  </r>
  <r>
    <n v="4"/>
    <s v="Cliente_876"/>
    <n v="465"/>
    <n v="2"/>
    <d v="2023-04-05T01:11:00"/>
    <d v="2023-04-05T03:38:00"/>
    <x v="1"/>
    <x v="0"/>
    <x v="2"/>
    <n v="44.9"/>
    <x v="2"/>
    <x v="7"/>
    <s v="Plato_1"/>
    <s v="Plato_14"/>
    <m/>
    <m/>
    <n v="121"/>
    <x v="4"/>
    <d v="1899-12-30T01:11:00"/>
    <d v="1899-12-30T03:38:00"/>
    <d v="1899-12-30T02:42:00"/>
    <d v="1899-12-30T00:23:50"/>
    <d v="1899-12-30T02:18:10"/>
    <x v="0"/>
  </r>
  <r>
    <n v="4"/>
    <s v="Cliente_365"/>
    <n v="466"/>
    <n v="1"/>
    <d v="2023-04-05T01:54:00"/>
    <d v="2023-04-05T04:20:00"/>
    <x v="1"/>
    <x v="0"/>
    <x v="2"/>
    <n v="26.63"/>
    <x v="1"/>
    <x v="6"/>
    <s v="Plato_5"/>
    <s v="Plato_2"/>
    <s v="Plato_16"/>
    <m/>
    <n v="140"/>
    <x v="4"/>
    <d v="1899-12-30T01:54:00"/>
    <d v="1899-12-30T04:20:00"/>
    <d v="1899-12-30T02:26:00"/>
    <d v="1899-12-30T01:50:20"/>
    <d v="1899-12-30T00:35:40"/>
    <x v="0"/>
  </r>
  <r>
    <n v="15"/>
    <s v="Cliente_185"/>
    <n v="467"/>
    <n v="3"/>
    <d v="2023-04-05T02:42:00"/>
    <d v="2023-04-05T04:14:00"/>
    <x v="1"/>
    <x v="0"/>
    <x v="0"/>
    <n v="42.31"/>
    <x v="0"/>
    <x v="4"/>
    <s v="Plato_11"/>
    <s v="Plato_5"/>
    <m/>
    <m/>
    <n v="143"/>
    <x v="4"/>
    <d v="1899-12-30T02:42:00"/>
    <d v="1899-12-30T04:14:00"/>
    <d v="1899-12-30T01:32:00"/>
    <d v="1899-12-30T00:33:50"/>
    <d v="1899-12-30T00:58:10"/>
    <x v="0"/>
  </r>
  <r>
    <n v="14"/>
    <s v="Cliente_558"/>
    <n v="468"/>
    <n v="6"/>
    <d v="2023-04-05T02:59:00"/>
    <d v="2023-04-05T05:45:00"/>
    <x v="2"/>
    <x v="1"/>
    <x v="2"/>
    <n v="14.28"/>
    <x v="0"/>
    <x v="10"/>
    <s v="Plato_12"/>
    <s v="Plato_3"/>
    <s v="Plato_16"/>
    <m/>
    <n v="106"/>
    <x v="4"/>
    <d v="1899-12-30T02:59:00"/>
    <d v="1899-12-30T05:45:00"/>
    <d v="1899-12-30T02:46:00"/>
    <d v="1899-12-30T00:36:00"/>
    <d v="1899-12-30T02:10:00"/>
    <x v="0"/>
  </r>
  <r>
    <n v="1"/>
    <s v="Cliente_535"/>
    <n v="469"/>
    <n v="2"/>
    <d v="2023-04-05T02:57:00"/>
    <d v="2023-04-05T05:22:00"/>
    <x v="1"/>
    <x v="2"/>
    <x v="2"/>
    <n v="25.26"/>
    <x v="0"/>
    <x v="1"/>
    <s v="Plato_8"/>
    <s v="Plato_15"/>
    <m/>
    <m/>
    <n v="137"/>
    <x v="4"/>
    <d v="1899-12-30T02:57:00"/>
    <d v="1899-12-30T05:22:00"/>
    <d v="1899-12-30T02:25:00"/>
    <d v="1899-12-30T00:51:20"/>
    <d v="1899-12-30T01:33:40"/>
    <x v="0"/>
  </r>
  <r>
    <n v="17"/>
    <s v="Cliente_18"/>
    <n v="470"/>
    <n v="3"/>
    <d v="2023-04-05T01:41:00"/>
    <d v="2023-04-05T04:17:00"/>
    <x v="4"/>
    <x v="0"/>
    <x v="2"/>
    <n v="47.46"/>
    <x v="2"/>
    <x v="7"/>
    <s v="Plato_7"/>
    <s v="Plato_4"/>
    <m/>
    <m/>
    <n v="78"/>
    <x v="4"/>
    <d v="1899-12-30T01:41:00"/>
    <d v="1899-12-30T04:17:00"/>
    <d v="1899-12-30T02:51:00"/>
    <d v="1899-12-30T00:53:20"/>
    <d v="1899-12-30T01:57:40"/>
    <x v="0"/>
  </r>
  <r>
    <n v="7"/>
    <s v="Cliente_696"/>
    <n v="471"/>
    <n v="6"/>
    <d v="2023-04-05T03:36:00"/>
    <d v="2023-04-05T05:38:00"/>
    <x v="4"/>
    <x v="1"/>
    <x v="0"/>
    <n v="28.49"/>
    <x v="0"/>
    <x v="4"/>
    <s v="Plato_8"/>
    <m/>
    <m/>
    <m/>
    <n v="105"/>
    <x v="4"/>
    <d v="1899-12-30T03:36:00"/>
    <d v="1899-12-30T05:38:00"/>
    <d v="1899-12-30T02:02:00"/>
    <d v="1899-12-30T00:19:00"/>
    <d v="1899-12-30T01:43:00"/>
    <x v="0"/>
  </r>
  <r>
    <n v="20"/>
    <s v="Cliente_704"/>
    <n v="472"/>
    <n v="2"/>
    <d v="2023-04-05T03:57:00"/>
    <d v="2023-04-05T06:52:00"/>
    <x v="2"/>
    <x v="0"/>
    <x v="1"/>
    <n v="36.79"/>
    <x v="2"/>
    <x v="7"/>
    <s v="Plato_8"/>
    <s v="Plato_5"/>
    <m/>
    <m/>
    <n v="114"/>
    <x v="4"/>
    <d v="1899-12-30T03:57:00"/>
    <d v="1899-12-30T06:52:00"/>
    <d v="1899-12-30T03:10:00"/>
    <d v="1899-12-30T00:36:30"/>
    <d v="1899-12-30T02:33:30"/>
    <x v="0"/>
  </r>
  <r>
    <n v="13"/>
    <s v="Cliente_720"/>
    <n v="473"/>
    <n v="4"/>
    <d v="2023-04-06T03:36:00"/>
    <d v="2023-04-06T07:04:00"/>
    <x v="2"/>
    <x v="0"/>
    <x v="0"/>
    <n v="15.63"/>
    <x v="2"/>
    <x v="3"/>
    <s v="Plato_5"/>
    <s v="Plato_8"/>
    <m/>
    <m/>
    <n v="79"/>
    <x v="5"/>
    <d v="1899-12-30T03:36:00"/>
    <d v="1899-12-30T07:04:00"/>
    <d v="1899-12-30T03:43:00"/>
    <d v="1899-12-30T00:35:30"/>
    <d v="1899-12-30T03:07:30"/>
    <x v="0"/>
  </r>
  <r>
    <n v="2"/>
    <s v="Cliente_624"/>
    <n v="474"/>
    <n v="6"/>
    <d v="2023-04-06T01:52:00"/>
    <d v="2023-04-06T03:32:00"/>
    <x v="4"/>
    <x v="0"/>
    <x v="2"/>
    <n v="21.66"/>
    <x v="1"/>
    <x v="4"/>
    <s v="Plato_18"/>
    <s v="Plato_9"/>
    <s v="Plato_17"/>
    <s v="Plato_16"/>
    <n v="178"/>
    <x v="5"/>
    <d v="1899-12-30T01:52:00"/>
    <d v="1899-12-30T03:32:00"/>
    <d v="1899-12-30T01:40:00"/>
    <d v="1899-12-30T02:17:40"/>
    <n v="-2.6157407406598956E-2"/>
    <x v="1"/>
  </r>
  <r>
    <n v="18"/>
    <s v="Cliente_289"/>
    <n v="475"/>
    <n v="4"/>
    <d v="2023-04-06T03:17:00"/>
    <d v="2023-04-06T05:50:00"/>
    <x v="3"/>
    <x v="2"/>
    <x v="0"/>
    <n v="19.55"/>
    <x v="2"/>
    <x v="3"/>
    <s v="Plato_7"/>
    <s v="Plato_18"/>
    <m/>
    <m/>
    <n v="174"/>
    <x v="5"/>
    <d v="1899-12-30T03:17:00"/>
    <d v="1899-12-30T05:50:00"/>
    <d v="1899-12-30T02:48:00"/>
    <d v="1899-12-30T00:11:40"/>
    <d v="1899-12-30T02:36:20"/>
    <x v="0"/>
  </r>
  <r>
    <n v="13"/>
    <s v="Cliente_434"/>
    <n v="476"/>
    <n v="2"/>
    <d v="2023-04-06T00:03:00"/>
    <d v="2023-04-06T01:47:00"/>
    <x v="0"/>
    <x v="1"/>
    <x v="0"/>
    <n v="43.53"/>
    <x v="2"/>
    <x v="3"/>
    <s v="Plato_7"/>
    <s v="Plato_18"/>
    <s v="Plato_15"/>
    <s v="Plato_20"/>
    <n v="218"/>
    <x v="5"/>
    <d v="1899-12-30T00:03:00"/>
    <d v="1899-12-30T01:47:00"/>
    <d v="1899-12-30T01:59:00"/>
    <d v="1899-12-30T01:24:10"/>
    <d v="1899-12-30T00:34:50"/>
    <x v="0"/>
  </r>
  <r>
    <n v="8"/>
    <s v="Cliente_149"/>
    <n v="477"/>
    <n v="6"/>
    <d v="2023-04-06T01:39:00"/>
    <d v="2023-04-06T02:58:00"/>
    <x v="4"/>
    <x v="1"/>
    <x v="2"/>
    <n v="33.85"/>
    <x v="0"/>
    <x v="1"/>
    <s v="Plato_18"/>
    <s v="Plato_14"/>
    <s v="Plato_7"/>
    <s v="Plato_13"/>
    <n v="204"/>
    <x v="5"/>
    <d v="1899-12-30T01:39:00"/>
    <d v="1899-12-30T02:58:00"/>
    <d v="1899-12-30T01:19:00"/>
    <d v="1899-12-30T00:57:30"/>
    <d v="1899-12-30T00:21:30"/>
    <x v="0"/>
  </r>
  <r>
    <n v="7"/>
    <s v="Cliente_29"/>
    <n v="478"/>
    <n v="5"/>
    <d v="2023-04-06T00:01:00"/>
    <d v="2023-04-06T03:28:00"/>
    <x v="1"/>
    <x v="0"/>
    <x v="1"/>
    <n v="32.78"/>
    <x v="2"/>
    <x v="6"/>
    <s v="Plato_2"/>
    <s v="Plato_9"/>
    <m/>
    <m/>
    <n v="118"/>
    <x v="5"/>
    <d v="1899-12-30T00:01:00"/>
    <d v="1899-12-30T03:28:00"/>
    <d v="1899-12-30T03:42:00"/>
    <d v="1899-12-30T00:45:00"/>
    <d v="1899-12-30T02:57:00"/>
    <x v="0"/>
  </r>
  <r>
    <n v="1"/>
    <s v="Cliente_708"/>
    <n v="479"/>
    <n v="3"/>
    <d v="2023-04-06T00:42:00"/>
    <d v="2023-04-06T04:30:00"/>
    <x v="0"/>
    <x v="0"/>
    <x v="0"/>
    <n v="39.58"/>
    <x v="0"/>
    <x v="10"/>
    <s v="Plato_4"/>
    <s v="Plato_18"/>
    <m/>
    <m/>
    <n v="52"/>
    <x v="5"/>
    <d v="1899-12-30T00:42:00"/>
    <d v="1899-12-30T04:30:00"/>
    <d v="1899-12-30T03:48:00"/>
    <d v="1899-12-30T01:23:00"/>
    <d v="1899-12-30T02:25:00"/>
    <x v="0"/>
  </r>
  <r>
    <n v="1"/>
    <s v="Cliente_125"/>
    <n v="480"/>
    <n v="5"/>
    <d v="2023-04-06T03:26:00"/>
    <d v="2023-04-06T07:19:00"/>
    <x v="3"/>
    <x v="1"/>
    <x v="1"/>
    <n v="18.63"/>
    <x v="0"/>
    <x v="7"/>
    <s v="Plato_8"/>
    <s v="Plato_6"/>
    <m/>
    <m/>
    <n v="159"/>
    <x v="5"/>
    <d v="1899-12-30T03:26:00"/>
    <d v="1899-12-30T07:19:00"/>
    <d v="1899-12-30T03:53:00"/>
    <d v="1899-12-30T00:23:00"/>
    <d v="1899-12-30T03:30:00"/>
    <x v="0"/>
  </r>
  <r>
    <n v="9"/>
    <s v="Cliente_618"/>
    <n v="481"/>
    <n v="4"/>
    <d v="2023-04-06T01:57:00"/>
    <d v="2023-04-06T04:43:00"/>
    <x v="1"/>
    <x v="0"/>
    <x v="2"/>
    <n v="42.02"/>
    <x v="0"/>
    <x v="4"/>
    <s v="Plato_10"/>
    <m/>
    <m/>
    <m/>
    <n v="52"/>
    <x v="5"/>
    <d v="1899-12-30T01:57:00"/>
    <d v="1899-12-30T04:43:00"/>
    <d v="1899-12-30T02:46:00"/>
    <d v="1899-12-30T00:29:00"/>
    <d v="1899-12-30T02:17:00"/>
    <x v="0"/>
  </r>
  <r>
    <n v="9"/>
    <s v="Cliente_115"/>
    <n v="482"/>
    <n v="4"/>
    <d v="2023-04-06T00:41:00"/>
    <d v="2023-04-06T02:59:00"/>
    <x v="0"/>
    <x v="1"/>
    <x v="2"/>
    <n v="18.84"/>
    <x v="1"/>
    <x v="1"/>
    <s v="Plato_13"/>
    <m/>
    <m/>
    <m/>
    <n v="63"/>
    <x v="5"/>
    <d v="1899-12-30T00:41:00"/>
    <d v="1899-12-30T02:59:00"/>
    <d v="1899-12-30T02:18:00"/>
    <d v="1899-12-30T00:07:00"/>
    <d v="1899-12-30T02:11:00"/>
    <x v="0"/>
  </r>
  <r>
    <n v="2"/>
    <s v="Cliente_527"/>
    <n v="483"/>
    <n v="4"/>
    <d v="2023-04-06T03:50:00"/>
    <d v="2023-04-06T07:01:00"/>
    <x v="1"/>
    <x v="0"/>
    <x v="2"/>
    <n v="12.74"/>
    <x v="0"/>
    <x v="8"/>
    <s v="Plato_6"/>
    <m/>
    <m/>
    <m/>
    <n v="81"/>
    <x v="5"/>
    <d v="1899-12-30T03:50:00"/>
    <d v="1899-12-30T07:01:00"/>
    <d v="1899-12-30T03:11:00"/>
    <d v="1899-12-30T00:17:40"/>
    <d v="1899-12-30T02:53:20"/>
    <x v="0"/>
  </r>
  <r>
    <n v="18"/>
    <s v="Cliente_71"/>
    <n v="484"/>
    <n v="2"/>
    <d v="2023-04-06T01:33:00"/>
    <d v="2023-04-06T04:31:00"/>
    <x v="4"/>
    <x v="0"/>
    <x v="2"/>
    <n v="22.76"/>
    <x v="1"/>
    <x v="9"/>
    <s v="Plato_1"/>
    <m/>
    <m/>
    <m/>
    <n v="75"/>
    <x v="5"/>
    <d v="1899-12-30T01:33:00"/>
    <d v="1899-12-30T04:31:00"/>
    <d v="1899-12-30T02:58:00"/>
    <d v="1899-12-30T00:11:20"/>
    <d v="1899-12-30T02:46:40"/>
    <x v="0"/>
  </r>
  <r>
    <n v="6"/>
    <s v="Cliente_524"/>
    <n v="485"/>
    <n v="5"/>
    <d v="2023-04-06T01:00:00"/>
    <d v="2023-04-06T02:52:00"/>
    <x v="3"/>
    <x v="2"/>
    <x v="2"/>
    <n v="39.07"/>
    <x v="0"/>
    <x v="6"/>
    <s v="Plato_7"/>
    <s v="Plato_19"/>
    <m/>
    <m/>
    <n v="144"/>
    <x v="5"/>
    <d v="1899-12-30T01:00:00"/>
    <d v="1899-12-30T02:52:00"/>
    <d v="1899-12-30T01:52:00"/>
    <d v="1899-12-30T00:35:40"/>
    <d v="1899-12-30T01:16:20"/>
    <x v="0"/>
  </r>
  <r>
    <n v="15"/>
    <s v="Cliente_437"/>
    <n v="486"/>
    <n v="3"/>
    <d v="2023-04-06T02:47:00"/>
    <d v="2023-04-06T06:12:00"/>
    <x v="1"/>
    <x v="1"/>
    <x v="0"/>
    <n v="12.66"/>
    <x v="2"/>
    <x v="1"/>
    <s v="Plato_19"/>
    <s v="Plato_3"/>
    <s v="Plato_18"/>
    <s v="Plato_7"/>
    <n v="150"/>
    <x v="5"/>
    <d v="1899-12-30T02:47:00"/>
    <d v="1899-12-30T06:12:00"/>
    <d v="1899-12-30T03:40:00"/>
    <d v="1899-12-30T00:55:30"/>
    <d v="1899-12-30T02:44:30"/>
    <x v="0"/>
  </r>
  <r>
    <n v="17"/>
    <s v="Cliente_946"/>
    <n v="487"/>
    <n v="1"/>
    <d v="2023-04-06T01:34:00"/>
    <d v="2023-04-06T03:50:00"/>
    <x v="1"/>
    <x v="0"/>
    <x v="2"/>
    <n v="45.76"/>
    <x v="2"/>
    <x v="3"/>
    <s v="Plato_18"/>
    <s v="Plato_17"/>
    <s v="Plato_5"/>
    <m/>
    <n v="152"/>
    <x v="5"/>
    <d v="1899-12-30T01:34:00"/>
    <d v="1899-12-30T03:50:00"/>
    <d v="1899-12-30T02:31:00"/>
    <d v="1899-12-30T00:48:30"/>
    <d v="1899-12-30T01:42:30"/>
    <x v="0"/>
  </r>
  <r>
    <n v="10"/>
    <s v="Cliente_719"/>
    <n v="488"/>
    <n v="4"/>
    <d v="2023-04-06T00:00:00"/>
    <d v="2023-04-06T01:58:00"/>
    <x v="0"/>
    <x v="0"/>
    <x v="0"/>
    <n v="37.380000000000003"/>
    <x v="1"/>
    <x v="10"/>
    <s v="Plato_4"/>
    <s v="Plato_14"/>
    <s v="Plato_17"/>
    <m/>
    <n v="185"/>
    <x v="5"/>
    <d v="1899-12-30T00:00:00"/>
    <d v="1899-12-30T01:58:00"/>
    <d v="1899-12-30T01:58:00"/>
    <d v="1899-12-30T00:44:20"/>
    <d v="1899-12-30T01:13:40"/>
    <x v="0"/>
  </r>
  <r>
    <n v="3"/>
    <s v="Cliente_354"/>
    <n v="489"/>
    <n v="1"/>
    <d v="2023-04-06T02:57:00"/>
    <d v="2023-04-06T05:27:00"/>
    <x v="0"/>
    <x v="1"/>
    <x v="2"/>
    <n v="22.27"/>
    <x v="2"/>
    <x v="10"/>
    <s v="Plato_20"/>
    <s v="Plato_14"/>
    <m/>
    <m/>
    <n v="149"/>
    <x v="5"/>
    <d v="1899-12-30T02:57:00"/>
    <d v="1899-12-30T05:27:00"/>
    <d v="1899-12-30T02:45:00"/>
    <d v="1899-12-30T00:16:00"/>
    <d v="1899-12-30T02:29:00"/>
    <x v="0"/>
  </r>
  <r>
    <n v="1"/>
    <s v="Cliente_194"/>
    <n v="490"/>
    <n v="2"/>
    <d v="2023-04-06T03:20:00"/>
    <d v="2023-04-06T04:57:00"/>
    <x v="3"/>
    <x v="0"/>
    <x v="2"/>
    <n v="26.79"/>
    <x v="1"/>
    <x v="1"/>
    <s v="Plato_10"/>
    <s v="Plato_15"/>
    <s v="Plato_18"/>
    <m/>
    <n v="212"/>
    <x v="5"/>
    <d v="1899-12-30T03:20:00"/>
    <d v="1899-12-30T04:57:00"/>
    <d v="1899-12-30T01:37:00"/>
    <d v="1899-12-30T01:20:20"/>
    <d v="1899-12-30T00:16:40"/>
    <x v="0"/>
  </r>
  <r>
    <n v="7"/>
    <s v="Cliente_160"/>
    <n v="491"/>
    <n v="4"/>
    <d v="2023-04-06T00:07:00"/>
    <d v="2023-04-06T02:37:00"/>
    <x v="4"/>
    <x v="1"/>
    <x v="2"/>
    <n v="34.68"/>
    <x v="2"/>
    <x v="0"/>
    <s v="Plato_9"/>
    <s v="Plato_2"/>
    <m/>
    <m/>
    <n v="118"/>
    <x v="5"/>
    <d v="1899-12-30T00:07:00"/>
    <d v="1899-12-30T02:37:00"/>
    <d v="1899-12-30T02:45:00"/>
    <d v="1899-12-30T00:20:30"/>
    <d v="1899-12-30T02:24:30"/>
    <x v="0"/>
  </r>
  <r>
    <n v="4"/>
    <s v="Cliente_363"/>
    <n v="492"/>
    <n v="4"/>
    <d v="2023-04-06T01:03:00"/>
    <d v="2023-04-06T04:36:00"/>
    <x v="1"/>
    <x v="0"/>
    <x v="2"/>
    <n v="16.62"/>
    <x v="0"/>
    <x v="1"/>
    <s v="Plato_11"/>
    <s v="Plato_13"/>
    <s v="Plato_7"/>
    <m/>
    <n v="210"/>
    <x v="5"/>
    <d v="1899-12-30T01:03:00"/>
    <d v="1899-12-30T04:36:00"/>
    <d v="1899-12-30T03:33:00"/>
    <d v="1899-12-30T00:20:40"/>
    <d v="1899-12-30T03:12:20"/>
    <x v="0"/>
  </r>
  <r>
    <n v="2"/>
    <s v="Cliente_140"/>
    <n v="493"/>
    <n v="2"/>
    <d v="2023-04-06T00:31:00"/>
    <d v="2023-04-06T01:46:00"/>
    <x v="3"/>
    <x v="0"/>
    <x v="2"/>
    <n v="32.67"/>
    <x v="2"/>
    <x v="4"/>
    <s v="Plato_4"/>
    <m/>
    <m/>
    <m/>
    <n v="54"/>
    <x v="5"/>
    <d v="1899-12-30T00:31:00"/>
    <d v="1899-12-30T01:46:00"/>
    <d v="1899-12-30T01:30:00"/>
    <d v="1899-12-30T00:02:40"/>
    <d v="1899-12-30T01:27:20"/>
    <x v="0"/>
  </r>
  <r>
    <n v="20"/>
    <s v="Cliente_546"/>
    <n v="494"/>
    <n v="5"/>
    <d v="2023-04-06T01:28:00"/>
    <d v="2023-04-06T04:49:00"/>
    <x v="1"/>
    <x v="1"/>
    <x v="2"/>
    <n v="11.85"/>
    <x v="0"/>
    <x v="3"/>
    <s v="Plato_15"/>
    <s v="Plato_19"/>
    <m/>
    <m/>
    <n v="172"/>
    <x v="5"/>
    <d v="1899-12-30T01:28:00"/>
    <d v="1899-12-30T04:49:00"/>
    <d v="1899-12-30T03:21:00"/>
    <d v="1899-12-30T00:11:50"/>
    <d v="1899-12-30T03:09:10"/>
    <x v="0"/>
  </r>
  <r>
    <n v="11"/>
    <s v="Cliente_778"/>
    <n v="495"/>
    <n v="6"/>
    <d v="2023-04-06T03:01:00"/>
    <d v="2023-04-06T06:50:00"/>
    <x v="2"/>
    <x v="1"/>
    <x v="2"/>
    <n v="33.96"/>
    <x v="1"/>
    <x v="5"/>
    <s v="Plato_20"/>
    <s v="Plato_6"/>
    <s v="Plato_16"/>
    <s v="Plato_11"/>
    <n v="263"/>
    <x v="5"/>
    <d v="1899-12-30T03:01:00"/>
    <d v="1899-12-30T06:50:00"/>
    <d v="1899-12-30T03:49:00"/>
    <d v="1899-12-30T01:06:50"/>
    <d v="1899-12-30T02:42:10"/>
    <x v="0"/>
  </r>
  <r>
    <n v="1"/>
    <s v="Cliente_402"/>
    <n v="496"/>
    <n v="3"/>
    <d v="2023-04-06T02:34:00"/>
    <d v="2023-04-06T06:22:00"/>
    <x v="1"/>
    <x v="0"/>
    <x v="2"/>
    <n v="39.42"/>
    <x v="0"/>
    <x v="10"/>
    <s v="Plato_11"/>
    <s v="Plato_18"/>
    <s v="Plato_12"/>
    <s v="Plato_17"/>
    <n v="223"/>
    <x v="5"/>
    <d v="1899-12-30T02:34:00"/>
    <d v="1899-12-30T06:22:00"/>
    <d v="1899-12-30T03:48:00"/>
    <d v="1899-12-30T01:30:20"/>
    <d v="1899-12-30T02:17:40"/>
    <x v="0"/>
  </r>
  <r>
    <n v="13"/>
    <s v="Cliente_784"/>
    <n v="497"/>
    <n v="6"/>
    <d v="2023-04-06T03:30:00"/>
    <d v="2023-04-06T06:58:00"/>
    <x v="0"/>
    <x v="0"/>
    <x v="0"/>
    <n v="29.93"/>
    <x v="0"/>
    <x v="10"/>
    <s v="Plato_2"/>
    <s v="Plato_20"/>
    <m/>
    <m/>
    <n v="150"/>
    <x v="5"/>
    <d v="1899-12-30T03:30:00"/>
    <d v="1899-12-30T06:58:00"/>
    <d v="1899-12-30T03:28:00"/>
    <d v="1899-12-30T00:16:40"/>
    <d v="1899-12-30T03:11:20"/>
    <x v="0"/>
  </r>
  <r>
    <n v="20"/>
    <s v="Cliente_259"/>
    <n v="498"/>
    <n v="3"/>
    <d v="2023-04-06T00:17:00"/>
    <d v="2023-04-06T03:46:00"/>
    <x v="0"/>
    <x v="0"/>
    <x v="2"/>
    <n v="21.99"/>
    <x v="1"/>
    <x v="0"/>
    <s v="Plato_12"/>
    <m/>
    <m/>
    <m/>
    <n v="19"/>
    <x v="5"/>
    <d v="1899-12-30T00:17:00"/>
    <d v="1899-12-30T03:46:00"/>
    <d v="1899-12-30T03:29:00"/>
    <d v="1899-12-30T00:32:00"/>
    <d v="1899-12-30T02:57:00"/>
    <x v="0"/>
  </r>
  <r>
    <n v="5"/>
    <s v="Cliente_919"/>
    <n v="499"/>
    <n v="5"/>
    <d v="2023-04-06T01:21:00"/>
    <d v="2023-04-06T04:28:00"/>
    <x v="2"/>
    <x v="2"/>
    <x v="0"/>
    <n v="22.69"/>
    <x v="0"/>
    <x v="2"/>
    <s v="Plato_10"/>
    <s v="Plato_2"/>
    <s v="Plato_1"/>
    <m/>
    <n v="158"/>
    <x v="5"/>
    <d v="1899-12-30T01:21:00"/>
    <d v="1899-12-30T04:28:00"/>
    <d v="1899-12-30T03:07:00"/>
    <d v="1899-12-30T01:14:20"/>
    <d v="1899-12-30T01:52:40"/>
    <x v="0"/>
  </r>
  <r>
    <n v="4"/>
    <s v="Cliente_354"/>
    <n v="500"/>
    <n v="5"/>
    <d v="2023-04-06T01:17:00"/>
    <d v="2023-04-06T05:15:00"/>
    <x v="4"/>
    <x v="1"/>
    <x v="0"/>
    <n v="37.619999999999997"/>
    <x v="2"/>
    <x v="10"/>
    <s v="Plato_6"/>
    <s v="Plato_5"/>
    <m/>
    <m/>
    <n v="93"/>
    <x v="5"/>
    <d v="1899-12-30T01:17:00"/>
    <d v="1899-12-30T05:15:00"/>
    <d v="1899-12-30T04:13:00"/>
    <d v="1899-12-30T00:28:40"/>
    <d v="1899-12-30T03:44:20"/>
    <x v="0"/>
  </r>
  <r>
    <n v="7"/>
    <s v="Cliente_637"/>
    <n v="501"/>
    <n v="1"/>
    <d v="2023-04-06T03:44:00"/>
    <d v="2023-04-06T06:31:00"/>
    <x v="1"/>
    <x v="2"/>
    <x v="2"/>
    <n v="28.38"/>
    <x v="2"/>
    <x v="5"/>
    <s v="Plato_20"/>
    <s v="Plato_13"/>
    <s v="Plato_16"/>
    <m/>
    <n v="138"/>
    <x v="5"/>
    <d v="1899-12-30T03:44:00"/>
    <d v="1899-12-30T06:31:00"/>
    <d v="1899-12-30T03:02:00"/>
    <d v="1899-12-30T00:28:30"/>
    <d v="1899-12-30T02:33:30"/>
    <x v="0"/>
  </r>
  <r>
    <n v="5"/>
    <s v="Cliente_759"/>
    <n v="502"/>
    <n v="2"/>
    <d v="2023-04-06T00:45:00"/>
    <d v="2023-04-06T01:57:00"/>
    <x v="3"/>
    <x v="0"/>
    <x v="2"/>
    <n v="32.9"/>
    <x v="0"/>
    <x v="6"/>
    <s v="Plato_5"/>
    <s v="Plato_4"/>
    <s v="Plato_11"/>
    <m/>
    <n v="139"/>
    <x v="5"/>
    <d v="1899-12-30T00:45:00"/>
    <d v="1899-12-30T01:57:00"/>
    <d v="1899-12-30T01:12:00"/>
    <d v="1899-12-30T00:49:40"/>
    <d v="1899-12-30T00:22:20"/>
    <x v="0"/>
  </r>
  <r>
    <n v="3"/>
    <s v="Cliente_948"/>
    <n v="503"/>
    <n v="1"/>
    <d v="2023-04-06T02:20:00"/>
    <d v="2023-04-06T04:02:00"/>
    <x v="0"/>
    <x v="0"/>
    <x v="2"/>
    <n v="35.840000000000003"/>
    <x v="0"/>
    <x v="0"/>
    <s v="Plato_20"/>
    <s v="Plato_12"/>
    <m/>
    <m/>
    <n v="137"/>
    <x v="5"/>
    <d v="1899-12-30T02:20:00"/>
    <d v="1899-12-30T04:02:00"/>
    <d v="1899-12-30T01:42:00"/>
    <d v="1899-12-30T00:37:00"/>
    <d v="1899-12-30T01:05:00"/>
    <x v="0"/>
  </r>
  <r>
    <n v="2"/>
    <s v="Cliente_172"/>
    <n v="504"/>
    <n v="5"/>
    <d v="2023-04-06T02:10:00"/>
    <d v="2023-04-06T04:48:00"/>
    <x v="3"/>
    <x v="2"/>
    <x v="1"/>
    <n v="31.31"/>
    <x v="0"/>
    <x v="2"/>
    <s v="Plato_6"/>
    <m/>
    <m/>
    <m/>
    <n v="54"/>
    <x v="5"/>
    <d v="1899-12-30T02:10:00"/>
    <d v="1899-12-30T04:48:00"/>
    <d v="1899-12-30T02:38:00"/>
    <d v="1899-12-30T00:09:30"/>
    <d v="1899-12-30T02:28:30"/>
    <x v="0"/>
  </r>
  <r>
    <n v="5"/>
    <s v="Cliente_70"/>
    <n v="505"/>
    <n v="1"/>
    <d v="2023-04-06T02:38:00"/>
    <d v="2023-04-06T06:07:00"/>
    <x v="2"/>
    <x v="2"/>
    <x v="2"/>
    <n v="25.76"/>
    <x v="0"/>
    <x v="1"/>
    <s v="Plato_20"/>
    <s v="Plato_1"/>
    <m/>
    <m/>
    <n v="155"/>
    <x v="5"/>
    <d v="1899-12-30T02:38:00"/>
    <d v="1899-12-30T06:07:00"/>
    <d v="1899-12-30T03:29:00"/>
    <d v="1899-12-30T00:47:40"/>
    <d v="1899-12-30T02:41:20"/>
    <x v="0"/>
  </r>
  <r>
    <n v="18"/>
    <s v="Cliente_835"/>
    <n v="506"/>
    <n v="2"/>
    <d v="2023-04-06T02:01:00"/>
    <d v="2023-04-06T04:02:00"/>
    <x v="0"/>
    <x v="2"/>
    <x v="2"/>
    <n v="11.65"/>
    <x v="2"/>
    <x v="3"/>
    <s v="Plato_8"/>
    <m/>
    <m/>
    <m/>
    <n v="70"/>
    <x v="5"/>
    <d v="1899-12-30T02:01:00"/>
    <d v="1899-12-30T04:02:00"/>
    <d v="1899-12-30T02:16:00"/>
    <d v="1899-12-30T00:02:30"/>
    <d v="1899-12-30T02:13:30"/>
    <x v="0"/>
  </r>
  <r>
    <n v="18"/>
    <s v="Cliente_989"/>
    <n v="507"/>
    <n v="4"/>
    <d v="2023-04-06T03:26:00"/>
    <d v="2023-04-06T04:30:00"/>
    <x v="2"/>
    <x v="1"/>
    <x v="2"/>
    <n v="43.42"/>
    <x v="1"/>
    <x v="6"/>
    <s v="Plato_18"/>
    <s v="Plato_19"/>
    <m/>
    <m/>
    <n v="210"/>
    <x v="5"/>
    <d v="1899-12-30T03:26:00"/>
    <d v="1899-12-30T04:30:00"/>
    <d v="1899-12-30T01:04:00"/>
    <d v="1899-12-30T00:23:00"/>
    <d v="1899-12-30T00:41:00"/>
    <x v="0"/>
  </r>
  <r>
    <n v="6"/>
    <s v="Cliente_821"/>
    <n v="508"/>
    <n v="1"/>
    <d v="2023-04-06T02:50:00"/>
    <d v="2023-04-06T06:35:00"/>
    <x v="3"/>
    <x v="0"/>
    <x v="2"/>
    <n v="42.8"/>
    <x v="0"/>
    <x v="2"/>
    <s v="Plato_15"/>
    <m/>
    <m/>
    <m/>
    <n v="32"/>
    <x v="5"/>
    <d v="1899-12-30T02:50:00"/>
    <d v="1899-12-30T06:35:00"/>
    <d v="1899-12-30T03:45:00"/>
    <d v="1899-12-30T00:34:00"/>
    <d v="1899-12-30T03:11:00"/>
    <x v="0"/>
  </r>
  <r>
    <n v="5"/>
    <s v="Cliente_977"/>
    <n v="509"/>
    <n v="3"/>
    <d v="2023-04-06T03:12:00"/>
    <d v="2023-04-06T06:02:00"/>
    <x v="1"/>
    <x v="1"/>
    <x v="2"/>
    <n v="16.260000000000002"/>
    <x v="2"/>
    <x v="2"/>
    <s v="Plato_20"/>
    <m/>
    <m/>
    <m/>
    <n v="80"/>
    <x v="5"/>
    <d v="1899-12-30T03:12:00"/>
    <d v="1899-12-30T06:02:00"/>
    <d v="1899-12-30T03:05:00"/>
    <d v="1899-12-30T00:23:30"/>
    <d v="1899-12-30T02:41:30"/>
    <x v="0"/>
  </r>
  <r>
    <n v="6"/>
    <s v="Cliente_509"/>
    <n v="510"/>
    <n v="4"/>
    <d v="2023-04-06T03:32:00"/>
    <d v="2023-04-06T04:33:00"/>
    <x v="4"/>
    <x v="0"/>
    <x v="2"/>
    <n v="14.97"/>
    <x v="1"/>
    <x v="3"/>
    <s v="Plato_19"/>
    <m/>
    <m/>
    <m/>
    <n v="36"/>
    <x v="5"/>
    <d v="1899-12-30T03:32:00"/>
    <d v="1899-12-30T04:33:00"/>
    <d v="1899-12-30T01:01:00"/>
    <d v="1899-12-30T00:48:00"/>
    <d v="1899-12-30T00:13:00"/>
    <x v="0"/>
  </r>
  <r>
    <n v="2"/>
    <s v="Cliente_951"/>
    <n v="511"/>
    <n v="1"/>
    <d v="2023-04-06T01:38:00"/>
    <d v="2023-04-06T03:23:00"/>
    <x v="1"/>
    <x v="0"/>
    <x v="2"/>
    <n v="35.950000000000003"/>
    <x v="1"/>
    <x v="10"/>
    <s v="Plato_14"/>
    <s v="Plato_18"/>
    <m/>
    <m/>
    <n v="137"/>
    <x v="5"/>
    <d v="1899-12-30T01:38:00"/>
    <d v="1899-12-30T03:23:00"/>
    <d v="1899-12-30T01:45:00"/>
    <d v="1899-12-30T00:16:40"/>
    <d v="1899-12-30T01:28:20"/>
    <x v="0"/>
  </r>
  <r>
    <n v="2"/>
    <s v="Cliente_285"/>
    <n v="512"/>
    <n v="1"/>
    <d v="2023-04-06T01:19:00"/>
    <d v="2023-04-06T02:26:00"/>
    <x v="3"/>
    <x v="0"/>
    <x v="2"/>
    <n v="37.369999999999997"/>
    <x v="2"/>
    <x v="0"/>
    <s v="Plato_3"/>
    <s v="Plato_19"/>
    <m/>
    <m/>
    <n v="128"/>
    <x v="5"/>
    <d v="1899-12-30T01:19:00"/>
    <d v="1899-12-30T02:26:00"/>
    <d v="1899-12-30T01:22:00"/>
    <d v="1899-12-30T00:23:40"/>
    <d v="1899-12-30T00:58:20"/>
    <x v="0"/>
  </r>
  <r>
    <n v="8"/>
    <s v="Cliente_873"/>
    <n v="513"/>
    <n v="6"/>
    <d v="2023-04-06T01:28:00"/>
    <d v="2023-04-06T04:51:00"/>
    <x v="0"/>
    <x v="1"/>
    <x v="2"/>
    <n v="22.74"/>
    <x v="2"/>
    <x v="6"/>
    <s v="Plato_4"/>
    <m/>
    <m/>
    <m/>
    <n v="54"/>
    <x v="5"/>
    <d v="1899-12-30T01:28:00"/>
    <d v="1899-12-30T04:51:00"/>
    <d v="1899-12-30T03:38:00"/>
    <d v="1899-12-30T00:18:40"/>
    <d v="1899-12-30T03:19:20"/>
    <x v="0"/>
  </r>
  <r>
    <n v="18"/>
    <s v="Cliente_819"/>
    <n v="514"/>
    <n v="5"/>
    <d v="2023-04-06T01:19:00"/>
    <d v="2023-04-06T04:36:00"/>
    <x v="4"/>
    <x v="0"/>
    <x v="2"/>
    <n v="38.840000000000003"/>
    <x v="1"/>
    <x v="9"/>
    <s v="Plato_10"/>
    <s v="Plato_12"/>
    <s v="Plato_3"/>
    <s v="Plato_15"/>
    <n v="174"/>
    <x v="5"/>
    <d v="1899-12-30T01:19:00"/>
    <d v="1899-12-30T04:36:00"/>
    <d v="1899-12-30T03:17:00"/>
    <d v="1899-12-30T01:08:30"/>
    <d v="1899-12-30T02:08:30"/>
    <x v="0"/>
  </r>
  <r>
    <n v="19"/>
    <s v="Cliente_690"/>
    <n v="515"/>
    <n v="2"/>
    <d v="2023-04-06T00:58:00"/>
    <d v="2023-04-06T02:03:00"/>
    <x v="2"/>
    <x v="0"/>
    <x v="2"/>
    <n v="43.79"/>
    <x v="2"/>
    <x v="9"/>
    <s v="Plato_4"/>
    <m/>
    <m/>
    <m/>
    <n v="18"/>
    <x v="5"/>
    <d v="1899-12-30T00:58:00"/>
    <d v="1899-12-30T02:03:00"/>
    <d v="1899-12-30T01:20:00"/>
    <d v="1899-12-30T00:13:00"/>
    <d v="1899-12-30T01:07:00"/>
    <x v="0"/>
  </r>
  <r>
    <n v="7"/>
    <s v="Cliente_334"/>
    <n v="516"/>
    <n v="2"/>
    <d v="2023-04-06T03:55:00"/>
    <d v="2023-04-06T04:59:00"/>
    <x v="4"/>
    <x v="0"/>
    <x v="2"/>
    <n v="20.85"/>
    <x v="0"/>
    <x v="3"/>
    <s v="Plato_12"/>
    <s v="Plato_14"/>
    <s v="Plato_3"/>
    <m/>
    <n v="146"/>
    <x v="5"/>
    <d v="1899-12-30T03:55:00"/>
    <d v="1899-12-30T04:59:00"/>
    <d v="1899-12-30T01:04:00"/>
    <d v="1899-12-30T00:41:40"/>
    <d v="1899-12-30T00:22:20"/>
    <x v="0"/>
  </r>
  <r>
    <n v="4"/>
    <s v="Cliente_508"/>
    <n v="517"/>
    <n v="5"/>
    <d v="2023-04-06T01:35:00"/>
    <d v="2023-04-06T05:30:00"/>
    <x v="4"/>
    <x v="0"/>
    <x v="1"/>
    <n v="23.92"/>
    <x v="0"/>
    <x v="8"/>
    <s v="Plato_7"/>
    <s v="Plato_12"/>
    <s v="Plato_5"/>
    <m/>
    <n v="103"/>
    <x v="5"/>
    <d v="1899-12-30T01:35:00"/>
    <d v="1899-12-30T05:30:00"/>
    <d v="1899-12-30T03:55:00"/>
    <d v="1899-12-30T00:35:40"/>
    <d v="1899-12-30T03:19:20"/>
    <x v="0"/>
  </r>
  <r>
    <n v="5"/>
    <s v="Cliente_830"/>
    <n v="518"/>
    <n v="6"/>
    <d v="2023-04-06T02:08:00"/>
    <d v="2023-04-06T06:02:00"/>
    <x v="4"/>
    <x v="1"/>
    <x v="2"/>
    <n v="18.48"/>
    <x v="2"/>
    <x v="1"/>
    <s v="Plato_11"/>
    <s v="Plato_5"/>
    <m/>
    <m/>
    <n v="77"/>
    <x v="5"/>
    <d v="1899-12-30T02:08:00"/>
    <d v="1899-12-30T06:02:00"/>
    <d v="1899-12-30T04:09:00"/>
    <d v="1899-12-30T00:50:30"/>
    <d v="1899-12-30T03:18:30"/>
    <x v="0"/>
  </r>
  <r>
    <n v="6"/>
    <s v="Cliente_787"/>
    <n v="519"/>
    <n v="2"/>
    <d v="2023-04-06T00:48:00"/>
    <d v="2023-04-06T03:49:00"/>
    <x v="3"/>
    <x v="0"/>
    <x v="2"/>
    <n v="34.590000000000003"/>
    <x v="1"/>
    <x v="3"/>
    <s v="Plato_6"/>
    <s v="Plato_20"/>
    <s v="Plato_5"/>
    <m/>
    <n v="245"/>
    <x v="5"/>
    <d v="1899-12-30T00:48:00"/>
    <d v="1899-12-30T03:49:00"/>
    <d v="1899-12-30T03:01:00"/>
    <d v="1899-12-30T01:01:20"/>
    <d v="1899-12-30T01:59:40"/>
    <x v="0"/>
  </r>
  <r>
    <n v="4"/>
    <s v="Cliente_616"/>
    <n v="520"/>
    <n v="4"/>
    <d v="2023-04-06T03:35:00"/>
    <d v="2023-04-06T06:23:00"/>
    <x v="4"/>
    <x v="2"/>
    <x v="2"/>
    <n v="43.99"/>
    <x v="1"/>
    <x v="1"/>
    <s v="Plato_9"/>
    <s v="Plato_18"/>
    <s v="Plato_17"/>
    <s v="Plato_2"/>
    <n v="280"/>
    <x v="5"/>
    <d v="1899-12-30T03:35:00"/>
    <d v="1899-12-30T06:23:00"/>
    <d v="1899-12-30T02:48:00"/>
    <d v="1899-12-30T01:14:30"/>
    <d v="1899-12-30T01:33:30"/>
    <x v="0"/>
  </r>
  <r>
    <n v="18"/>
    <s v="Cliente_422"/>
    <n v="521"/>
    <n v="2"/>
    <d v="2023-04-06T00:43:00"/>
    <d v="2023-04-06T02:54:00"/>
    <x v="4"/>
    <x v="0"/>
    <x v="2"/>
    <n v="15.18"/>
    <x v="1"/>
    <x v="6"/>
    <s v="Plato_1"/>
    <s v="Plato_9"/>
    <s v="Plato_18"/>
    <m/>
    <n v="210"/>
    <x v="5"/>
    <d v="1899-12-30T00:43:00"/>
    <d v="1899-12-30T02:54:00"/>
    <d v="1899-12-30T02:11:00"/>
    <d v="1899-12-30T00:42:00"/>
    <d v="1899-12-30T01:29:00"/>
    <x v="0"/>
  </r>
  <r>
    <n v="2"/>
    <s v="Cliente_740"/>
    <n v="522"/>
    <n v="5"/>
    <d v="2023-04-06T01:38:00"/>
    <d v="2023-04-06T04:26:00"/>
    <x v="4"/>
    <x v="0"/>
    <x v="1"/>
    <n v="35.35"/>
    <x v="1"/>
    <x v="7"/>
    <s v="Plato_16"/>
    <m/>
    <m/>
    <m/>
    <n v="84"/>
    <x v="5"/>
    <d v="1899-12-30T01:38:00"/>
    <d v="1899-12-30T04:26:00"/>
    <d v="1899-12-30T02:48:00"/>
    <d v="1899-12-30T00:15:40"/>
    <d v="1899-12-30T02:32:20"/>
    <x v="0"/>
  </r>
  <r>
    <n v="4"/>
    <s v="Cliente_930"/>
    <n v="523"/>
    <n v="3"/>
    <d v="2023-04-06T01:39:00"/>
    <d v="2023-04-06T04:42:00"/>
    <x v="3"/>
    <x v="0"/>
    <x v="2"/>
    <n v="45.41"/>
    <x v="2"/>
    <x v="10"/>
    <s v="Plato_6"/>
    <m/>
    <m/>
    <m/>
    <n v="81"/>
    <x v="5"/>
    <d v="1899-12-30T01:39:00"/>
    <d v="1899-12-30T04:42:00"/>
    <d v="1899-12-30T03:18:00"/>
    <d v="1899-12-30T00:17:00"/>
    <d v="1899-12-30T03:01:00"/>
    <x v="0"/>
  </r>
  <r>
    <n v="16"/>
    <s v="Cliente_218"/>
    <n v="524"/>
    <n v="4"/>
    <d v="2023-04-06T00:03:00"/>
    <d v="2023-04-06T02:32:00"/>
    <x v="0"/>
    <x v="0"/>
    <x v="2"/>
    <n v="26.91"/>
    <x v="2"/>
    <x v="4"/>
    <s v="Plato_5"/>
    <s v="Plato_6"/>
    <m/>
    <m/>
    <n v="76"/>
    <x v="5"/>
    <d v="1899-12-30T00:03:00"/>
    <d v="1899-12-30T02:32:00"/>
    <d v="1899-12-30T02:44:00"/>
    <d v="1899-12-30T00:53:30"/>
    <d v="1899-12-30T01:50:30"/>
    <x v="0"/>
  </r>
  <r>
    <n v="16"/>
    <s v="Cliente_318"/>
    <n v="525"/>
    <n v="3"/>
    <d v="2023-04-06T03:27:00"/>
    <d v="2023-04-06T07:14:00"/>
    <x v="0"/>
    <x v="0"/>
    <x v="2"/>
    <n v="32.869999999999997"/>
    <x v="2"/>
    <x v="5"/>
    <s v="Plato_14"/>
    <s v="Plato_8"/>
    <s v="Plato_17"/>
    <m/>
    <n v="197"/>
    <x v="5"/>
    <d v="1899-12-30T03:27:00"/>
    <d v="1899-12-30T07:14:00"/>
    <d v="1899-12-30T04:02:00"/>
    <d v="1899-12-30T00:35:00"/>
    <d v="1899-12-30T03:27:00"/>
    <x v="0"/>
  </r>
  <r>
    <n v="4"/>
    <s v="Cliente_257"/>
    <n v="526"/>
    <n v="6"/>
    <d v="2023-04-06T03:44:00"/>
    <d v="2023-04-06T05:41:00"/>
    <x v="4"/>
    <x v="2"/>
    <x v="0"/>
    <n v="43.02"/>
    <x v="1"/>
    <x v="6"/>
    <s v="Plato_11"/>
    <m/>
    <m/>
    <m/>
    <n v="33"/>
    <x v="5"/>
    <d v="1899-12-30T03:44:00"/>
    <d v="1899-12-30T05:41:00"/>
    <d v="1899-12-30T01:57:00"/>
    <d v="1899-12-30T00:22:00"/>
    <d v="1899-12-30T01:35:00"/>
    <x v="0"/>
  </r>
  <r>
    <n v="19"/>
    <s v="Cliente_112"/>
    <n v="527"/>
    <n v="4"/>
    <d v="2023-04-06T03:41:00"/>
    <d v="2023-04-06T05:55:00"/>
    <x v="1"/>
    <x v="1"/>
    <x v="1"/>
    <n v="22.95"/>
    <x v="2"/>
    <x v="0"/>
    <s v="Plato_6"/>
    <m/>
    <m/>
    <m/>
    <n v="54"/>
    <x v="5"/>
    <d v="1899-12-30T03:41:00"/>
    <d v="1899-12-30T05:55:00"/>
    <d v="1899-12-30T02:29:00"/>
    <d v="1899-12-30T00:15:30"/>
    <d v="1899-12-30T02:13:30"/>
    <x v="0"/>
  </r>
  <r>
    <n v="14"/>
    <s v="Cliente_95"/>
    <n v="528"/>
    <n v="2"/>
    <d v="2023-04-06T01:47:00"/>
    <d v="2023-04-06T03:48:00"/>
    <x v="2"/>
    <x v="0"/>
    <x v="0"/>
    <n v="15.62"/>
    <x v="0"/>
    <x v="6"/>
    <s v="Plato_3"/>
    <s v="Plato_20"/>
    <s v="Plato_4"/>
    <m/>
    <n v="78"/>
    <x v="5"/>
    <d v="1899-12-30T01:47:00"/>
    <d v="1899-12-30T03:48:00"/>
    <d v="1899-12-30T02:01:00"/>
    <d v="1899-12-30T02:01:00"/>
    <n v="-2.5870139364059241E-12"/>
    <x v="1"/>
  </r>
  <r>
    <n v="1"/>
    <s v="Cliente_866"/>
    <n v="529"/>
    <n v="2"/>
    <d v="2023-04-06T01:58:00"/>
    <d v="2023-04-06T04:42:00"/>
    <x v="0"/>
    <x v="0"/>
    <x v="2"/>
    <n v="25.91"/>
    <x v="2"/>
    <x v="0"/>
    <s v="Plato_18"/>
    <s v="Plato_19"/>
    <s v="Plato_14"/>
    <s v="Plato_16"/>
    <n v="208"/>
    <x v="5"/>
    <d v="1899-12-30T01:58:00"/>
    <d v="1899-12-30T04:42:00"/>
    <d v="1899-12-30T02:59:00"/>
    <d v="1899-12-30T01:30:30"/>
    <d v="1899-12-30T01:28:30"/>
    <x v="0"/>
  </r>
  <r>
    <n v="7"/>
    <s v="Cliente_232"/>
    <n v="530"/>
    <n v="5"/>
    <d v="2023-04-06T02:13:00"/>
    <d v="2023-04-06T06:07:00"/>
    <x v="3"/>
    <x v="0"/>
    <x v="2"/>
    <n v="30.19"/>
    <x v="2"/>
    <x v="3"/>
    <s v="Plato_4"/>
    <s v="Plato_16"/>
    <s v="Plato_1"/>
    <m/>
    <n v="160"/>
    <x v="5"/>
    <d v="1899-12-30T02:13:00"/>
    <d v="1899-12-30T06:07:00"/>
    <d v="1899-12-30T04:09:00"/>
    <d v="1899-12-30T00:46:50"/>
    <d v="1899-12-30T03:22:10"/>
    <x v="0"/>
  </r>
  <r>
    <n v="9"/>
    <s v="Cliente_882"/>
    <n v="531"/>
    <n v="6"/>
    <d v="2023-04-06T03:03:00"/>
    <d v="2023-04-06T05:04:00"/>
    <x v="2"/>
    <x v="2"/>
    <x v="1"/>
    <n v="34.39"/>
    <x v="1"/>
    <x v="3"/>
    <s v="Plato_13"/>
    <s v="Plato_20"/>
    <s v="Plato_4"/>
    <s v="Plato_9"/>
    <n v="244"/>
    <x v="5"/>
    <d v="1899-12-30T03:03:00"/>
    <d v="1899-12-30T05:04:00"/>
    <d v="1899-12-30T02:01:00"/>
    <d v="1899-12-30T01:35:00"/>
    <d v="1899-12-30T00:26:00"/>
    <x v="0"/>
  </r>
  <r>
    <n v="13"/>
    <s v="Cliente_63"/>
    <n v="532"/>
    <n v="3"/>
    <d v="2023-04-06T01:48:00"/>
    <d v="2023-04-06T05:26:00"/>
    <x v="0"/>
    <x v="1"/>
    <x v="0"/>
    <n v="17.95"/>
    <x v="0"/>
    <x v="10"/>
    <s v="Plato_13"/>
    <s v="Plato_10"/>
    <s v="Plato_15"/>
    <m/>
    <n v="137"/>
    <x v="5"/>
    <d v="1899-12-30T01:48:00"/>
    <d v="1899-12-30T05:26:00"/>
    <d v="1899-12-30T03:38:00"/>
    <d v="1899-12-30T00:41:30"/>
    <d v="1899-12-30T02:56:30"/>
    <x v="0"/>
  </r>
  <r>
    <n v="1"/>
    <s v="Cliente_336"/>
    <n v="533"/>
    <n v="3"/>
    <d v="2023-04-06T03:14:00"/>
    <d v="2023-04-06T05:20:00"/>
    <x v="3"/>
    <x v="2"/>
    <x v="0"/>
    <n v="20.09"/>
    <x v="1"/>
    <x v="8"/>
    <s v="Plato_3"/>
    <s v="Plato_13"/>
    <m/>
    <m/>
    <n v="41"/>
    <x v="5"/>
    <d v="1899-12-30T03:14:00"/>
    <d v="1899-12-30T05:20:00"/>
    <d v="1899-12-30T02:06:00"/>
    <d v="1899-12-30T00:48:00"/>
    <d v="1899-12-30T01:18:00"/>
    <x v="0"/>
  </r>
  <r>
    <n v="1"/>
    <s v="Cliente_113"/>
    <n v="534"/>
    <n v="6"/>
    <d v="2023-04-06T01:02:00"/>
    <d v="2023-04-06T04:29:00"/>
    <x v="4"/>
    <x v="2"/>
    <x v="2"/>
    <n v="23.59"/>
    <x v="0"/>
    <x v="2"/>
    <s v="Plato_7"/>
    <s v="Plato_9"/>
    <s v="Plato_8"/>
    <m/>
    <n v="147"/>
    <x v="5"/>
    <d v="1899-12-30T01:02:00"/>
    <d v="1899-12-30T04:29:00"/>
    <d v="1899-12-30T03:27:00"/>
    <d v="1899-12-30T00:43:00"/>
    <d v="1899-12-30T02:44:00"/>
    <x v="0"/>
  </r>
  <r>
    <n v="15"/>
    <s v="Cliente_711"/>
    <n v="535"/>
    <n v="3"/>
    <d v="2023-04-06T00:57:00"/>
    <d v="2023-04-06T03:32:00"/>
    <x v="1"/>
    <x v="1"/>
    <x v="2"/>
    <n v="39.450000000000003"/>
    <x v="1"/>
    <x v="9"/>
    <s v="Plato_20"/>
    <s v="Plato_9"/>
    <s v="Plato_7"/>
    <s v="Plato_13"/>
    <n v="276"/>
    <x v="5"/>
    <d v="1899-12-30T00:57:00"/>
    <d v="1899-12-30T03:32:00"/>
    <d v="1899-12-30T02:35:00"/>
    <d v="1899-12-30T00:54:00"/>
    <d v="1899-12-30T01:41:00"/>
    <x v="0"/>
  </r>
  <r>
    <n v="9"/>
    <s v="Cliente_785"/>
    <n v="536"/>
    <n v="2"/>
    <d v="2023-04-06T02:31:00"/>
    <d v="2023-04-06T04:39:00"/>
    <x v="4"/>
    <x v="0"/>
    <x v="2"/>
    <n v="46"/>
    <x v="0"/>
    <x v="9"/>
    <s v="Plato_4"/>
    <s v="Plato_9"/>
    <s v="Plato_14"/>
    <s v="Plato_2"/>
    <n v="212"/>
    <x v="5"/>
    <d v="1899-12-30T02:31:00"/>
    <d v="1899-12-30T04:39:00"/>
    <d v="1899-12-30T02:08:00"/>
    <d v="1899-12-30T01:25:00"/>
    <d v="1899-12-30T00:43:00"/>
    <x v="0"/>
  </r>
  <r>
    <n v="18"/>
    <s v="Cliente_486"/>
    <n v="537"/>
    <n v="6"/>
    <d v="2023-04-06T00:24:00"/>
    <d v="2023-04-06T02:09:00"/>
    <x v="0"/>
    <x v="1"/>
    <x v="0"/>
    <n v="28.68"/>
    <x v="2"/>
    <x v="4"/>
    <s v="Plato_13"/>
    <m/>
    <m/>
    <m/>
    <n v="63"/>
    <x v="5"/>
    <d v="1899-12-30T00:24:00"/>
    <d v="1899-12-30T02:09:00"/>
    <d v="1899-12-30T02:00:00"/>
    <d v="1899-12-30T00:07:00"/>
    <d v="1899-12-30T01:53:00"/>
    <x v="0"/>
  </r>
  <r>
    <n v="14"/>
    <s v="Cliente_397"/>
    <n v="538"/>
    <n v="4"/>
    <d v="2023-04-06T03:19:00"/>
    <d v="2023-04-06T05:33:00"/>
    <x v="4"/>
    <x v="2"/>
    <x v="0"/>
    <n v="41.35"/>
    <x v="1"/>
    <x v="1"/>
    <s v="Plato_2"/>
    <s v="Plato_14"/>
    <s v="Plato_11"/>
    <s v="Plato_16"/>
    <n v="142"/>
    <x v="5"/>
    <d v="1899-12-30T03:19:00"/>
    <d v="1899-12-30T05:33:00"/>
    <d v="1899-12-30T02:14:00"/>
    <d v="1899-12-30T02:55:00"/>
    <n v="-2.8472222224485866E-2"/>
    <x v="1"/>
  </r>
  <r>
    <n v="18"/>
    <s v="Cliente_554"/>
    <n v="539"/>
    <n v="3"/>
    <d v="2023-04-06T03:51:00"/>
    <d v="2023-04-06T07:00:00"/>
    <x v="2"/>
    <x v="1"/>
    <x v="1"/>
    <n v="20.9"/>
    <x v="1"/>
    <x v="1"/>
    <s v="Plato_2"/>
    <s v="Plato_6"/>
    <s v="Plato_9"/>
    <s v="Plato_4"/>
    <n v="240"/>
    <x v="5"/>
    <d v="1899-12-30T03:51:00"/>
    <d v="1899-12-30T07:00:00"/>
    <d v="1899-12-30T03:09:00"/>
    <d v="1899-12-30T01:14:20"/>
    <d v="1899-12-30T01:54:40"/>
    <x v="0"/>
  </r>
  <r>
    <n v="6"/>
    <s v="Cliente_320"/>
    <n v="540"/>
    <n v="4"/>
    <d v="2023-04-06T03:46:00"/>
    <d v="2023-04-06T06:56:00"/>
    <x v="1"/>
    <x v="0"/>
    <x v="2"/>
    <n v="47.85"/>
    <x v="0"/>
    <x v="7"/>
    <s v="Plato_4"/>
    <s v="Plato_8"/>
    <m/>
    <m/>
    <n v="124"/>
    <x v="5"/>
    <d v="1899-12-30T03:46:00"/>
    <d v="1899-12-30T06:56:00"/>
    <d v="1899-12-30T03:10:00"/>
    <d v="1899-12-30T00:33:10"/>
    <d v="1899-12-30T02:36:50"/>
    <x v="0"/>
  </r>
  <r>
    <n v="19"/>
    <s v="Cliente_427"/>
    <n v="541"/>
    <n v="2"/>
    <d v="2023-04-06T00:33:00"/>
    <d v="2023-04-06T04:32:00"/>
    <x v="1"/>
    <x v="1"/>
    <x v="0"/>
    <n v="33.700000000000003"/>
    <x v="0"/>
    <x v="1"/>
    <s v="Plato_12"/>
    <s v="Plato_11"/>
    <s v="Plato_9"/>
    <s v="Plato_14"/>
    <n v="202"/>
    <x v="5"/>
    <d v="1899-12-30T00:33:00"/>
    <d v="1899-12-30T04:32:00"/>
    <d v="1899-12-30T03:59:00"/>
    <d v="1899-12-30T01:13:20"/>
    <d v="1899-12-30T02:45:40"/>
    <x v="0"/>
  </r>
  <r>
    <n v="9"/>
    <s v="Cliente_791"/>
    <n v="542"/>
    <n v="5"/>
    <d v="2023-04-06T02:47:00"/>
    <d v="2023-04-06T04:43:00"/>
    <x v="0"/>
    <x v="1"/>
    <x v="2"/>
    <n v="49.05"/>
    <x v="0"/>
    <x v="9"/>
    <s v="Plato_18"/>
    <s v="Plato_10"/>
    <s v="Plato_6"/>
    <m/>
    <n v="148"/>
    <x v="5"/>
    <d v="1899-12-30T02:47:00"/>
    <d v="1899-12-30T04:43:00"/>
    <d v="1899-12-30T01:56:00"/>
    <d v="1899-12-30T01:20:30"/>
    <d v="1899-12-30T00:35:30"/>
    <x v="0"/>
  </r>
  <r>
    <n v="19"/>
    <s v="Cliente_996"/>
    <n v="543"/>
    <n v="5"/>
    <d v="2023-04-06T00:47:00"/>
    <d v="2023-04-06T03:37:00"/>
    <x v="4"/>
    <x v="2"/>
    <x v="2"/>
    <n v="49.37"/>
    <x v="0"/>
    <x v="3"/>
    <s v="Plato_16"/>
    <s v="Plato_6"/>
    <s v="Plato_15"/>
    <m/>
    <n v="206"/>
    <x v="5"/>
    <d v="1899-12-30T00:47:00"/>
    <d v="1899-12-30T03:37:00"/>
    <d v="1899-12-30T02:50:00"/>
    <d v="1899-12-30T00:30:00"/>
    <d v="1899-12-30T02:20:00"/>
    <x v="0"/>
  </r>
  <r>
    <n v="7"/>
    <s v="Cliente_392"/>
    <n v="544"/>
    <n v="4"/>
    <d v="2023-04-06T03:17:00"/>
    <d v="2023-04-06T04:45:00"/>
    <x v="3"/>
    <x v="0"/>
    <x v="2"/>
    <n v="44.91"/>
    <x v="2"/>
    <x v="8"/>
    <s v="Plato_8"/>
    <m/>
    <m/>
    <m/>
    <n v="70"/>
    <x v="5"/>
    <d v="1899-12-30T03:17:00"/>
    <d v="1899-12-30T04:45:00"/>
    <d v="1899-12-30T01:43:00"/>
    <d v="1899-12-30T00:24:00"/>
    <d v="1899-12-30T01:19:00"/>
    <x v="0"/>
  </r>
  <r>
    <n v="20"/>
    <s v="Cliente_615"/>
    <n v="545"/>
    <n v="5"/>
    <d v="2023-04-06T02:39:00"/>
    <d v="2023-04-06T04:26:00"/>
    <x v="2"/>
    <x v="0"/>
    <x v="1"/>
    <n v="12.18"/>
    <x v="2"/>
    <x v="9"/>
    <s v="Plato_11"/>
    <s v="Plato_17"/>
    <m/>
    <m/>
    <n v="130"/>
    <x v="5"/>
    <d v="1899-12-30T02:39:00"/>
    <d v="1899-12-30T04:26:00"/>
    <d v="1899-12-30T02:02:00"/>
    <d v="1899-12-30T01:01:00"/>
    <d v="1899-12-30T01:01:00"/>
    <x v="0"/>
  </r>
  <r>
    <n v="5"/>
    <s v="Cliente_968"/>
    <n v="546"/>
    <n v="2"/>
    <d v="2023-04-06T03:14:00"/>
    <d v="2023-04-06T05:29:00"/>
    <x v="4"/>
    <x v="0"/>
    <x v="0"/>
    <n v="47.81"/>
    <x v="0"/>
    <x v="6"/>
    <s v="Plato_15"/>
    <s v="Plato_16"/>
    <m/>
    <m/>
    <n v="92"/>
    <x v="5"/>
    <d v="1899-12-30T03:14:00"/>
    <d v="1899-12-30T05:29:00"/>
    <d v="1899-12-30T02:15:00"/>
    <d v="1899-12-30T01:14:30"/>
    <d v="1899-12-30T01:00:30"/>
    <x v="0"/>
  </r>
  <r>
    <n v="9"/>
    <s v="Cliente_206"/>
    <n v="547"/>
    <n v="3"/>
    <d v="2023-04-06T02:43:00"/>
    <d v="2023-04-06T04:36:00"/>
    <x v="3"/>
    <x v="2"/>
    <x v="2"/>
    <n v="20.04"/>
    <x v="2"/>
    <x v="1"/>
    <s v="Plato_17"/>
    <s v="Plato_11"/>
    <s v="Plato_8"/>
    <m/>
    <n v="227"/>
    <x v="5"/>
    <d v="1899-12-30T02:43:00"/>
    <d v="1899-12-30T04:36:00"/>
    <d v="1899-12-30T02:08:00"/>
    <d v="1899-12-30T00:52:20"/>
    <d v="1899-12-30T01:15:40"/>
    <x v="0"/>
  </r>
  <r>
    <n v="4"/>
    <s v="Cliente_669"/>
    <n v="548"/>
    <n v="2"/>
    <d v="2023-04-06T00:55:00"/>
    <d v="2023-04-06T04:03:00"/>
    <x v="2"/>
    <x v="0"/>
    <x v="2"/>
    <n v="28.88"/>
    <x v="1"/>
    <x v="9"/>
    <s v="Plato_18"/>
    <s v="Plato_17"/>
    <m/>
    <m/>
    <n v="96"/>
    <x v="5"/>
    <d v="1899-12-30T00:55:00"/>
    <d v="1899-12-30T04:03:00"/>
    <d v="1899-12-30T03:08:00"/>
    <d v="1899-12-30T01:22:00"/>
    <d v="1899-12-30T01:46:00"/>
    <x v="0"/>
  </r>
  <r>
    <n v="12"/>
    <s v="Cliente_195"/>
    <n v="549"/>
    <n v="2"/>
    <d v="2023-04-06T01:33:00"/>
    <d v="2023-04-06T05:26:00"/>
    <x v="1"/>
    <x v="0"/>
    <x v="2"/>
    <n v="35.340000000000003"/>
    <x v="1"/>
    <x v="1"/>
    <s v="Plato_1"/>
    <s v="Plato_8"/>
    <s v="Plato_18"/>
    <m/>
    <n v="162"/>
    <x v="5"/>
    <d v="1899-12-30T01:33:00"/>
    <d v="1899-12-30T05:26:00"/>
    <d v="1899-12-30T03:53:00"/>
    <d v="1899-12-30T00:58:40"/>
    <d v="1899-12-30T02:54:20"/>
    <x v="0"/>
  </r>
  <r>
    <n v="1"/>
    <s v="Cliente_900"/>
    <n v="550"/>
    <n v="6"/>
    <d v="2023-04-06T01:08:00"/>
    <d v="2023-04-06T02:39:00"/>
    <x v="0"/>
    <x v="0"/>
    <x v="2"/>
    <n v="28.33"/>
    <x v="2"/>
    <x v="2"/>
    <s v="Plato_2"/>
    <s v="Plato_7"/>
    <s v="Plato_3"/>
    <m/>
    <n v="124"/>
    <x v="5"/>
    <d v="1899-12-30T01:08:00"/>
    <d v="1899-12-30T02:39:00"/>
    <d v="1899-12-30T01:46:00"/>
    <d v="1899-12-30T00:31:00"/>
    <d v="1899-12-30T01:15:00"/>
    <x v="0"/>
  </r>
  <r>
    <n v="4"/>
    <s v="Cliente_705"/>
    <n v="551"/>
    <n v="2"/>
    <d v="2023-04-06T02:58:00"/>
    <d v="2023-04-06T04:10:00"/>
    <x v="0"/>
    <x v="1"/>
    <x v="2"/>
    <n v="17.54"/>
    <x v="0"/>
    <x v="3"/>
    <s v="Plato_2"/>
    <s v="Plato_3"/>
    <s v="Plato_4"/>
    <s v="Plato_13"/>
    <n v="171"/>
    <x v="5"/>
    <d v="1899-12-30T02:58:00"/>
    <d v="1899-12-30T04:10:00"/>
    <d v="1899-12-30T01:12:00"/>
    <d v="1899-12-30T01:21:40"/>
    <n v="-6.7129629673285396E-3"/>
    <x v="1"/>
  </r>
  <r>
    <n v="11"/>
    <s v="Cliente_462"/>
    <n v="552"/>
    <n v="6"/>
    <d v="2023-04-06T00:26:00"/>
    <d v="2023-04-06T03:54:00"/>
    <x v="0"/>
    <x v="2"/>
    <x v="0"/>
    <n v="10.28"/>
    <x v="1"/>
    <x v="0"/>
    <s v="Plato_20"/>
    <s v="Plato_13"/>
    <s v="Plato_3"/>
    <m/>
    <n v="243"/>
    <x v="5"/>
    <d v="1899-12-30T00:26:00"/>
    <d v="1899-12-30T03:54:00"/>
    <d v="1899-12-30T03:28:00"/>
    <d v="1899-12-30T00:38:20"/>
    <d v="1899-12-30T02:49:40"/>
    <x v="0"/>
  </r>
  <r>
    <n v="14"/>
    <s v="Cliente_809"/>
    <n v="553"/>
    <n v="2"/>
    <d v="2023-04-06T02:45:00"/>
    <d v="2023-04-06T05:24:00"/>
    <x v="0"/>
    <x v="0"/>
    <x v="2"/>
    <n v="44.38"/>
    <x v="1"/>
    <x v="2"/>
    <s v="Plato_2"/>
    <s v="Plato_1"/>
    <s v="Plato_5"/>
    <s v="Plato_12"/>
    <n v="203"/>
    <x v="5"/>
    <d v="1899-12-30T02:45:00"/>
    <d v="1899-12-30T05:24:00"/>
    <d v="1899-12-30T02:39:00"/>
    <d v="1899-12-30T01:45:40"/>
    <d v="1899-12-30T00:53:20"/>
    <x v="0"/>
  </r>
  <r>
    <n v="10"/>
    <s v="Cliente_21"/>
    <n v="554"/>
    <n v="6"/>
    <d v="2023-04-06T01:30:00"/>
    <d v="2023-04-06T02:55:00"/>
    <x v="0"/>
    <x v="0"/>
    <x v="0"/>
    <n v="19.600000000000001"/>
    <x v="2"/>
    <x v="0"/>
    <s v="Plato_14"/>
    <s v="Plato_20"/>
    <m/>
    <m/>
    <n v="166"/>
    <x v="5"/>
    <d v="1899-12-30T01:30:00"/>
    <d v="1899-12-30T02:55:00"/>
    <d v="1899-12-30T01:40:00"/>
    <d v="1899-12-30T00:32:50"/>
    <d v="1899-12-30T01:07:10"/>
    <x v="0"/>
  </r>
  <r>
    <n v="20"/>
    <s v="Cliente_110"/>
    <n v="555"/>
    <n v="1"/>
    <d v="2023-04-06T01:59:00"/>
    <d v="2023-04-06T05:02:00"/>
    <x v="2"/>
    <x v="1"/>
    <x v="1"/>
    <n v="41.08"/>
    <x v="1"/>
    <x v="2"/>
    <s v="Plato_2"/>
    <m/>
    <m/>
    <m/>
    <n v="30"/>
    <x v="5"/>
    <d v="1899-12-30T01:59:00"/>
    <d v="1899-12-30T05:02:00"/>
    <d v="1899-12-30T03:03:00"/>
    <d v="1899-12-30T00:46:00"/>
    <d v="1899-12-30T02:17:00"/>
    <x v="0"/>
  </r>
  <r>
    <n v="9"/>
    <s v="Cliente_814"/>
    <n v="556"/>
    <n v="6"/>
    <d v="2023-04-06T03:57:00"/>
    <d v="2023-04-06T07:41:00"/>
    <x v="2"/>
    <x v="0"/>
    <x v="0"/>
    <n v="14.09"/>
    <x v="1"/>
    <x v="3"/>
    <s v="Plato_5"/>
    <s v="Plato_4"/>
    <m/>
    <m/>
    <n v="76"/>
    <x v="5"/>
    <d v="1899-12-30T03:57:00"/>
    <d v="1899-12-30T07:41:00"/>
    <d v="1899-12-30T03:44:00"/>
    <d v="1899-12-30T00:46:00"/>
    <d v="1899-12-30T02:58:00"/>
    <x v="0"/>
  </r>
  <r>
    <n v="7"/>
    <s v="Cliente_381"/>
    <n v="557"/>
    <n v="5"/>
    <d v="2023-04-06T03:52:00"/>
    <d v="2023-04-06T07:39:00"/>
    <x v="2"/>
    <x v="0"/>
    <x v="1"/>
    <n v="35.880000000000003"/>
    <x v="2"/>
    <x v="8"/>
    <s v="Plato_15"/>
    <s v="Plato_13"/>
    <s v="Plato_1"/>
    <m/>
    <n v="177"/>
    <x v="5"/>
    <d v="1899-12-30T03:52:00"/>
    <d v="1899-12-30T07:39:00"/>
    <d v="1899-12-30T04:02:00"/>
    <d v="1899-12-30T00:49:50"/>
    <d v="1899-12-30T03:12:10"/>
    <x v="0"/>
  </r>
  <r>
    <n v="6"/>
    <s v="Cliente_284"/>
    <n v="558"/>
    <n v="4"/>
    <d v="2023-04-06T00:18:00"/>
    <d v="2023-04-06T03:06:00"/>
    <x v="1"/>
    <x v="0"/>
    <x v="2"/>
    <n v="45.26"/>
    <x v="0"/>
    <x v="3"/>
    <s v="Plato_15"/>
    <s v="Plato_1"/>
    <s v="Plato_11"/>
    <m/>
    <n v="179"/>
    <x v="5"/>
    <d v="1899-12-30T00:18:00"/>
    <d v="1899-12-30T03:06:00"/>
    <d v="1899-12-30T02:48:00"/>
    <d v="1899-12-30T01:42:40"/>
    <d v="1899-12-30T01:05:20"/>
    <x v="0"/>
  </r>
  <r>
    <n v="11"/>
    <s v="Cliente_728"/>
    <n v="559"/>
    <n v="1"/>
    <d v="2023-04-06T00:14:00"/>
    <d v="2023-04-06T03:59:00"/>
    <x v="2"/>
    <x v="0"/>
    <x v="2"/>
    <n v="24.36"/>
    <x v="0"/>
    <x v="7"/>
    <s v="Plato_11"/>
    <m/>
    <m/>
    <m/>
    <n v="99"/>
    <x v="5"/>
    <d v="1899-12-30T00:14:00"/>
    <d v="1899-12-30T03:59:00"/>
    <d v="1899-12-30T03:45:00"/>
    <d v="1899-12-30T00:13:40"/>
    <d v="1899-12-30T03:31:20"/>
    <x v="0"/>
  </r>
  <r>
    <n v="6"/>
    <s v="Cliente_610"/>
    <n v="560"/>
    <n v="6"/>
    <d v="2023-04-06T00:15:00"/>
    <d v="2023-04-06T03:17:00"/>
    <x v="3"/>
    <x v="2"/>
    <x v="0"/>
    <n v="31.53"/>
    <x v="0"/>
    <x v="10"/>
    <s v="Plato_4"/>
    <s v="Plato_1"/>
    <m/>
    <m/>
    <n v="111"/>
    <x v="5"/>
    <d v="1899-12-30T00:15:00"/>
    <d v="1899-12-30T03:17:00"/>
    <d v="1899-12-30T03:02:00"/>
    <d v="1899-12-30T00:22:00"/>
    <d v="1899-12-30T02:40:00"/>
    <x v="0"/>
  </r>
  <r>
    <n v="4"/>
    <s v="Cliente_190"/>
    <n v="561"/>
    <n v="2"/>
    <d v="2023-04-06T01:13:00"/>
    <d v="2023-04-06T03:39:00"/>
    <x v="1"/>
    <x v="0"/>
    <x v="2"/>
    <n v="44.24"/>
    <x v="0"/>
    <x v="9"/>
    <s v="Plato_4"/>
    <s v="Plato_14"/>
    <m/>
    <m/>
    <n v="64"/>
    <x v="5"/>
    <d v="1899-12-30T01:13:00"/>
    <d v="1899-12-30T03:39:00"/>
    <d v="1899-12-30T02:26:00"/>
    <d v="1899-12-30T01:00:00"/>
    <d v="1899-12-30T01:26:00"/>
    <x v="0"/>
  </r>
  <r>
    <n v="20"/>
    <s v="Cliente_454"/>
    <n v="562"/>
    <n v="3"/>
    <d v="2023-04-06T02:36:00"/>
    <d v="2023-04-06T06:20:00"/>
    <x v="1"/>
    <x v="2"/>
    <x v="2"/>
    <n v="21.49"/>
    <x v="1"/>
    <x v="5"/>
    <s v="Plato_20"/>
    <s v="Plato_9"/>
    <s v="Plato_7"/>
    <s v="Plato_17"/>
    <n v="288"/>
    <x v="5"/>
    <d v="1899-12-30T02:36:00"/>
    <d v="1899-12-30T06:20:00"/>
    <d v="1899-12-30T03:44:00"/>
    <d v="1899-12-30T00:49:10"/>
    <d v="1899-12-30T02:54:50"/>
    <x v="0"/>
  </r>
  <r>
    <n v="12"/>
    <s v="Cliente_865"/>
    <n v="563"/>
    <n v="3"/>
    <d v="2023-04-06T03:04:00"/>
    <d v="2023-04-06T04:43:00"/>
    <x v="3"/>
    <x v="1"/>
    <x v="1"/>
    <n v="20.07"/>
    <x v="2"/>
    <x v="10"/>
    <s v="Plato_6"/>
    <m/>
    <m/>
    <m/>
    <n v="54"/>
    <x v="5"/>
    <d v="1899-12-30T03:04:00"/>
    <d v="1899-12-30T04:43:00"/>
    <d v="1899-12-30T01:54:00"/>
    <d v="1899-12-30T00:18:30"/>
    <d v="1899-12-30T01:35:30"/>
    <x v="0"/>
  </r>
  <r>
    <n v="9"/>
    <s v="Cliente_825"/>
    <n v="564"/>
    <n v="3"/>
    <d v="2023-04-06T00:31:00"/>
    <d v="2023-04-06T02:23:00"/>
    <x v="3"/>
    <x v="2"/>
    <x v="1"/>
    <n v="33.08"/>
    <x v="0"/>
    <x v="5"/>
    <s v="Plato_19"/>
    <s v="Plato_20"/>
    <s v="Plato_3"/>
    <m/>
    <n v="156"/>
    <x v="5"/>
    <d v="1899-12-30T00:31:00"/>
    <d v="1899-12-30T02:23:00"/>
    <d v="1899-12-30T01:52:00"/>
    <d v="1899-12-30T00:30:30"/>
    <d v="1899-12-30T01:21:30"/>
    <x v="0"/>
  </r>
  <r>
    <n v="3"/>
    <s v="Cliente_134"/>
    <n v="565"/>
    <n v="6"/>
    <d v="2023-04-06T02:39:00"/>
    <d v="2023-04-06T05:29:00"/>
    <x v="1"/>
    <x v="0"/>
    <x v="2"/>
    <n v="15.11"/>
    <x v="1"/>
    <x v="5"/>
    <s v="Plato_15"/>
    <s v="Plato_4"/>
    <s v="Plato_11"/>
    <s v="Plato_8"/>
    <n v="251"/>
    <x v="5"/>
    <d v="1899-12-30T02:39:00"/>
    <d v="1899-12-30T05:29:00"/>
    <d v="1899-12-30T02:50:00"/>
    <d v="1899-12-30T00:39:30"/>
    <d v="1899-12-30T02:10:30"/>
    <x v="0"/>
  </r>
  <r>
    <n v="4"/>
    <s v="Cliente_88"/>
    <n v="566"/>
    <n v="3"/>
    <d v="2023-04-06T01:45:00"/>
    <d v="2023-04-06T04:57:00"/>
    <x v="0"/>
    <x v="0"/>
    <x v="2"/>
    <n v="42.62"/>
    <x v="1"/>
    <x v="7"/>
    <s v="Plato_10"/>
    <m/>
    <m/>
    <m/>
    <n v="78"/>
    <x v="5"/>
    <d v="1899-12-30T01:45:00"/>
    <d v="1899-12-30T04:57:00"/>
    <d v="1899-12-30T03:12:00"/>
    <d v="1899-12-30T00:18:40"/>
    <d v="1899-12-30T02:53:20"/>
    <x v="0"/>
  </r>
  <r>
    <n v="15"/>
    <s v="Cliente_789"/>
    <n v="567"/>
    <n v="4"/>
    <d v="2023-04-06T01:59:00"/>
    <d v="2023-04-06T05:16:00"/>
    <x v="4"/>
    <x v="0"/>
    <x v="0"/>
    <n v="42.83"/>
    <x v="2"/>
    <x v="9"/>
    <s v="Plato_16"/>
    <s v="Plato_11"/>
    <s v="Plato_18"/>
    <s v="Plato_13"/>
    <n v="253"/>
    <x v="5"/>
    <d v="1899-12-30T01:59:00"/>
    <d v="1899-12-30T05:16:00"/>
    <d v="1899-12-30T03:32:00"/>
    <d v="1899-12-30T00:44:10"/>
    <d v="1899-12-30T02:47:50"/>
    <x v="0"/>
  </r>
  <r>
    <n v="5"/>
    <s v="Cliente_63"/>
    <n v="568"/>
    <n v="1"/>
    <d v="2023-04-06T01:39:00"/>
    <d v="2023-04-06T03:28:00"/>
    <x v="4"/>
    <x v="0"/>
    <x v="0"/>
    <n v="21.13"/>
    <x v="2"/>
    <x v="1"/>
    <s v="Plato_18"/>
    <s v="Plato_20"/>
    <m/>
    <m/>
    <n v="182"/>
    <x v="5"/>
    <d v="1899-12-30T01:39:00"/>
    <d v="1899-12-30T03:28:00"/>
    <d v="1899-12-30T02:04:00"/>
    <d v="1899-12-30T00:35:20"/>
    <d v="1899-12-30T01:28:40"/>
    <x v="0"/>
  </r>
  <r>
    <n v="12"/>
    <s v="Cliente_555"/>
    <n v="569"/>
    <n v="5"/>
    <d v="2023-04-06T01:28:00"/>
    <d v="2023-04-06T03:05:00"/>
    <x v="1"/>
    <x v="0"/>
    <x v="2"/>
    <n v="28.52"/>
    <x v="0"/>
    <x v="6"/>
    <s v="Plato_18"/>
    <s v="Plato_13"/>
    <m/>
    <m/>
    <n v="131"/>
    <x v="5"/>
    <d v="1899-12-30T01:28:00"/>
    <d v="1899-12-30T03:05:00"/>
    <d v="1899-12-30T01:37:00"/>
    <d v="1899-12-30T00:23:40"/>
    <d v="1899-12-30T01:13:20"/>
    <x v="0"/>
  </r>
  <r>
    <n v="1"/>
    <s v="Cliente_887"/>
    <n v="570"/>
    <n v="6"/>
    <d v="2023-04-06T02:40:00"/>
    <d v="2023-04-06T04:27:00"/>
    <x v="3"/>
    <x v="0"/>
    <x v="2"/>
    <n v="38.4"/>
    <x v="1"/>
    <x v="1"/>
    <s v="Plato_11"/>
    <s v="Plato_10"/>
    <m/>
    <m/>
    <n v="85"/>
    <x v="5"/>
    <d v="1899-12-30T02:40:00"/>
    <d v="1899-12-30T04:27:00"/>
    <d v="1899-12-30T01:47:00"/>
    <d v="1899-12-30T00:42:00"/>
    <d v="1899-12-30T01:05:00"/>
    <x v="0"/>
  </r>
  <r>
    <n v="15"/>
    <s v="Cliente_710"/>
    <n v="571"/>
    <n v="2"/>
    <d v="2023-04-06T01:21:00"/>
    <d v="2023-04-06T02:54:00"/>
    <x v="3"/>
    <x v="0"/>
    <x v="2"/>
    <n v="49.54"/>
    <x v="1"/>
    <x v="4"/>
    <s v="Plato_6"/>
    <m/>
    <m/>
    <m/>
    <n v="54"/>
    <x v="5"/>
    <d v="1899-12-30T01:21:00"/>
    <d v="1899-12-30T02:54:00"/>
    <d v="1899-12-30T01:33:00"/>
    <d v="1899-12-30T00:13:00"/>
    <d v="1899-12-30T01:20:00"/>
    <x v="0"/>
  </r>
  <r>
    <n v="19"/>
    <s v="Cliente_913"/>
    <n v="572"/>
    <n v="3"/>
    <d v="2023-04-06T02:53:00"/>
    <d v="2023-04-06T06:27:00"/>
    <x v="4"/>
    <x v="0"/>
    <x v="1"/>
    <n v="46.21"/>
    <x v="2"/>
    <x v="2"/>
    <s v="Plato_2"/>
    <s v="Plato_5"/>
    <m/>
    <m/>
    <n v="74"/>
    <x v="5"/>
    <d v="1899-12-30T02:53:00"/>
    <d v="1899-12-30T06:27:00"/>
    <d v="1899-12-30T03:49:00"/>
    <d v="1899-12-30T00:39:00"/>
    <d v="1899-12-30T03:10:00"/>
    <x v="0"/>
  </r>
  <r>
    <n v="7"/>
    <s v="Cliente_41"/>
    <n v="573"/>
    <n v="3"/>
    <d v="2023-04-06T03:12:00"/>
    <d v="2023-04-06T07:09:00"/>
    <x v="0"/>
    <x v="0"/>
    <x v="2"/>
    <n v="47.08"/>
    <x v="2"/>
    <x v="9"/>
    <s v="Plato_13"/>
    <s v="Plato_18"/>
    <m/>
    <m/>
    <n v="165"/>
    <x v="5"/>
    <d v="1899-12-30T03:12:00"/>
    <d v="1899-12-30T07:09:00"/>
    <d v="1899-12-30T04:12:00"/>
    <d v="1899-12-30T00:23:00"/>
    <d v="1899-12-30T03:49:00"/>
    <x v="0"/>
  </r>
  <r>
    <n v="20"/>
    <s v="Cliente_738"/>
    <n v="574"/>
    <n v="3"/>
    <d v="2023-04-06T00:31:00"/>
    <d v="2023-04-06T03:08:00"/>
    <x v="3"/>
    <x v="0"/>
    <x v="2"/>
    <n v="42.57"/>
    <x v="1"/>
    <x v="2"/>
    <s v="Plato_10"/>
    <s v="Plato_19"/>
    <s v="Plato_4"/>
    <s v="Plato_13"/>
    <n v="207"/>
    <x v="5"/>
    <d v="1899-12-30T00:31:00"/>
    <d v="1899-12-30T03:08:00"/>
    <d v="1899-12-30T02:37:00"/>
    <d v="1899-12-30T01:36:10"/>
    <d v="1899-12-30T01:00:50"/>
    <x v="0"/>
  </r>
  <r>
    <n v="15"/>
    <s v="Cliente_268"/>
    <n v="575"/>
    <n v="4"/>
    <d v="2023-04-06T01:36:00"/>
    <d v="2023-04-06T04:44:00"/>
    <x v="4"/>
    <x v="0"/>
    <x v="2"/>
    <n v="33.520000000000003"/>
    <x v="1"/>
    <x v="3"/>
    <s v="Plato_4"/>
    <m/>
    <m/>
    <m/>
    <n v="18"/>
    <x v="5"/>
    <d v="1899-12-30T01:36:00"/>
    <d v="1899-12-30T04:44:00"/>
    <d v="1899-12-30T03:08:00"/>
    <d v="1899-12-30T00:44:00"/>
    <d v="1899-12-30T02:24:00"/>
    <x v="0"/>
  </r>
  <r>
    <n v="9"/>
    <s v="Cliente_280"/>
    <n v="576"/>
    <n v="1"/>
    <d v="2023-04-06T03:57:00"/>
    <d v="2023-04-06T07:06:00"/>
    <x v="4"/>
    <x v="2"/>
    <x v="1"/>
    <n v="21.71"/>
    <x v="0"/>
    <x v="7"/>
    <s v="Plato_11"/>
    <s v="Plato_17"/>
    <s v="Plato_19"/>
    <m/>
    <n v="234"/>
    <x v="5"/>
    <d v="1899-12-30T03:57:00"/>
    <d v="1899-12-30T07:06:00"/>
    <d v="1899-12-30T03:09:00"/>
    <d v="1899-12-30T01:09:00"/>
    <d v="1899-12-30T02:00:00"/>
    <x v="0"/>
  </r>
  <r>
    <n v="5"/>
    <s v="Cliente_117"/>
    <n v="577"/>
    <n v="4"/>
    <d v="2023-04-06T03:13:00"/>
    <d v="2023-04-06T06:40:00"/>
    <x v="4"/>
    <x v="0"/>
    <x v="2"/>
    <n v="34.119999999999997"/>
    <x v="1"/>
    <x v="4"/>
    <s v="Plato_4"/>
    <s v="Plato_5"/>
    <m/>
    <m/>
    <n v="40"/>
    <x v="5"/>
    <d v="1899-12-30T03:13:00"/>
    <d v="1899-12-30T06:40:00"/>
    <d v="1899-12-30T03:27:00"/>
    <d v="1899-12-30T00:25:00"/>
    <d v="1899-12-30T03:02:00"/>
    <x v="0"/>
  </r>
  <r>
    <n v="11"/>
    <s v="Cliente_83"/>
    <n v="578"/>
    <n v="6"/>
    <d v="2023-04-06T02:11:00"/>
    <d v="2023-04-06T04:24:00"/>
    <x v="0"/>
    <x v="0"/>
    <x v="2"/>
    <n v="32.799999999999997"/>
    <x v="2"/>
    <x v="0"/>
    <s v="Plato_2"/>
    <m/>
    <m/>
    <m/>
    <n v="90"/>
    <x v="5"/>
    <d v="1899-12-30T02:11:00"/>
    <d v="1899-12-30T04:24:00"/>
    <d v="1899-12-30T02:28:00"/>
    <d v="1899-12-30T00:14:40"/>
    <d v="1899-12-30T02:13:20"/>
    <x v="0"/>
  </r>
  <r>
    <n v="9"/>
    <s v="Cliente_988"/>
    <n v="579"/>
    <n v="2"/>
    <d v="2023-04-06T00:10:00"/>
    <d v="2023-04-06T02:17:00"/>
    <x v="0"/>
    <x v="0"/>
    <x v="2"/>
    <n v="35.96"/>
    <x v="1"/>
    <x v="3"/>
    <s v="Plato_1"/>
    <m/>
    <m/>
    <m/>
    <n v="50"/>
    <x v="5"/>
    <d v="1899-12-30T00:10:00"/>
    <d v="1899-12-30T02:17:00"/>
    <d v="1899-12-30T02:07:00"/>
    <d v="1899-12-30T00:24:00"/>
    <d v="1899-12-30T01:43:00"/>
    <x v="0"/>
  </r>
  <r>
    <n v="10"/>
    <s v="Cliente_606"/>
    <n v="580"/>
    <n v="5"/>
    <d v="2023-04-06T00:06:00"/>
    <d v="2023-04-06T01:18:00"/>
    <x v="4"/>
    <x v="0"/>
    <x v="0"/>
    <n v="44.54"/>
    <x v="1"/>
    <x v="7"/>
    <s v="Plato_11"/>
    <m/>
    <m/>
    <m/>
    <n v="33"/>
    <x v="5"/>
    <d v="1899-12-30T00:06:00"/>
    <d v="1899-12-30T01:18:00"/>
    <d v="1899-12-30T01:12:00"/>
    <d v="1899-12-30T00:30:00"/>
    <d v="1899-12-30T00:42:00"/>
    <x v="0"/>
  </r>
  <r>
    <n v="18"/>
    <s v="Cliente_384"/>
    <n v="581"/>
    <n v="5"/>
    <d v="2023-04-06T03:33:00"/>
    <d v="2023-04-06T05:08:00"/>
    <x v="4"/>
    <x v="0"/>
    <x v="2"/>
    <n v="13.27"/>
    <x v="2"/>
    <x v="4"/>
    <s v="Plato_11"/>
    <s v="Plato_2"/>
    <m/>
    <m/>
    <n v="123"/>
    <x v="5"/>
    <d v="1899-12-30T03:33:00"/>
    <d v="1899-12-30T05:08:00"/>
    <d v="1899-12-30T01:50:00"/>
    <d v="1899-12-30T00:28:20"/>
    <d v="1899-12-30T01:21:40"/>
    <x v="0"/>
  </r>
  <r>
    <n v="3"/>
    <s v="Cliente_372"/>
    <n v="582"/>
    <n v="1"/>
    <d v="2023-04-06T03:48:00"/>
    <d v="2023-04-06T05:09:00"/>
    <x v="2"/>
    <x v="0"/>
    <x v="2"/>
    <n v="20.23"/>
    <x v="0"/>
    <x v="7"/>
    <s v="Plato_6"/>
    <m/>
    <m/>
    <m/>
    <n v="54"/>
    <x v="5"/>
    <d v="1899-12-30T03:48:00"/>
    <d v="1899-12-30T05:09:00"/>
    <d v="1899-12-30T01:21:00"/>
    <d v="1899-12-30T00:21:00"/>
    <d v="1899-12-30T01:00:00"/>
    <x v="0"/>
  </r>
  <r>
    <n v="9"/>
    <s v="Cliente_429"/>
    <n v="583"/>
    <n v="2"/>
    <d v="2023-04-06T01:41:00"/>
    <d v="2023-04-06T03:34:00"/>
    <x v="2"/>
    <x v="2"/>
    <x v="0"/>
    <n v="35.99"/>
    <x v="1"/>
    <x v="2"/>
    <s v="Plato_12"/>
    <s v="Plato_4"/>
    <s v="Plato_7"/>
    <s v="Plato_20"/>
    <n v="243"/>
    <x v="5"/>
    <d v="1899-12-30T01:41:00"/>
    <d v="1899-12-30T03:34:00"/>
    <d v="1899-12-30T01:53:00"/>
    <d v="1899-12-30T00:47:10"/>
    <d v="1899-12-30T01:05:50"/>
    <x v="0"/>
  </r>
  <r>
    <n v="9"/>
    <s v="Cliente_283"/>
    <n v="584"/>
    <n v="4"/>
    <d v="2023-04-06T03:35:00"/>
    <d v="2023-04-06T06:59:00"/>
    <x v="0"/>
    <x v="0"/>
    <x v="0"/>
    <n v="36.979999999999997"/>
    <x v="0"/>
    <x v="9"/>
    <s v="Plato_13"/>
    <s v="Plato_17"/>
    <s v="Plato_16"/>
    <m/>
    <n v="139"/>
    <x v="5"/>
    <d v="1899-12-30T03:35:00"/>
    <d v="1899-12-30T06:59:00"/>
    <d v="1899-12-30T03:24:00"/>
    <d v="1899-12-30T01:25:30"/>
    <d v="1899-12-30T01:58:30"/>
    <x v="0"/>
  </r>
  <r>
    <n v="3"/>
    <s v="Cliente_876"/>
    <n v="585"/>
    <n v="5"/>
    <d v="2023-04-06T01:23:00"/>
    <d v="2023-04-06T02:37:00"/>
    <x v="0"/>
    <x v="1"/>
    <x v="2"/>
    <n v="10.07"/>
    <x v="1"/>
    <x v="8"/>
    <s v="Plato_15"/>
    <s v="Plato_8"/>
    <s v="Plato_4"/>
    <s v="Plato_1"/>
    <n v="128"/>
    <x v="5"/>
    <d v="1899-12-30T01:23:00"/>
    <d v="1899-12-30T02:37:00"/>
    <d v="1899-12-30T01:14:00"/>
    <d v="1899-12-30T01:24:00"/>
    <n v="-6.9444444442827574E-3"/>
    <x v="1"/>
  </r>
  <r>
    <n v="17"/>
    <s v="Cliente_857"/>
    <n v="586"/>
    <n v="5"/>
    <d v="2023-04-06T00:44:00"/>
    <d v="2023-04-06T03:55:00"/>
    <x v="0"/>
    <x v="2"/>
    <x v="1"/>
    <n v="32.79"/>
    <x v="2"/>
    <x v="5"/>
    <s v="Plato_11"/>
    <s v="Plato_7"/>
    <m/>
    <m/>
    <n v="171"/>
    <x v="5"/>
    <d v="1899-12-30T00:44:00"/>
    <d v="1899-12-30T03:55:00"/>
    <d v="1899-12-30T03:26:00"/>
    <d v="1899-12-30T00:30:40"/>
    <d v="1899-12-30T02:55:20"/>
    <x v="0"/>
  </r>
  <r>
    <n v="7"/>
    <s v="Cliente_208"/>
    <n v="587"/>
    <n v="4"/>
    <d v="2023-04-06T03:38:00"/>
    <d v="2023-04-06T04:42:00"/>
    <x v="0"/>
    <x v="1"/>
    <x v="2"/>
    <n v="35.03"/>
    <x v="2"/>
    <x v="7"/>
    <s v="Plato_7"/>
    <m/>
    <m/>
    <m/>
    <n v="48"/>
    <x v="5"/>
    <d v="1899-12-30T03:38:00"/>
    <d v="1899-12-30T04:42:00"/>
    <d v="1899-12-30T01:19:00"/>
    <d v="1899-12-30T00:21:30"/>
    <d v="1899-12-30T00:57:30"/>
    <x v="0"/>
  </r>
  <r>
    <n v="15"/>
    <s v="Cliente_21"/>
    <n v="588"/>
    <n v="2"/>
    <d v="2023-04-06T02:20:00"/>
    <d v="2023-04-06T05:58:00"/>
    <x v="0"/>
    <x v="2"/>
    <x v="1"/>
    <n v="33.93"/>
    <x v="1"/>
    <x v="3"/>
    <s v="Plato_10"/>
    <s v="Plato_1"/>
    <m/>
    <m/>
    <n v="101"/>
    <x v="5"/>
    <d v="1899-12-30T02:20:00"/>
    <d v="1899-12-30T05:58:00"/>
    <d v="1899-12-30T03:38:00"/>
    <d v="1899-12-30T00:29:00"/>
    <d v="1899-12-30T03:09:00"/>
    <x v="0"/>
  </r>
  <r>
    <n v="10"/>
    <s v="Cliente_443"/>
    <n v="589"/>
    <n v="4"/>
    <d v="2023-04-06T03:14:00"/>
    <d v="2023-04-06T05:57:00"/>
    <x v="4"/>
    <x v="0"/>
    <x v="0"/>
    <n v="28.96"/>
    <x v="1"/>
    <x v="7"/>
    <s v="Plato_14"/>
    <s v="Plato_18"/>
    <s v="Plato_13"/>
    <s v="Plato_15"/>
    <n v="284"/>
    <x v="5"/>
    <d v="1899-12-30T03:14:00"/>
    <d v="1899-12-30T05:57:00"/>
    <d v="1899-12-30T02:43:00"/>
    <d v="1899-12-30T01:10:00"/>
    <d v="1899-12-30T01:33:00"/>
    <x v="0"/>
  </r>
  <r>
    <n v="3"/>
    <s v="Cliente_240"/>
    <n v="590"/>
    <n v="6"/>
    <d v="2023-04-06T02:45:00"/>
    <d v="2023-04-06T04:27:00"/>
    <x v="2"/>
    <x v="1"/>
    <x v="2"/>
    <n v="40.94"/>
    <x v="2"/>
    <x v="5"/>
    <s v="Plato_18"/>
    <s v="Plato_3"/>
    <m/>
    <m/>
    <n v="122"/>
    <x v="5"/>
    <d v="1899-12-30T02:45:00"/>
    <d v="1899-12-30T04:27:00"/>
    <d v="1899-12-30T01:57:00"/>
    <d v="1899-12-30T00:35:20"/>
    <d v="1899-12-30T01:21:40"/>
    <x v="0"/>
  </r>
  <r>
    <n v="11"/>
    <s v="Cliente_138"/>
    <n v="591"/>
    <n v="6"/>
    <d v="2023-04-06T03:44:00"/>
    <d v="2023-04-06T06:19:00"/>
    <x v="0"/>
    <x v="1"/>
    <x v="2"/>
    <n v="44.33"/>
    <x v="1"/>
    <x v="6"/>
    <s v="Plato_20"/>
    <m/>
    <m/>
    <m/>
    <n v="120"/>
    <x v="5"/>
    <d v="1899-12-30T03:44:00"/>
    <d v="1899-12-30T06:19:00"/>
    <d v="1899-12-30T02:35:00"/>
    <d v="1899-12-30T00:17:00"/>
    <d v="1899-12-30T02:18:00"/>
    <x v="0"/>
  </r>
  <r>
    <n v="5"/>
    <s v="Cliente_177"/>
    <n v="592"/>
    <n v="1"/>
    <d v="2023-04-06T00:48:00"/>
    <d v="2023-04-06T02:40:00"/>
    <x v="2"/>
    <x v="0"/>
    <x v="2"/>
    <n v="35.67"/>
    <x v="0"/>
    <x v="8"/>
    <s v="Plato_5"/>
    <s v="Plato_1"/>
    <m/>
    <m/>
    <n v="94"/>
    <x v="5"/>
    <d v="1899-12-30T00:48:00"/>
    <d v="1899-12-30T02:40:00"/>
    <d v="1899-12-30T01:52:00"/>
    <d v="1899-12-30T00:50:30"/>
    <d v="1899-12-30T01:01:30"/>
    <x v="0"/>
  </r>
  <r>
    <n v="17"/>
    <s v="Cliente_832"/>
    <n v="593"/>
    <n v="5"/>
    <d v="2023-04-06T00:25:00"/>
    <d v="2023-04-06T02:17:00"/>
    <x v="4"/>
    <x v="0"/>
    <x v="0"/>
    <n v="48.8"/>
    <x v="0"/>
    <x v="0"/>
    <s v="Plato_20"/>
    <s v="Plato_17"/>
    <s v="Plato_11"/>
    <s v="Plato_19"/>
    <n v="209"/>
    <x v="5"/>
    <d v="1899-12-30T00:25:00"/>
    <d v="1899-12-30T02:17:00"/>
    <d v="1899-12-30T01:52:00"/>
    <d v="1899-12-30T00:43:00"/>
    <d v="1899-12-30T01:09:00"/>
    <x v="0"/>
  </r>
  <r>
    <n v="17"/>
    <s v="Cliente_480"/>
    <n v="594"/>
    <n v="1"/>
    <d v="2023-04-06T03:20:00"/>
    <d v="2023-04-06T04:49:00"/>
    <x v="0"/>
    <x v="0"/>
    <x v="0"/>
    <n v="46.01"/>
    <x v="1"/>
    <x v="6"/>
    <s v="Plato_11"/>
    <s v="Plato_5"/>
    <s v="Plato_3"/>
    <m/>
    <n v="139"/>
    <x v="5"/>
    <d v="1899-12-30T03:20:00"/>
    <d v="1899-12-30T04:49:00"/>
    <d v="1899-12-30T01:29:00"/>
    <d v="1899-12-30T00:44:10"/>
    <d v="1899-12-30T00:44:50"/>
    <x v="0"/>
  </r>
  <r>
    <n v="9"/>
    <s v="Cliente_290"/>
    <n v="595"/>
    <n v="5"/>
    <d v="2023-04-06T03:03:00"/>
    <d v="2023-04-06T05:27:00"/>
    <x v="2"/>
    <x v="0"/>
    <x v="2"/>
    <n v="40.33"/>
    <x v="2"/>
    <x v="3"/>
    <s v="Plato_13"/>
    <s v="Plato_2"/>
    <m/>
    <m/>
    <n v="72"/>
    <x v="5"/>
    <d v="1899-12-30T03:03:00"/>
    <d v="1899-12-30T05:27:00"/>
    <d v="1899-12-30T02:39:00"/>
    <d v="1899-12-30T00:46:30"/>
    <d v="1899-12-30T01:52:30"/>
    <x v="0"/>
  </r>
  <r>
    <n v="18"/>
    <s v="Cliente_351"/>
    <n v="596"/>
    <n v="2"/>
    <d v="2023-04-06T01:21:00"/>
    <d v="2023-04-06T03:39:00"/>
    <x v="2"/>
    <x v="0"/>
    <x v="0"/>
    <n v="23.7"/>
    <x v="2"/>
    <x v="8"/>
    <s v="Plato_14"/>
    <s v="Plato_7"/>
    <s v="Plato_15"/>
    <s v="Plato_1"/>
    <n v="240"/>
    <x v="5"/>
    <d v="1899-12-30T01:21:00"/>
    <d v="1899-12-30T03:39:00"/>
    <d v="1899-12-30T02:33:00"/>
    <d v="1899-12-30T01:12:00"/>
    <d v="1899-12-30T01:21:00"/>
    <x v="0"/>
  </r>
  <r>
    <n v="16"/>
    <s v="Cliente_354"/>
    <n v="597"/>
    <n v="1"/>
    <d v="2023-04-06T00:51:00"/>
    <d v="2023-04-06T03:51:00"/>
    <x v="1"/>
    <x v="0"/>
    <x v="2"/>
    <n v="45.46"/>
    <x v="2"/>
    <x v="6"/>
    <s v="Plato_16"/>
    <s v="Plato_4"/>
    <s v="Plato_20"/>
    <s v="Plato_7"/>
    <n v="150"/>
    <x v="5"/>
    <d v="1899-12-30T00:51:00"/>
    <d v="1899-12-30T03:51:00"/>
    <d v="1899-12-30T03:15:00"/>
    <d v="1899-12-30T02:01:30"/>
    <d v="1899-12-30T01:13:30"/>
    <x v="0"/>
  </r>
  <r>
    <n v="9"/>
    <s v="Cliente_344"/>
    <n v="598"/>
    <n v="6"/>
    <d v="2023-04-06T03:16:00"/>
    <d v="2023-04-06T06:59:00"/>
    <x v="3"/>
    <x v="0"/>
    <x v="2"/>
    <n v="11.31"/>
    <x v="0"/>
    <x v="0"/>
    <s v="Plato_10"/>
    <s v="Plato_15"/>
    <s v="Plato_17"/>
    <m/>
    <n v="209"/>
    <x v="5"/>
    <d v="1899-12-30T03:16:00"/>
    <d v="1899-12-30T06:59:00"/>
    <d v="1899-12-30T03:43:00"/>
    <d v="1899-12-30T00:38:00"/>
    <d v="1899-12-30T03:05:00"/>
    <x v="0"/>
  </r>
  <r>
    <n v="11"/>
    <s v="Cliente_564"/>
    <n v="599"/>
    <n v="3"/>
    <d v="2023-04-06T00:34:00"/>
    <d v="2023-04-06T04:21:00"/>
    <x v="2"/>
    <x v="0"/>
    <x v="2"/>
    <n v="30.97"/>
    <x v="1"/>
    <x v="3"/>
    <s v="Plato_18"/>
    <s v="Plato_17"/>
    <s v="Plato_8"/>
    <m/>
    <n v="169"/>
    <x v="5"/>
    <d v="1899-12-30T00:34:00"/>
    <d v="1899-12-30T04:21:00"/>
    <d v="1899-12-30T03:47:00"/>
    <d v="1899-12-30T01:18:30"/>
    <d v="1899-12-30T02:28:30"/>
    <x v="0"/>
  </r>
  <r>
    <n v="14"/>
    <s v="Cliente_782"/>
    <n v="600"/>
    <n v="4"/>
    <d v="2023-04-06T03:58:00"/>
    <d v="2023-04-06T05:01:00"/>
    <x v="0"/>
    <x v="0"/>
    <x v="0"/>
    <n v="41.35"/>
    <x v="2"/>
    <x v="9"/>
    <s v="Plato_16"/>
    <s v="Plato_2"/>
    <m/>
    <m/>
    <n v="144"/>
    <x v="5"/>
    <d v="1899-12-30T03:58:00"/>
    <d v="1899-12-30T05:01:00"/>
    <d v="1899-12-30T01:18:00"/>
    <d v="1899-12-30T00:28:50"/>
    <d v="1899-12-30T00:49:10"/>
    <x v="0"/>
  </r>
  <r>
    <n v="13"/>
    <s v="Cliente_88"/>
    <n v="601"/>
    <n v="1"/>
    <d v="2023-04-06T02:43:00"/>
    <d v="2023-04-06T06:15:00"/>
    <x v="4"/>
    <x v="2"/>
    <x v="2"/>
    <n v="16.809999999999999"/>
    <x v="1"/>
    <x v="4"/>
    <s v="Plato_20"/>
    <s v="Plato_16"/>
    <s v="Plato_14"/>
    <s v="Plato_8"/>
    <n v="292"/>
    <x v="5"/>
    <d v="1899-12-30T02:43:00"/>
    <d v="1899-12-30T06:15:00"/>
    <d v="1899-12-30T03:32:00"/>
    <d v="1899-12-30T01:09:30"/>
    <d v="1899-12-30T02:22:30"/>
    <x v="0"/>
  </r>
  <r>
    <n v="12"/>
    <s v="Cliente_165"/>
    <n v="602"/>
    <n v="3"/>
    <d v="2023-04-06T03:52:00"/>
    <d v="2023-04-06T07:00:00"/>
    <x v="2"/>
    <x v="0"/>
    <x v="1"/>
    <n v="16.5"/>
    <x v="0"/>
    <x v="0"/>
    <s v="Plato_8"/>
    <s v="Plato_5"/>
    <s v="Plato_2"/>
    <s v="Plato_20"/>
    <n v="266"/>
    <x v="5"/>
    <d v="1899-12-30T03:52:00"/>
    <d v="1899-12-30T07:00:00"/>
    <d v="1899-12-30T03:08:00"/>
    <d v="1899-12-30T01:27:20"/>
    <d v="1899-12-30T01:40:40"/>
    <x v="0"/>
  </r>
  <r>
    <n v="19"/>
    <s v="Cliente_798"/>
    <n v="603"/>
    <n v="6"/>
    <d v="2023-04-06T00:51:00"/>
    <d v="2023-04-06T04:21:00"/>
    <x v="1"/>
    <x v="0"/>
    <x v="2"/>
    <n v="24.2"/>
    <x v="1"/>
    <x v="7"/>
    <s v="Plato_17"/>
    <m/>
    <m/>
    <m/>
    <n v="62"/>
    <x v="5"/>
    <d v="1899-12-30T00:51:00"/>
    <d v="1899-12-30T04:21:00"/>
    <d v="1899-12-30T03:30:00"/>
    <d v="1899-12-30T00:08:30"/>
    <d v="1899-12-30T03:21:30"/>
    <x v="0"/>
  </r>
  <r>
    <n v="14"/>
    <s v="Cliente_959"/>
    <n v="604"/>
    <n v="5"/>
    <d v="2023-04-06T01:18:00"/>
    <d v="2023-04-06T05:16:00"/>
    <x v="2"/>
    <x v="0"/>
    <x v="2"/>
    <n v="42.6"/>
    <x v="2"/>
    <x v="8"/>
    <s v="Plato_8"/>
    <m/>
    <m/>
    <m/>
    <n v="105"/>
    <x v="5"/>
    <d v="1899-12-30T01:18:00"/>
    <d v="1899-12-30T05:16:00"/>
    <d v="1899-12-30T04:13:00"/>
    <d v="1899-12-30T00:14:00"/>
    <d v="1899-12-30T03:59:00"/>
    <x v="0"/>
  </r>
  <r>
    <n v="19"/>
    <s v="Cliente_608"/>
    <n v="605"/>
    <n v="2"/>
    <d v="2023-04-06T02:49:00"/>
    <d v="2023-04-06T06:24:00"/>
    <x v="0"/>
    <x v="0"/>
    <x v="1"/>
    <n v="24.38"/>
    <x v="2"/>
    <x v="7"/>
    <s v="Plato_3"/>
    <s v="Plato_20"/>
    <s v="Plato_8"/>
    <s v="Plato_2"/>
    <n v="220"/>
    <x v="5"/>
    <d v="1899-12-30T02:49:00"/>
    <d v="1899-12-30T06:24:00"/>
    <d v="1899-12-30T03:50:00"/>
    <d v="1899-12-30T01:55:10"/>
    <d v="1899-12-30T01:54:50"/>
    <x v="0"/>
  </r>
  <r>
    <n v="1"/>
    <s v="Cliente_434"/>
    <n v="606"/>
    <n v="2"/>
    <d v="2023-04-06T03:14:00"/>
    <d v="2023-04-06T06:06:00"/>
    <x v="3"/>
    <x v="0"/>
    <x v="2"/>
    <n v="31.58"/>
    <x v="2"/>
    <x v="5"/>
    <s v="Plato_1"/>
    <s v="Plato_6"/>
    <s v="Plato_10"/>
    <m/>
    <n v="183"/>
    <x v="5"/>
    <d v="1899-12-30T03:14:00"/>
    <d v="1899-12-30T06:06:00"/>
    <d v="1899-12-30T03:07:00"/>
    <d v="1899-12-30T01:04:30"/>
    <d v="1899-12-30T02:02:30"/>
    <x v="0"/>
  </r>
  <r>
    <n v="10"/>
    <s v="Cliente_377"/>
    <n v="607"/>
    <n v="1"/>
    <d v="2023-04-06T01:24:00"/>
    <d v="2023-04-06T03:29:00"/>
    <x v="3"/>
    <x v="0"/>
    <x v="2"/>
    <n v="28.9"/>
    <x v="2"/>
    <x v="3"/>
    <s v="Plato_20"/>
    <s v="Plato_16"/>
    <m/>
    <m/>
    <n v="68"/>
    <x v="5"/>
    <d v="1899-12-30T01:24:00"/>
    <d v="1899-12-30T03:29:00"/>
    <d v="1899-12-30T02:20:00"/>
    <d v="1899-12-30T01:09:00"/>
    <d v="1899-12-30T01:11:00"/>
    <x v="0"/>
  </r>
  <r>
    <n v="7"/>
    <s v="Cliente_657"/>
    <n v="608"/>
    <n v="6"/>
    <d v="2023-04-06T03:58:00"/>
    <d v="2023-04-06T07:20:00"/>
    <x v="0"/>
    <x v="0"/>
    <x v="2"/>
    <n v="36.549999999999997"/>
    <x v="0"/>
    <x v="0"/>
    <s v="Plato_9"/>
    <m/>
    <m/>
    <m/>
    <n v="29"/>
    <x v="5"/>
    <d v="1899-12-30T03:58:00"/>
    <d v="1899-12-30T07:20:00"/>
    <d v="1899-12-30T03:22:00"/>
    <d v="1899-12-30T00:45:00"/>
    <d v="1899-12-30T02:37:00"/>
    <x v="0"/>
  </r>
  <r>
    <n v="1"/>
    <s v="Cliente_331"/>
    <n v="609"/>
    <n v="4"/>
    <d v="2023-04-06T03:23:00"/>
    <d v="2023-04-06T07:02:00"/>
    <x v="1"/>
    <x v="0"/>
    <x v="2"/>
    <n v="23.29"/>
    <x v="0"/>
    <x v="8"/>
    <s v="Plato_15"/>
    <m/>
    <m/>
    <m/>
    <n v="32"/>
    <x v="5"/>
    <d v="1899-12-30T03:23:00"/>
    <d v="1899-12-30T07:02:00"/>
    <d v="1899-12-30T03:39:00"/>
    <d v="1899-12-30T00:27:00"/>
    <d v="1899-12-30T03:12:00"/>
    <x v="0"/>
  </r>
  <r>
    <n v="19"/>
    <s v="Cliente_728"/>
    <n v="610"/>
    <n v="4"/>
    <d v="2023-04-06T02:12:00"/>
    <d v="2023-04-06T04:11:00"/>
    <x v="3"/>
    <x v="2"/>
    <x v="2"/>
    <n v="37.9"/>
    <x v="2"/>
    <x v="3"/>
    <s v="Plato_10"/>
    <s v="Plato_4"/>
    <m/>
    <m/>
    <n v="44"/>
    <x v="5"/>
    <d v="1899-12-30T02:12:00"/>
    <d v="1899-12-30T04:11:00"/>
    <d v="1899-12-30T02:14:00"/>
    <d v="1899-12-30T00:47:00"/>
    <d v="1899-12-30T01:27:00"/>
    <x v="0"/>
  </r>
  <r>
    <n v="13"/>
    <s v="Cliente_224"/>
    <n v="611"/>
    <n v="1"/>
    <d v="2023-04-06T03:55:00"/>
    <d v="2023-04-06T07:43:00"/>
    <x v="1"/>
    <x v="0"/>
    <x v="2"/>
    <n v="44.28"/>
    <x v="2"/>
    <x v="2"/>
    <s v="Plato_13"/>
    <s v="Plato_19"/>
    <m/>
    <m/>
    <n v="78"/>
    <x v="5"/>
    <d v="1899-12-30T03:55:00"/>
    <d v="1899-12-30T07:43:00"/>
    <d v="1899-12-30T04:03:00"/>
    <d v="1899-12-30T00:56:30"/>
    <d v="1899-12-30T03:06:30"/>
    <x v="0"/>
  </r>
  <r>
    <n v="11"/>
    <s v="Cliente_680"/>
    <n v="612"/>
    <n v="4"/>
    <d v="2023-04-06T01:12:00"/>
    <d v="2023-04-06T05:00:00"/>
    <x v="3"/>
    <x v="0"/>
    <x v="2"/>
    <n v="23.54"/>
    <x v="0"/>
    <x v="3"/>
    <s v="Plato_6"/>
    <s v="Plato_19"/>
    <s v="Plato_16"/>
    <s v="Plato_3"/>
    <n v="231"/>
    <x v="5"/>
    <d v="1899-12-30T01:12:00"/>
    <d v="1899-12-30T05:00:00"/>
    <d v="1899-12-30T03:48:00"/>
    <d v="1899-12-30T01:11:20"/>
    <d v="1899-12-30T02:36:40"/>
    <x v="0"/>
  </r>
  <r>
    <n v="1"/>
    <s v="Cliente_230"/>
    <n v="613"/>
    <n v="5"/>
    <d v="2023-04-06T01:57:00"/>
    <d v="2023-04-06T03:35:00"/>
    <x v="2"/>
    <x v="1"/>
    <x v="1"/>
    <n v="23.56"/>
    <x v="0"/>
    <x v="0"/>
    <s v="Plato_12"/>
    <s v="Plato_14"/>
    <s v="Plato_4"/>
    <s v="Plato_8"/>
    <n v="285"/>
    <x v="5"/>
    <d v="1899-12-30T01:57:00"/>
    <d v="1899-12-30T03:35:00"/>
    <d v="1899-12-30T01:38:00"/>
    <d v="1899-12-30T00:50:40"/>
    <d v="1899-12-30T00:47:20"/>
    <x v="0"/>
  </r>
  <r>
    <n v="19"/>
    <s v="Cliente_823"/>
    <n v="614"/>
    <n v="6"/>
    <d v="2023-04-06T02:32:00"/>
    <d v="2023-04-06T04:37:00"/>
    <x v="1"/>
    <x v="1"/>
    <x v="0"/>
    <n v="26.48"/>
    <x v="0"/>
    <x v="5"/>
    <s v="Plato_7"/>
    <m/>
    <m/>
    <m/>
    <n v="72"/>
    <x v="5"/>
    <d v="1899-12-30T02:32:00"/>
    <d v="1899-12-30T04:37:00"/>
    <d v="1899-12-30T02:05:00"/>
    <d v="1899-12-30T00:16:40"/>
    <d v="1899-12-30T01:48:20"/>
    <x v="0"/>
  </r>
  <r>
    <n v="7"/>
    <s v="Cliente_513"/>
    <n v="615"/>
    <n v="1"/>
    <d v="2023-04-06T00:46:00"/>
    <d v="2023-04-06T01:53:00"/>
    <x v="3"/>
    <x v="2"/>
    <x v="2"/>
    <n v="18.420000000000002"/>
    <x v="2"/>
    <x v="8"/>
    <s v="Plato_17"/>
    <s v="Plato_14"/>
    <s v="Plato_1"/>
    <s v="Plato_15"/>
    <n v="333"/>
    <x v="5"/>
    <d v="1899-12-30T00:46:00"/>
    <d v="1899-12-30T01:53:00"/>
    <d v="1899-12-30T01:22:00"/>
    <d v="1899-12-30T00:52:00"/>
    <d v="1899-12-30T00:30:00"/>
    <x v="0"/>
  </r>
  <r>
    <n v="4"/>
    <s v="Cliente_608"/>
    <n v="616"/>
    <n v="4"/>
    <d v="2023-04-06T00:14:00"/>
    <d v="2023-04-06T03:36:00"/>
    <x v="3"/>
    <x v="2"/>
    <x v="2"/>
    <n v="23.89"/>
    <x v="2"/>
    <x v="5"/>
    <s v="Plato_7"/>
    <s v="Plato_2"/>
    <m/>
    <m/>
    <n v="132"/>
    <x v="5"/>
    <d v="1899-12-30T00:14:00"/>
    <d v="1899-12-30T03:36:00"/>
    <d v="1899-12-30T03:37:00"/>
    <d v="1899-12-30T00:18:00"/>
    <d v="1899-12-30T03:19:00"/>
    <x v="0"/>
  </r>
  <r>
    <n v="13"/>
    <s v="Cliente_27"/>
    <n v="617"/>
    <n v="5"/>
    <d v="2023-04-06T01:20:00"/>
    <d v="2023-04-06T05:17:00"/>
    <x v="2"/>
    <x v="0"/>
    <x v="2"/>
    <n v="38.18"/>
    <x v="1"/>
    <x v="7"/>
    <s v="Plato_10"/>
    <s v="Plato_2"/>
    <m/>
    <m/>
    <n v="142"/>
    <x v="5"/>
    <d v="1899-12-30T01:20:00"/>
    <d v="1899-12-30T05:17:00"/>
    <d v="1899-12-30T03:57:00"/>
    <d v="1899-12-30T00:20:00"/>
    <d v="1899-12-30T03:37:00"/>
    <x v="0"/>
  </r>
  <r>
    <n v="3"/>
    <s v="Cliente_973"/>
    <n v="618"/>
    <n v="5"/>
    <d v="2023-04-06T00:56:00"/>
    <d v="2023-04-06T03:12:00"/>
    <x v="4"/>
    <x v="1"/>
    <x v="2"/>
    <n v="25.93"/>
    <x v="1"/>
    <x v="9"/>
    <s v="Plato_15"/>
    <s v="Plato_17"/>
    <s v="Plato_4"/>
    <s v="Plato_19"/>
    <n v="319"/>
    <x v="5"/>
    <d v="1899-12-30T00:56:00"/>
    <d v="1899-12-30T03:12:00"/>
    <d v="1899-12-30T02:16:00"/>
    <d v="1899-12-30T00:40:20"/>
    <d v="1899-12-30T01:35:40"/>
    <x v="0"/>
  </r>
  <r>
    <n v="6"/>
    <s v="Cliente_619"/>
    <n v="619"/>
    <n v="4"/>
    <d v="2023-04-06T00:16:00"/>
    <d v="2023-04-06T02:41:00"/>
    <x v="3"/>
    <x v="2"/>
    <x v="2"/>
    <n v="16.440000000000001"/>
    <x v="0"/>
    <x v="8"/>
    <s v="Plato_6"/>
    <s v="Plato_10"/>
    <m/>
    <m/>
    <n v="132"/>
    <x v="5"/>
    <d v="1899-12-30T00:16:00"/>
    <d v="1899-12-30T02:41:00"/>
    <d v="1899-12-30T02:25:00"/>
    <d v="1899-12-30T00:38:40"/>
    <d v="1899-12-30T01:46:20"/>
    <x v="0"/>
  </r>
  <r>
    <n v="16"/>
    <s v="Cliente_592"/>
    <n v="620"/>
    <n v="3"/>
    <d v="2023-04-06T02:49:00"/>
    <d v="2023-04-06T06:07:00"/>
    <x v="4"/>
    <x v="0"/>
    <x v="2"/>
    <n v="26.64"/>
    <x v="0"/>
    <x v="3"/>
    <s v="Plato_12"/>
    <m/>
    <m/>
    <m/>
    <n v="57"/>
    <x v="5"/>
    <d v="1899-12-30T02:49:00"/>
    <d v="1899-12-30T06:07:00"/>
    <d v="1899-12-30T03:18:00"/>
    <d v="1899-12-30T00:13:20"/>
    <d v="1899-12-30T03:04:40"/>
    <x v="0"/>
  </r>
  <r>
    <n v="5"/>
    <s v="Cliente_575"/>
    <n v="621"/>
    <n v="2"/>
    <d v="2023-04-06T01:08:00"/>
    <d v="2023-04-06T02:27:00"/>
    <x v="2"/>
    <x v="0"/>
    <x v="2"/>
    <n v="42.27"/>
    <x v="2"/>
    <x v="8"/>
    <s v="Plato_8"/>
    <m/>
    <m/>
    <m/>
    <n v="105"/>
    <x v="5"/>
    <d v="1899-12-30T01:08:00"/>
    <d v="1899-12-30T02:27:00"/>
    <d v="1899-12-30T01:34:00"/>
    <d v="1899-12-30T00:02:40"/>
    <d v="1899-12-30T01:31:20"/>
    <x v="0"/>
  </r>
  <r>
    <n v="7"/>
    <s v="Cliente_117"/>
    <n v="622"/>
    <n v="5"/>
    <d v="2023-04-06T02:07:00"/>
    <d v="2023-04-06T05:31:00"/>
    <x v="0"/>
    <x v="2"/>
    <x v="2"/>
    <n v="11.47"/>
    <x v="0"/>
    <x v="10"/>
    <s v="Plato_17"/>
    <s v="Plato_16"/>
    <m/>
    <m/>
    <n v="121"/>
    <x v="5"/>
    <d v="1899-12-30T02:07:00"/>
    <d v="1899-12-30T05:31:00"/>
    <d v="1899-12-30T03:24:00"/>
    <d v="1899-12-30T00:42:40"/>
    <d v="1899-12-30T02:41:20"/>
    <x v="0"/>
  </r>
  <r>
    <n v="13"/>
    <s v="Cliente_395"/>
    <n v="623"/>
    <n v="1"/>
    <d v="2023-04-06T00:45:00"/>
    <d v="2023-04-06T03:10:00"/>
    <x v="0"/>
    <x v="0"/>
    <x v="1"/>
    <n v="22.05"/>
    <x v="1"/>
    <x v="7"/>
    <s v="Plato_5"/>
    <s v="Plato_8"/>
    <s v="Plato_1"/>
    <s v="Plato_15"/>
    <n v="235"/>
    <x v="5"/>
    <d v="1899-12-30T00:45:00"/>
    <d v="1899-12-30T03:10:00"/>
    <d v="1899-12-30T02:25:00"/>
    <d v="1899-12-30T01:15:20"/>
    <d v="1899-12-30T01:09:40"/>
    <x v="0"/>
  </r>
  <r>
    <n v="1"/>
    <s v="Cliente_833"/>
    <n v="624"/>
    <n v="4"/>
    <d v="2023-04-06T01:56:00"/>
    <d v="2023-04-06T03:26:00"/>
    <x v="1"/>
    <x v="2"/>
    <x v="2"/>
    <n v="38"/>
    <x v="0"/>
    <x v="10"/>
    <s v="Plato_19"/>
    <s v="Plato_7"/>
    <s v="Plato_13"/>
    <m/>
    <n v="102"/>
    <x v="5"/>
    <d v="1899-12-30T01:56:00"/>
    <d v="1899-12-30T03:26:00"/>
    <d v="1899-12-30T01:30:00"/>
    <d v="1899-12-30T01:11:30"/>
    <d v="1899-12-30T00:18:30"/>
    <x v="0"/>
  </r>
  <r>
    <n v="5"/>
    <s v="Cliente_511"/>
    <n v="625"/>
    <n v="4"/>
    <d v="2023-04-06T00:09:00"/>
    <d v="2023-04-06T03:22:00"/>
    <x v="4"/>
    <x v="2"/>
    <x v="2"/>
    <n v="41.73"/>
    <x v="2"/>
    <x v="9"/>
    <s v="Plato_4"/>
    <s v="Plato_20"/>
    <s v="Plato_13"/>
    <m/>
    <n v="139"/>
    <x v="5"/>
    <d v="1899-12-30T00:09:00"/>
    <d v="1899-12-30T03:22:00"/>
    <d v="1899-12-30T03:28:00"/>
    <d v="1899-12-30T01:05:00"/>
    <d v="1899-12-30T02:23:00"/>
    <x v="0"/>
  </r>
  <r>
    <n v="14"/>
    <s v="Cliente_772"/>
    <n v="626"/>
    <n v="4"/>
    <d v="2023-04-06T02:45:00"/>
    <d v="2023-04-06T04:10:00"/>
    <x v="4"/>
    <x v="1"/>
    <x v="2"/>
    <n v="19.239999999999998"/>
    <x v="1"/>
    <x v="10"/>
    <s v="Plato_2"/>
    <s v="Plato_7"/>
    <s v="Plato_9"/>
    <m/>
    <n v="137"/>
    <x v="5"/>
    <d v="1899-12-30T02:45:00"/>
    <d v="1899-12-30T04:10:00"/>
    <d v="1899-12-30T01:25:00"/>
    <d v="1899-12-30T00:34:30"/>
    <d v="1899-12-30T00:50:30"/>
    <x v="0"/>
  </r>
  <r>
    <n v="4"/>
    <s v="Cliente_336"/>
    <n v="627"/>
    <n v="3"/>
    <d v="2023-04-06T02:23:00"/>
    <d v="2023-04-06T04:13:00"/>
    <x v="0"/>
    <x v="0"/>
    <x v="2"/>
    <n v="44.24"/>
    <x v="2"/>
    <x v="8"/>
    <s v="Plato_13"/>
    <m/>
    <m/>
    <m/>
    <n v="21"/>
    <x v="5"/>
    <d v="1899-12-30T02:23:00"/>
    <d v="1899-12-30T04:13:00"/>
    <d v="1899-12-30T02:05:00"/>
    <d v="1899-12-30T00:37:00"/>
    <d v="1899-12-30T01:28:00"/>
    <x v="0"/>
  </r>
  <r>
    <n v="2"/>
    <s v="Cliente_124"/>
    <n v="628"/>
    <n v="1"/>
    <d v="2023-04-06T00:09:00"/>
    <d v="2023-04-06T01:37:00"/>
    <x v="0"/>
    <x v="1"/>
    <x v="2"/>
    <n v="15.03"/>
    <x v="0"/>
    <x v="9"/>
    <s v="Plato_7"/>
    <s v="Plato_20"/>
    <m/>
    <m/>
    <n v="168"/>
    <x v="5"/>
    <d v="1899-12-30T00:09:00"/>
    <d v="1899-12-30T01:37:00"/>
    <d v="1899-12-30T01:28:00"/>
    <d v="1899-12-30T00:16:00"/>
    <d v="1899-12-30T01:12:00"/>
    <x v="0"/>
  </r>
  <r>
    <n v="17"/>
    <s v="Cliente_828"/>
    <n v="629"/>
    <n v="2"/>
    <d v="2023-04-06T02:07:00"/>
    <d v="2023-04-06T05:55:00"/>
    <x v="4"/>
    <x v="2"/>
    <x v="0"/>
    <n v="26.07"/>
    <x v="2"/>
    <x v="10"/>
    <s v="Plato_18"/>
    <s v="Plato_3"/>
    <s v="Plato_4"/>
    <m/>
    <n v="130"/>
    <x v="5"/>
    <d v="1899-12-30T02:07:00"/>
    <d v="1899-12-30T05:55:00"/>
    <d v="1899-12-30T04:03:00"/>
    <d v="1899-12-30T00:49:50"/>
    <d v="1899-12-30T03:13:10"/>
    <x v="0"/>
  </r>
  <r>
    <n v="2"/>
    <s v="Cliente_385"/>
    <n v="630"/>
    <n v="2"/>
    <d v="2023-04-06T00:02:00"/>
    <d v="2023-04-06T02:49:00"/>
    <x v="3"/>
    <x v="0"/>
    <x v="0"/>
    <n v="36.619999999999997"/>
    <x v="1"/>
    <x v="6"/>
    <s v="Plato_17"/>
    <s v="Plato_20"/>
    <m/>
    <m/>
    <n v="182"/>
    <x v="5"/>
    <d v="1899-12-30T00:02:00"/>
    <d v="1899-12-30T02:49:00"/>
    <d v="1899-12-30T02:47:00"/>
    <d v="1899-12-30T00:28:10"/>
    <d v="1899-12-30T02:18:50"/>
    <x v="0"/>
  </r>
  <r>
    <n v="6"/>
    <s v="Cliente_841"/>
    <n v="631"/>
    <n v="1"/>
    <d v="2023-04-06T00:21:00"/>
    <d v="2023-04-06T02:51:00"/>
    <x v="3"/>
    <x v="2"/>
    <x v="2"/>
    <n v="39.71"/>
    <x v="0"/>
    <x v="1"/>
    <s v="Plato_5"/>
    <m/>
    <m/>
    <m/>
    <n v="66"/>
    <x v="5"/>
    <d v="1899-12-30T00:21:00"/>
    <d v="1899-12-30T02:51:00"/>
    <d v="1899-12-30T02:30:00"/>
    <d v="1899-12-30T00:15:20"/>
    <d v="1899-12-30T02:14:40"/>
    <x v="0"/>
  </r>
  <r>
    <n v="16"/>
    <s v="Cliente_605"/>
    <n v="632"/>
    <n v="2"/>
    <d v="2023-04-06T00:15:00"/>
    <d v="2023-04-06T02:55:00"/>
    <x v="0"/>
    <x v="1"/>
    <x v="2"/>
    <n v="22.41"/>
    <x v="1"/>
    <x v="8"/>
    <s v="Plato_15"/>
    <s v="Plato_11"/>
    <m/>
    <m/>
    <n v="129"/>
    <x v="5"/>
    <d v="1899-12-30T00:15:00"/>
    <d v="1899-12-30T02:55:00"/>
    <d v="1899-12-30T02:40:00"/>
    <d v="1899-12-30T01:00:40"/>
    <d v="1899-12-30T01:39:20"/>
    <x v="0"/>
  </r>
  <r>
    <n v="16"/>
    <s v="Cliente_197"/>
    <n v="633"/>
    <n v="5"/>
    <d v="2023-04-06T03:43:00"/>
    <d v="2023-04-06T05:28:00"/>
    <x v="0"/>
    <x v="0"/>
    <x v="2"/>
    <n v="11.19"/>
    <x v="0"/>
    <x v="6"/>
    <s v="Plato_2"/>
    <s v="Plato_7"/>
    <s v="Plato_5"/>
    <s v="Plato_4"/>
    <n v="236"/>
    <x v="5"/>
    <d v="1899-12-30T03:43:00"/>
    <d v="1899-12-30T05:28:00"/>
    <d v="1899-12-30T01:45:00"/>
    <d v="1899-12-30T01:03:50"/>
    <d v="1899-12-30T00:41:10"/>
    <x v="0"/>
  </r>
  <r>
    <n v="2"/>
    <s v="Cliente_285"/>
    <n v="634"/>
    <n v="1"/>
    <d v="2023-04-06T00:03:00"/>
    <d v="2023-04-06T03:36:00"/>
    <x v="1"/>
    <x v="1"/>
    <x v="2"/>
    <n v="29.25"/>
    <x v="0"/>
    <x v="5"/>
    <s v="Plato_5"/>
    <s v="Plato_20"/>
    <s v="Plato_1"/>
    <s v="Plato_8"/>
    <n v="344"/>
    <x v="5"/>
    <d v="1899-12-30T00:03:00"/>
    <d v="1899-12-30T03:36:00"/>
    <d v="1899-12-30T03:33:00"/>
    <d v="1899-12-30T00:56:30"/>
    <d v="1899-12-30T02:36:30"/>
    <x v="0"/>
  </r>
  <r>
    <n v="5"/>
    <s v="Cliente_19"/>
    <n v="635"/>
    <n v="2"/>
    <d v="2023-04-06T00:17:00"/>
    <d v="2023-04-06T03:04:00"/>
    <x v="2"/>
    <x v="0"/>
    <x v="2"/>
    <n v="22.15"/>
    <x v="1"/>
    <x v="4"/>
    <s v="Plato_9"/>
    <m/>
    <m/>
    <m/>
    <n v="58"/>
    <x v="5"/>
    <d v="1899-12-30T00:17:00"/>
    <d v="1899-12-30T03:04:00"/>
    <d v="1899-12-30T02:47:00"/>
    <d v="1899-12-30T00:12:30"/>
    <d v="1899-12-30T02:34:30"/>
    <x v="0"/>
  </r>
  <r>
    <n v="14"/>
    <s v="Cliente_586"/>
    <n v="636"/>
    <n v="3"/>
    <d v="2023-04-06T03:35:00"/>
    <d v="2023-04-06T05:48:00"/>
    <x v="3"/>
    <x v="2"/>
    <x v="0"/>
    <n v="32.86"/>
    <x v="1"/>
    <x v="8"/>
    <s v="Plato_7"/>
    <s v="Plato_12"/>
    <s v="Plato_13"/>
    <m/>
    <n v="126"/>
    <x v="5"/>
    <d v="1899-12-30T03:35:00"/>
    <d v="1899-12-30T05:48:00"/>
    <d v="1899-12-30T02:13:00"/>
    <d v="1899-12-30T01:32:30"/>
    <d v="1899-12-30T00:40:30"/>
    <x v="0"/>
  </r>
  <r>
    <n v="6"/>
    <s v="Cliente_687"/>
    <n v="637"/>
    <n v="3"/>
    <d v="2023-04-06T01:55:00"/>
    <d v="2023-04-06T04:32:00"/>
    <x v="4"/>
    <x v="0"/>
    <x v="2"/>
    <n v="36.58"/>
    <x v="0"/>
    <x v="8"/>
    <s v="Plato_11"/>
    <s v="Plato_18"/>
    <s v="Plato_1"/>
    <m/>
    <n v="117"/>
    <x v="5"/>
    <d v="1899-12-30T01:55:00"/>
    <d v="1899-12-30T04:32:00"/>
    <d v="1899-12-30T02:37:00"/>
    <d v="1899-12-30T00:45:00"/>
    <d v="1899-12-30T01:52:00"/>
    <x v="0"/>
  </r>
  <r>
    <n v="16"/>
    <s v="Cliente_406"/>
    <n v="638"/>
    <n v="6"/>
    <d v="2023-04-06T00:54:00"/>
    <d v="2023-04-06T02:16:00"/>
    <x v="0"/>
    <x v="2"/>
    <x v="2"/>
    <n v="30.71"/>
    <x v="2"/>
    <x v="10"/>
    <s v="Plato_2"/>
    <m/>
    <m/>
    <m/>
    <n v="90"/>
    <x v="5"/>
    <d v="1899-12-30T00:54:00"/>
    <d v="1899-12-30T02:16:00"/>
    <d v="1899-12-30T01:37:00"/>
    <d v="1899-12-30T00:14:40"/>
    <d v="1899-12-30T01:22:20"/>
    <x v="0"/>
  </r>
  <r>
    <n v="8"/>
    <s v="Cliente_415"/>
    <n v="639"/>
    <n v="4"/>
    <d v="2023-04-06T02:17:00"/>
    <d v="2023-04-06T05:19:00"/>
    <x v="2"/>
    <x v="2"/>
    <x v="2"/>
    <n v="18.97"/>
    <x v="0"/>
    <x v="0"/>
    <s v="Plato_10"/>
    <s v="Plato_17"/>
    <s v="Plato_12"/>
    <m/>
    <n v="152"/>
    <x v="5"/>
    <d v="1899-12-30T02:17:00"/>
    <d v="1899-12-30T05:19:00"/>
    <d v="1899-12-30T03:02:00"/>
    <d v="1899-12-30T01:08:00"/>
    <d v="1899-12-30T01:54:00"/>
    <x v="0"/>
  </r>
  <r>
    <n v="14"/>
    <s v="Cliente_456"/>
    <n v="640"/>
    <n v="3"/>
    <d v="2023-04-06T00:41:00"/>
    <d v="2023-04-06T01:50:00"/>
    <x v="0"/>
    <x v="0"/>
    <x v="0"/>
    <n v="49.29"/>
    <x v="1"/>
    <x v="5"/>
    <s v="Plato_10"/>
    <s v="Plato_13"/>
    <s v="Plato_11"/>
    <m/>
    <n v="219"/>
    <x v="5"/>
    <d v="1899-12-30T00:41:00"/>
    <d v="1899-12-30T01:50:00"/>
    <d v="1899-12-30T01:09:00"/>
    <d v="1899-12-30T00:27:00"/>
    <d v="1899-12-30T00:42:00"/>
    <x v="0"/>
  </r>
  <r>
    <n v="2"/>
    <s v="Cliente_820"/>
    <n v="641"/>
    <n v="4"/>
    <d v="2023-04-06T01:08:00"/>
    <d v="2023-04-06T03:52:00"/>
    <x v="1"/>
    <x v="0"/>
    <x v="0"/>
    <n v="39.68"/>
    <x v="0"/>
    <x v="8"/>
    <s v="Plato_9"/>
    <s v="Plato_1"/>
    <s v="Plato_14"/>
    <m/>
    <n v="208"/>
    <x v="5"/>
    <d v="1899-12-30T01:08:00"/>
    <d v="1899-12-30T03:52:00"/>
    <d v="1899-12-30T02:44:00"/>
    <d v="1899-12-30T00:29:30"/>
    <d v="1899-12-30T02:14:30"/>
    <x v="0"/>
  </r>
  <r>
    <n v="15"/>
    <s v="Cliente_698"/>
    <n v="642"/>
    <n v="1"/>
    <d v="2023-04-06T02:36:00"/>
    <d v="2023-04-06T05:24:00"/>
    <x v="2"/>
    <x v="0"/>
    <x v="2"/>
    <n v="11.11"/>
    <x v="2"/>
    <x v="10"/>
    <s v="Plato_13"/>
    <s v="Plato_10"/>
    <s v="Plato_9"/>
    <m/>
    <n v="176"/>
    <x v="5"/>
    <d v="1899-12-30T02:36:00"/>
    <d v="1899-12-30T05:24:00"/>
    <d v="1899-12-30T03:03:00"/>
    <d v="1899-12-30T01:05:00"/>
    <d v="1899-12-30T01:58:00"/>
    <x v="0"/>
  </r>
  <r>
    <n v="17"/>
    <s v="Cliente_59"/>
    <n v="643"/>
    <n v="2"/>
    <d v="2023-04-06T00:17:00"/>
    <d v="2023-04-06T01:56:00"/>
    <x v="2"/>
    <x v="1"/>
    <x v="0"/>
    <n v="28.81"/>
    <x v="2"/>
    <x v="7"/>
    <s v="Plato_11"/>
    <m/>
    <m/>
    <m/>
    <n v="33"/>
    <x v="5"/>
    <d v="1899-12-30T00:17:00"/>
    <d v="1899-12-30T01:56:00"/>
    <d v="1899-12-30T01:54:00"/>
    <d v="1899-12-30T00:18:00"/>
    <d v="1899-12-30T01:36:00"/>
    <x v="0"/>
  </r>
  <r>
    <n v="9"/>
    <s v="Cliente_799"/>
    <n v="644"/>
    <n v="6"/>
    <d v="2023-04-06T03:44:00"/>
    <d v="2023-04-06T07:10:00"/>
    <x v="1"/>
    <x v="0"/>
    <x v="0"/>
    <n v="13.86"/>
    <x v="0"/>
    <x v="8"/>
    <s v="Plato_17"/>
    <m/>
    <m/>
    <m/>
    <n v="93"/>
    <x v="5"/>
    <d v="1899-12-30T03:44:00"/>
    <d v="1899-12-30T07:10:00"/>
    <d v="1899-12-30T03:26:00"/>
    <d v="1899-12-30T00:17:00"/>
    <d v="1899-12-30T03:09:00"/>
    <x v="0"/>
  </r>
  <r>
    <n v="6"/>
    <s v="Cliente_196"/>
    <n v="645"/>
    <n v="6"/>
    <d v="2023-04-06T02:50:00"/>
    <d v="2023-04-06T06:25:00"/>
    <x v="0"/>
    <x v="2"/>
    <x v="1"/>
    <n v="40.03"/>
    <x v="1"/>
    <x v="6"/>
    <s v="Plato_11"/>
    <s v="Plato_6"/>
    <m/>
    <m/>
    <n v="180"/>
    <x v="5"/>
    <d v="1899-12-30T02:50:00"/>
    <d v="1899-12-30T06:25:00"/>
    <d v="1899-12-30T03:35:00"/>
    <d v="1899-12-30T00:32:20"/>
    <d v="1899-12-30T03:02:40"/>
    <x v="0"/>
  </r>
  <r>
    <n v="12"/>
    <s v="Cliente_623"/>
    <n v="646"/>
    <n v="2"/>
    <d v="2023-04-06T03:59:00"/>
    <d v="2023-04-06T06:38:00"/>
    <x v="2"/>
    <x v="0"/>
    <x v="0"/>
    <n v="12.59"/>
    <x v="1"/>
    <x v="6"/>
    <s v="Plato_8"/>
    <m/>
    <m/>
    <m/>
    <n v="70"/>
    <x v="5"/>
    <d v="1899-12-30T03:59:00"/>
    <d v="1899-12-30T06:38:00"/>
    <d v="1899-12-30T02:39:00"/>
    <d v="1899-12-30T00:18:00"/>
    <d v="1899-12-30T02:21:00"/>
    <x v="0"/>
  </r>
  <r>
    <n v="12"/>
    <s v="Cliente_52"/>
    <n v="647"/>
    <n v="2"/>
    <d v="2023-04-06T02:55:00"/>
    <d v="2023-04-06T06:25:00"/>
    <x v="2"/>
    <x v="0"/>
    <x v="2"/>
    <n v="42.79"/>
    <x v="0"/>
    <x v="6"/>
    <s v="Plato_4"/>
    <s v="Plato_17"/>
    <m/>
    <m/>
    <n v="98"/>
    <x v="5"/>
    <d v="1899-12-30T02:55:00"/>
    <d v="1899-12-30T06:25:00"/>
    <d v="1899-12-30T03:30:00"/>
    <d v="1899-12-30T00:19:30"/>
    <d v="1899-12-30T03:10:30"/>
    <x v="0"/>
  </r>
  <r>
    <n v="9"/>
    <s v="Cliente_946"/>
    <n v="648"/>
    <n v="1"/>
    <d v="2023-04-06T02:59:00"/>
    <d v="2023-04-06T04:55:00"/>
    <x v="2"/>
    <x v="2"/>
    <x v="2"/>
    <n v="17.43"/>
    <x v="1"/>
    <x v="2"/>
    <s v="Plato_16"/>
    <m/>
    <m/>
    <m/>
    <n v="56"/>
    <x v="5"/>
    <d v="1899-12-30T02:59:00"/>
    <d v="1899-12-30T04:55:00"/>
    <d v="1899-12-30T01:56:00"/>
    <d v="1899-12-30T00:23:30"/>
    <d v="1899-12-30T01:32:30"/>
    <x v="0"/>
  </r>
  <r>
    <n v="9"/>
    <s v="Cliente_278"/>
    <n v="649"/>
    <n v="1"/>
    <d v="2023-04-06T00:55:00"/>
    <d v="2023-04-06T03:45:00"/>
    <x v="3"/>
    <x v="0"/>
    <x v="1"/>
    <n v="15.98"/>
    <x v="2"/>
    <x v="3"/>
    <s v="Plato_9"/>
    <s v="Plato_16"/>
    <s v="Plato_1"/>
    <s v="Plato_3"/>
    <n v="256"/>
    <x v="5"/>
    <d v="1899-12-30T00:55:00"/>
    <d v="1899-12-30T03:45:00"/>
    <d v="1899-12-30T03:05:00"/>
    <d v="1899-12-30T00:57:40"/>
    <d v="1899-12-30T02:07:20"/>
    <x v="0"/>
  </r>
  <r>
    <n v="11"/>
    <s v="Cliente_232"/>
    <n v="650"/>
    <n v="3"/>
    <d v="2023-04-07T03:33:00"/>
    <d v="2023-04-07T05:02:00"/>
    <x v="0"/>
    <x v="0"/>
    <x v="0"/>
    <n v="38.21"/>
    <x v="1"/>
    <x v="10"/>
    <s v="Plato_13"/>
    <s v="Plato_9"/>
    <s v="Plato_15"/>
    <s v="Plato_8"/>
    <n v="237"/>
    <x v="6"/>
    <d v="1899-12-30T03:33:00"/>
    <d v="1899-12-30T05:02:00"/>
    <d v="1899-12-30T01:29:00"/>
    <d v="1899-12-30T00:42:10"/>
    <d v="1899-12-30T00:46:50"/>
    <x v="0"/>
  </r>
  <r>
    <n v="16"/>
    <s v="Cliente_595"/>
    <n v="651"/>
    <n v="4"/>
    <d v="2023-04-07T02:04:00"/>
    <d v="2023-04-07T05:44:00"/>
    <x v="4"/>
    <x v="2"/>
    <x v="2"/>
    <n v="20.27"/>
    <x v="1"/>
    <x v="10"/>
    <s v="Plato_20"/>
    <s v="Plato_13"/>
    <s v="Plato_11"/>
    <m/>
    <n v="209"/>
    <x v="6"/>
    <d v="1899-12-30T02:04:00"/>
    <d v="1899-12-30T05:44:00"/>
    <d v="1899-12-30T03:40:00"/>
    <d v="1899-12-30T00:42:30"/>
    <d v="1899-12-30T02:57:30"/>
    <x v="0"/>
  </r>
  <r>
    <n v="14"/>
    <s v="Cliente_968"/>
    <n v="652"/>
    <n v="5"/>
    <d v="2023-04-07T00:06:00"/>
    <d v="2023-04-07T02:26:00"/>
    <x v="2"/>
    <x v="0"/>
    <x v="0"/>
    <n v="23.26"/>
    <x v="2"/>
    <x v="7"/>
    <s v="Plato_17"/>
    <s v="Plato_19"/>
    <m/>
    <m/>
    <n v="170"/>
    <x v="6"/>
    <d v="1899-12-30T00:06:00"/>
    <d v="1899-12-30T02:26:00"/>
    <d v="1899-12-30T02:35:00"/>
    <d v="1899-12-30T00:18:40"/>
    <d v="1899-12-30T02:16:20"/>
    <x v="0"/>
  </r>
  <r>
    <n v="13"/>
    <s v="Cliente_2"/>
    <n v="653"/>
    <n v="5"/>
    <d v="2023-04-07T02:31:00"/>
    <d v="2023-04-07T04:20:00"/>
    <x v="1"/>
    <x v="0"/>
    <x v="2"/>
    <n v="34.33"/>
    <x v="1"/>
    <x v="5"/>
    <s v="Plato_16"/>
    <s v="Plato_2"/>
    <s v="Plato_8"/>
    <m/>
    <n v="244"/>
    <x v="6"/>
    <d v="1899-12-30T02:31:00"/>
    <d v="1899-12-30T04:20:00"/>
    <d v="1899-12-30T01:49:00"/>
    <d v="1899-12-30T00:58:50"/>
    <d v="1899-12-30T00:50:10"/>
    <x v="0"/>
  </r>
  <r>
    <n v="12"/>
    <s v="Cliente_880"/>
    <n v="654"/>
    <n v="5"/>
    <d v="2023-04-07T00:02:00"/>
    <d v="2023-04-07T01:44:00"/>
    <x v="3"/>
    <x v="2"/>
    <x v="2"/>
    <n v="23.98"/>
    <x v="2"/>
    <x v="7"/>
    <s v="Plato_5"/>
    <s v="Plato_3"/>
    <m/>
    <m/>
    <n v="42"/>
    <x v="6"/>
    <d v="1899-12-30T00:02:00"/>
    <d v="1899-12-30T01:44:00"/>
    <d v="1899-12-30T01:57:00"/>
    <d v="1899-12-30T00:44:00"/>
    <d v="1899-12-30T01:13:00"/>
    <x v="0"/>
  </r>
  <r>
    <n v="5"/>
    <s v="Cliente_626"/>
    <n v="655"/>
    <n v="4"/>
    <d v="2023-04-07T01:15:00"/>
    <d v="2023-04-07T04:49:00"/>
    <x v="3"/>
    <x v="0"/>
    <x v="1"/>
    <n v="21.7"/>
    <x v="0"/>
    <x v="2"/>
    <s v="Plato_17"/>
    <m/>
    <m/>
    <m/>
    <n v="93"/>
    <x v="6"/>
    <d v="1899-12-30T01:15:00"/>
    <d v="1899-12-30T04:49:00"/>
    <d v="1899-12-30T03:34:00"/>
    <d v="1899-12-30T00:12:00"/>
    <d v="1899-12-30T03:22:00"/>
    <x v="0"/>
  </r>
  <r>
    <n v="19"/>
    <s v="Cliente_411"/>
    <n v="656"/>
    <n v="6"/>
    <d v="2023-04-07T03:36:00"/>
    <d v="2023-04-07T06:40:00"/>
    <x v="1"/>
    <x v="2"/>
    <x v="2"/>
    <n v="31.23"/>
    <x v="0"/>
    <x v="10"/>
    <s v="Plato_14"/>
    <s v="Plato_3"/>
    <s v="Plato_12"/>
    <s v="Plato_19"/>
    <n v="157"/>
    <x v="6"/>
    <d v="1899-12-30T03:36:00"/>
    <d v="1899-12-30T06:40:00"/>
    <d v="1899-12-30T03:04:00"/>
    <d v="1899-12-30T01:01:10"/>
    <d v="1899-12-30T02:02:50"/>
    <x v="0"/>
  </r>
  <r>
    <n v="1"/>
    <s v="Cliente_123"/>
    <n v="657"/>
    <n v="2"/>
    <d v="2023-04-07T00:51:00"/>
    <d v="2023-04-07T04:07:00"/>
    <x v="1"/>
    <x v="0"/>
    <x v="1"/>
    <n v="44.2"/>
    <x v="0"/>
    <x v="9"/>
    <s v="Plato_20"/>
    <s v="Plato_14"/>
    <s v="Plato_8"/>
    <m/>
    <n v="196"/>
    <x v="6"/>
    <d v="1899-12-30T00:51:00"/>
    <d v="1899-12-30T04:07:00"/>
    <d v="1899-12-30T03:16:00"/>
    <d v="1899-12-30T01:07:00"/>
    <d v="1899-12-30T02:09:00"/>
    <x v="0"/>
  </r>
  <r>
    <n v="19"/>
    <s v="Cliente_910"/>
    <n v="658"/>
    <n v="5"/>
    <d v="2023-04-07T01:43:00"/>
    <d v="2023-04-07T05:02:00"/>
    <x v="3"/>
    <x v="1"/>
    <x v="1"/>
    <n v="31.27"/>
    <x v="0"/>
    <x v="2"/>
    <s v="Plato_15"/>
    <s v="Plato_6"/>
    <m/>
    <m/>
    <n v="86"/>
    <x v="6"/>
    <d v="1899-12-30T01:43:00"/>
    <d v="1899-12-30T05:02:00"/>
    <d v="1899-12-30T03:19:00"/>
    <d v="1899-12-30T00:34:30"/>
    <d v="1899-12-30T02:44:30"/>
    <x v="0"/>
  </r>
  <r>
    <n v="9"/>
    <s v="Cliente_539"/>
    <n v="659"/>
    <n v="4"/>
    <d v="2023-04-07T02:50:00"/>
    <d v="2023-04-07T04:03:00"/>
    <x v="4"/>
    <x v="0"/>
    <x v="2"/>
    <n v="35.24"/>
    <x v="2"/>
    <x v="4"/>
    <s v="Plato_9"/>
    <m/>
    <m/>
    <m/>
    <n v="87"/>
    <x v="6"/>
    <d v="1899-12-30T02:50:00"/>
    <d v="1899-12-30T04:03:00"/>
    <d v="1899-12-30T01:28:00"/>
    <d v="1899-12-30T00:10:20"/>
    <d v="1899-12-30T01:17:40"/>
    <x v="0"/>
  </r>
  <r>
    <n v="19"/>
    <s v="Cliente_483"/>
    <n v="660"/>
    <n v="4"/>
    <d v="2023-04-07T01:56:00"/>
    <d v="2023-04-07T05:51:00"/>
    <x v="2"/>
    <x v="1"/>
    <x v="2"/>
    <n v="15.91"/>
    <x v="0"/>
    <x v="2"/>
    <s v="Plato_12"/>
    <s v="Plato_2"/>
    <s v="Plato_20"/>
    <m/>
    <n v="208"/>
    <x v="6"/>
    <d v="1899-12-30T01:56:00"/>
    <d v="1899-12-30T05:51:00"/>
    <d v="1899-12-30T03:55:00"/>
    <d v="1899-12-30T00:19:50"/>
    <d v="1899-12-30T03:35:10"/>
    <x v="0"/>
  </r>
  <r>
    <n v="16"/>
    <s v="Cliente_949"/>
    <n v="661"/>
    <n v="4"/>
    <d v="2023-04-07T03:22:00"/>
    <d v="2023-04-07T06:52:00"/>
    <x v="4"/>
    <x v="2"/>
    <x v="2"/>
    <n v="32.54"/>
    <x v="2"/>
    <x v="10"/>
    <s v="Plato_14"/>
    <s v="Plato_17"/>
    <s v="Plato_1"/>
    <s v="Plato_16"/>
    <n v="206"/>
    <x v="6"/>
    <d v="1899-12-30T03:22:00"/>
    <d v="1899-12-30T06:52:00"/>
    <d v="1899-12-30T03:45:00"/>
    <d v="1899-12-30T01:09:10"/>
    <d v="1899-12-30T02:35:50"/>
    <x v="0"/>
  </r>
  <r>
    <n v="15"/>
    <s v="Cliente_642"/>
    <n v="662"/>
    <n v="4"/>
    <d v="2023-04-07T02:01:00"/>
    <d v="2023-04-07T05:02:00"/>
    <x v="1"/>
    <x v="0"/>
    <x v="2"/>
    <n v="11.64"/>
    <x v="1"/>
    <x v="6"/>
    <s v="Plato_7"/>
    <s v="Plato_1"/>
    <s v="Plato_19"/>
    <m/>
    <n v="133"/>
    <x v="6"/>
    <d v="1899-12-30T02:01:00"/>
    <d v="1899-12-30T05:02:00"/>
    <d v="1899-12-30T03:01:00"/>
    <d v="1899-12-30T01:02:20"/>
    <d v="1899-12-30T01:58:40"/>
    <x v="0"/>
  </r>
  <r>
    <n v="3"/>
    <s v="Cliente_962"/>
    <n v="663"/>
    <n v="1"/>
    <d v="2023-04-07T01:09:00"/>
    <d v="2023-04-07T03:47:00"/>
    <x v="1"/>
    <x v="0"/>
    <x v="1"/>
    <n v="41.8"/>
    <x v="2"/>
    <x v="0"/>
    <s v="Plato_4"/>
    <s v="Plato_9"/>
    <s v="Plato_3"/>
    <m/>
    <n v="114"/>
    <x v="6"/>
    <d v="1899-12-30T01:09:00"/>
    <d v="1899-12-30T03:47:00"/>
    <d v="1899-12-30T02:53:00"/>
    <d v="1899-12-30T01:04:30"/>
    <d v="1899-12-30T01:48:30"/>
    <x v="0"/>
  </r>
  <r>
    <n v="20"/>
    <s v="Cliente_883"/>
    <n v="664"/>
    <n v="6"/>
    <d v="2023-04-07T01:35:00"/>
    <d v="2023-04-07T03:53:00"/>
    <x v="4"/>
    <x v="1"/>
    <x v="0"/>
    <n v="31.27"/>
    <x v="0"/>
    <x v="1"/>
    <s v="Plato_4"/>
    <s v="Plato_12"/>
    <s v="Plato_5"/>
    <m/>
    <n v="122"/>
    <x v="6"/>
    <d v="1899-12-30T01:35:00"/>
    <d v="1899-12-30T03:53:00"/>
    <d v="1899-12-30T02:18:00"/>
    <d v="1899-12-30T00:46:00"/>
    <d v="1899-12-30T01:32:00"/>
    <x v="0"/>
  </r>
  <r>
    <n v="6"/>
    <s v="Cliente_425"/>
    <n v="665"/>
    <n v="1"/>
    <d v="2023-04-07T02:05:00"/>
    <d v="2023-04-07T05:56:00"/>
    <x v="3"/>
    <x v="0"/>
    <x v="2"/>
    <n v="25.32"/>
    <x v="2"/>
    <x v="6"/>
    <s v="Plato_1"/>
    <s v="Plato_6"/>
    <m/>
    <m/>
    <n v="129"/>
    <x v="6"/>
    <d v="1899-12-30T02:05:00"/>
    <d v="1899-12-30T05:56:00"/>
    <d v="1899-12-30T04:06:00"/>
    <d v="1899-12-30T00:15:50"/>
    <d v="1899-12-30T03:50:10"/>
    <x v="0"/>
  </r>
  <r>
    <n v="8"/>
    <s v="Cliente_593"/>
    <n v="666"/>
    <n v="4"/>
    <d v="2023-04-07T01:04:00"/>
    <d v="2023-04-07T04:57:00"/>
    <x v="2"/>
    <x v="0"/>
    <x v="2"/>
    <n v="11.86"/>
    <x v="1"/>
    <x v="3"/>
    <s v="Plato_3"/>
    <m/>
    <m/>
    <m/>
    <n v="40"/>
    <x v="6"/>
    <d v="1899-12-30T01:04:00"/>
    <d v="1899-12-30T04:57:00"/>
    <d v="1899-12-30T03:53:00"/>
    <d v="1899-12-30T00:13:30"/>
    <d v="1899-12-30T03:39:30"/>
    <x v="0"/>
  </r>
  <r>
    <n v="6"/>
    <s v="Cliente_368"/>
    <n v="667"/>
    <n v="5"/>
    <d v="2023-04-07T03:39:00"/>
    <d v="2023-04-07T07:07:00"/>
    <x v="0"/>
    <x v="0"/>
    <x v="2"/>
    <n v="20.49"/>
    <x v="0"/>
    <x v="4"/>
    <s v="Plato_19"/>
    <m/>
    <m/>
    <m/>
    <n v="36"/>
    <x v="6"/>
    <d v="1899-12-30T03:39:00"/>
    <d v="1899-12-30T07:07:00"/>
    <d v="1899-12-30T03:28:00"/>
    <d v="1899-12-30T00:12:00"/>
    <d v="1899-12-30T03:16:00"/>
    <x v="0"/>
  </r>
  <r>
    <n v="12"/>
    <s v="Cliente_418"/>
    <n v="668"/>
    <n v="4"/>
    <d v="2023-04-07T01:43:00"/>
    <d v="2023-04-07T04:41:00"/>
    <x v="1"/>
    <x v="1"/>
    <x v="2"/>
    <n v="18.61"/>
    <x v="0"/>
    <x v="6"/>
    <s v="Plato_10"/>
    <s v="Plato_7"/>
    <s v="Plato_1"/>
    <m/>
    <n v="201"/>
    <x v="6"/>
    <d v="1899-12-30T01:43:00"/>
    <d v="1899-12-30T04:41:00"/>
    <d v="1899-12-30T02:58:00"/>
    <d v="1899-12-30T00:39:50"/>
    <d v="1899-12-30T02:18:10"/>
    <x v="0"/>
  </r>
  <r>
    <n v="10"/>
    <s v="Cliente_693"/>
    <n v="669"/>
    <n v="4"/>
    <d v="2023-04-07T01:01:00"/>
    <d v="2023-04-07T04:34:00"/>
    <x v="0"/>
    <x v="0"/>
    <x v="2"/>
    <n v="10.68"/>
    <x v="1"/>
    <x v="5"/>
    <s v="Plato_17"/>
    <s v="Plato_6"/>
    <s v="Plato_15"/>
    <m/>
    <n v="181"/>
    <x v="6"/>
    <d v="1899-12-30T01:01:00"/>
    <d v="1899-12-30T04:34:00"/>
    <d v="1899-12-30T03:33:00"/>
    <d v="1899-12-30T00:34:00"/>
    <d v="1899-12-30T02:59:00"/>
    <x v="0"/>
  </r>
  <r>
    <n v="16"/>
    <s v="Cliente_226"/>
    <n v="670"/>
    <n v="6"/>
    <d v="2023-04-07T01:52:00"/>
    <d v="2023-04-07T03:12:00"/>
    <x v="2"/>
    <x v="0"/>
    <x v="1"/>
    <n v="37.93"/>
    <x v="2"/>
    <x v="6"/>
    <s v="Plato_14"/>
    <s v="Plato_8"/>
    <s v="Plato_19"/>
    <m/>
    <n v="94"/>
    <x v="6"/>
    <d v="1899-12-30T01:52:00"/>
    <d v="1899-12-30T03:12:00"/>
    <d v="1899-12-30T01:35:00"/>
    <d v="1899-12-30T01:15:00"/>
    <d v="1899-12-30T00:20:00"/>
    <x v="0"/>
  </r>
  <r>
    <n v="17"/>
    <s v="Cliente_759"/>
    <n v="671"/>
    <n v="3"/>
    <d v="2023-04-07T02:18:00"/>
    <d v="2023-04-07T03:30:00"/>
    <x v="0"/>
    <x v="0"/>
    <x v="1"/>
    <n v="32.200000000000003"/>
    <x v="0"/>
    <x v="6"/>
    <s v="Plato_8"/>
    <s v="Plato_1"/>
    <s v="Plato_15"/>
    <m/>
    <n v="184"/>
    <x v="6"/>
    <d v="1899-12-30T02:18:00"/>
    <d v="1899-12-30T03:30:00"/>
    <d v="1899-12-30T01:12:00"/>
    <d v="1899-12-30T00:47:30"/>
    <d v="1899-12-30T00:24:30"/>
    <x v="0"/>
  </r>
  <r>
    <n v="12"/>
    <s v="Cliente_517"/>
    <n v="672"/>
    <n v="6"/>
    <d v="2023-04-07T01:24:00"/>
    <d v="2023-04-07T03:51:00"/>
    <x v="4"/>
    <x v="2"/>
    <x v="2"/>
    <n v="29.19"/>
    <x v="0"/>
    <x v="9"/>
    <s v="Plato_15"/>
    <s v="Plato_13"/>
    <s v="Plato_12"/>
    <m/>
    <n v="157"/>
    <x v="6"/>
    <d v="1899-12-30T01:24:00"/>
    <d v="1899-12-30T03:51:00"/>
    <d v="1899-12-30T02:27:00"/>
    <d v="1899-12-30T00:56:30"/>
    <d v="1899-12-30T01:30:30"/>
    <x v="0"/>
  </r>
  <r>
    <n v="20"/>
    <s v="Cliente_485"/>
    <n v="673"/>
    <n v="6"/>
    <d v="2023-04-07T00:37:00"/>
    <d v="2023-04-07T02:52:00"/>
    <x v="3"/>
    <x v="0"/>
    <x v="2"/>
    <n v="36.5"/>
    <x v="0"/>
    <x v="5"/>
    <s v="Plato_20"/>
    <s v="Plato_8"/>
    <s v="Plato_2"/>
    <s v="Plato_1"/>
    <n v="265"/>
    <x v="6"/>
    <d v="1899-12-30T00:37:00"/>
    <d v="1899-12-30T02:52:00"/>
    <d v="1899-12-30T02:15:00"/>
    <d v="1899-12-30T00:57:20"/>
    <d v="1899-12-30T01:17:40"/>
    <x v="0"/>
  </r>
  <r>
    <n v="1"/>
    <s v="Cliente_834"/>
    <n v="674"/>
    <n v="3"/>
    <d v="2023-04-07T00:03:00"/>
    <d v="2023-04-07T01:30:00"/>
    <x v="3"/>
    <x v="2"/>
    <x v="2"/>
    <n v="41.29"/>
    <x v="1"/>
    <x v="3"/>
    <s v="Plato_12"/>
    <s v="Plato_4"/>
    <s v="Plato_17"/>
    <s v="Plato_13"/>
    <n v="207"/>
    <x v="6"/>
    <d v="1899-12-30T00:03:00"/>
    <d v="1899-12-30T01:30:00"/>
    <d v="1899-12-30T01:27:00"/>
    <d v="1899-12-30T00:47:00"/>
    <d v="1899-12-30T00:40:00"/>
    <x v="0"/>
  </r>
  <r>
    <n v="5"/>
    <s v="Cliente_104"/>
    <n v="675"/>
    <n v="2"/>
    <d v="2023-04-07T00:54:00"/>
    <d v="2023-04-07T04:33:00"/>
    <x v="2"/>
    <x v="2"/>
    <x v="1"/>
    <n v="30.74"/>
    <x v="0"/>
    <x v="8"/>
    <s v="Plato_1"/>
    <s v="Plato_3"/>
    <s v="Plato_19"/>
    <m/>
    <n v="193"/>
    <x v="6"/>
    <d v="1899-12-30T00:54:00"/>
    <d v="1899-12-30T04:33:00"/>
    <d v="1899-12-30T03:39:00"/>
    <d v="1899-12-30T00:45:40"/>
    <d v="1899-12-30T02:53:20"/>
    <x v="0"/>
  </r>
  <r>
    <n v="7"/>
    <s v="Cliente_494"/>
    <n v="676"/>
    <n v="6"/>
    <d v="2023-04-07T00:28:00"/>
    <d v="2023-04-07T03:45:00"/>
    <x v="0"/>
    <x v="0"/>
    <x v="2"/>
    <n v="41.6"/>
    <x v="2"/>
    <x v="8"/>
    <s v="Plato_17"/>
    <s v="Plato_14"/>
    <s v="Plato_16"/>
    <s v="Plato_13"/>
    <n v="124"/>
    <x v="6"/>
    <d v="1899-12-30T00:28:00"/>
    <d v="1899-12-30T03:45:00"/>
    <d v="1899-12-30T03:32:00"/>
    <d v="1899-12-30T01:49:00"/>
    <d v="1899-12-30T01:43:00"/>
    <x v="0"/>
  </r>
  <r>
    <n v="14"/>
    <s v="Cliente_331"/>
    <n v="677"/>
    <n v="6"/>
    <d v="2023-04-07T00:34:00"/>
    <d v="2023-04-07T02:37:00"/>
    <x v="2"/>
    <x v="0"/>
    <x v="2"/>
    <n v="12.57"/>
    <x v="2"/>
    <x v="6"/>
    <s v="Plato_3"/>
    <s v="Plato_8"/>
    <s v="Plato_18"/>
    <m/>
    <n v="144"/>
    <x v="6"/>
    <d v="1899-12-30T00:34:00"/>
    <d v="1899-12-30T02:37:00"/>
    <d v="1899-12-30T02:18:00"/>
    <d v="1899-12-30T01:31:00"/>
    <d v="1899-12-30T00:47:00"/>
    <x v="0"/>
  </r>
  <r>
    <n v="19"/>
    <s v="Cliente_483"/>
    <n v="678"/>
    <n v="1"/>
    <d v="2023-04-07T03:01:00"/>
    <d v="2023-04-07T05:22:00"/>
    <x v="0"/>
    <x v="0"/>
    <x v="2"/>
    <n v="26.76"/>
    <x v="2"/>
    <x v="9"/>
    <s v="Plato_9"/>
    <s v="Plato_12"/>
    <s v="Plato_8"/>
    <s v="Plato_7"/>
    <n v="204"/>
    <x v="6"/>
    <d v="1899-12-30T03:01:00"/>
    <d v="1899-12-30T05:22:00"/>
    <d v="1899-12-30T02:36:00"/>
    <d v="1899-12-30T01:07:50"/>
    <d v="1899-12-30T01:28:10"/>
    <x v="0"/>
  </r>
  <r>
    <n v="9"/>
    <s v="Cliente_26"/>
    <n v="679"/>
    <n v="4"/>
    <d v="2023-04-07T00:02:00"/>
    <d v="2023-04-07T03:03:00"/>
    <x v="2"/>
    <x v="0"/>
    <x v="2"/>
    <n v="36.43"/>
    <x v="2"/>
    <x v="9"/>
    <s v="Plato_13"/>
    <s v="Plato_10"/>
    <s v="Plato_16"/>
    <s v="Plato_1"/>
    <n v="199"/>
    <x v="6"/>
    <d v="1899-12-30T00:02:00"/>
    <d v="1899-12-30T03:03:00"/>
    <d v="1899-12-30T03:16:00"/>
    <d v="1899-12-30T00:49:50"/>
    <d v="1899-12-30T02:26:10"/>
    <x v="0"/>
  </r>
  <r>
    <n v="5"/>
    <s v="Cliente_35"/>
    <n v="680"/>
    <n v="4"/>
    <d v="2023-04-07T01:23:00"/>
    <d v="2023-04-07T05:20:00"/>
    <x v="0"/>
    <x v="0"/>
    <x v="1"/>
    <n v="12.06"/>
    <x v="0"/>
    <x v="3"/>
    <s v="Plato_4"/>
    <s v="Plato_3"/>
    <s v="Plato_11"/>
    <m/>
    <n v="162"/>
    <x v="6"/>
    <d v="1899-12-30T01:23:00"/>
    <d v="1899-12-30T05:20:00"/>
    <d v="1899-12-30T03:57:00"/>
    <d v="1899-12-30T00:47:20"/>
    <d v="1899-12-30T03:09:40"/>
    <x v="0"/>
  </r>
  <r>
    <n v="2"/>
    <s v="Cliente_840"/>
    <n v="681"/>
    <n v="4"/>
    <d v="2023-04-07T02:56:00"/>
    <d v="2023-04-07T06:50:00"/>
    <x v="4"/>
    <x v="0"/>
    <x v="0"/>
    <n v="37.07"/>
    <x v="1"/>
    <x v="3"/>
    <s v="Plato_11"/>
    <s v="Plato_13"/>
    <m/>
    <m/>
    <n v="75"/>
    <x v="6"/>
    <d v="1899-12-30T02:56:00"/>
    <d v="1899-12-30T06:50:00"/>
    <d v="1899-12-30T03:54:00"/>
    <d v="1899-12-30T00:54:30"/>
    <d v="1899-12-30T02:59:30"/>
    <x v="0"/>
  </r>
  <r>
    <n v="1"/>
    <s v="Cliente_36"/>
    <n v="682"/>
    <n v="5"/>
    <d v="2023-04-07T01:26:00"/>
    <d v="2023-04-07T04:05:00"/>
    <x v="3"/>
    <x v="1"/>
    <x v="2"/>
    <n v="21.04"/>
    <x v="2"/>
    <x v="5"/>
    <s v="Plato_14"/>
    <m/>
    <m/>
    <m/>
    <n v="23"/>
    <x v="6"/>
    <d v="1899-12-30T01:26:00"/>
    <d v="1899-12-30T04:05:00"/>
    <d v="1899-12-30T02:54:00"/>
    <d v="1899-12-30T00:43:00"/>
    <d v="1899-12-30T02:11:00"/>
    <x v="0"/>
  </r>
  <r>
    <n v="2"/>
    <s v="Cliente_837"/>
    <n v="683"/>
    <n v="6"/>
    <d v="2023-04-07T03:56:00"/>
    <d v="2023-04-07T06:22:00"/>
    <x v="3"/>
    <x v="0"/>
    <x v="2"/>
    <n v="40.42"/>
    <x v="2"/>
    <x v="1"/>
    <s v="Plato_5"/>
    <s v="Plato_3"/>
    <s v="Plato_20"/>
    <s v="Plato_17"/>
    <n v="164"/>
    <x v="6"/>
    <d v="1899-12-30T03:56:00"/>
    <d v="1899-12-30T06:22:00"/>
    <d v="1899-12-30T02:41:00"/>
    <d v="1899-12-30T00:56:30"/>
    <d v="1899-12-30T01:44:30"/>
    <x v="0"/>
  </r>
  <r>
    <n v="10"/>
    <s v="Cliente_514"/>
    <n v="684"/>
    <n v="6"/>
    <d v="2023-04-07T03:29:00"/>
    <d v="2023-04-07T04:40:00"/>
    <x v="4"/>
    <x v="2"/>
    <x v="2"/>
    <n v="48.15"/>
    <x v="2"/>
    <x v="9"/>
    <s v="Plato_19"/>
    <s v="Plato_17"/>
    <s v="Plato_10"/>
    <s v="Plato_9"/>
    <n v="180"/>
    <x v="6"/>
    <d v="1899-12-30T03:29:00"/>
    <d v="1899-12-30T04:40:00"/>
    <d v="1899-12-30T01:26:00"/>
    <d v="1899-12-30T01:25:20"/>
    <d v="1899-12-30T00:00:40"/>
    <x v="0"/>
  </r>
  <r>
    <n v="5"/>
    <s v="Cliente_485"/>
    <n v="685"/>
    <n v="5"/>
    <d v="2023-04-07T00:28:00"/>
    <d v="2023-04-07T01:43:00"/>
    <x v="2"/>
    <x v="0"/>
    <x v="0"/>
    <n v="19.89"/>
    <x v="1"/>
    <x v="0"/>
    <s v="Plato_6"/>
    <m/>
    <m/>
    <m/>
    <n v="54"/>
    <x v="6"/>
    <d v="1899-12-30T00:28:00"/>
    <d v="1899-12-30T01:43:00"/>
    <d v="1899-12-30T01:15:00"/>
    <d v="1899-12-30T00:08:30"/>
    <d v="1899-12-30T01:06:30"/>
    <x v="0"/>
  </r>
  <r>
    <n v="10"/>
    <s v="Cliente_832"/>
    <n v="686"/>
    <n v="6"/>
    <d v="2023-04-07T01:12:00"/>
    <d v="2023-04-07T03:39:00"/>
    <x v="1"/>
    <x v="0"/>
    <x v="1"/>
    <n v="15.83"/>
    <x v="0"/>
    <x v="3"/>
    <s v="Plato_17"/>
    <s v="Plato_3"/>
    <m/>
    <m/>
    <n v="102"/>
    <x v="6"/>
    <d v="1899-12-30T01:12:00"/>
    <d v="1899-12-30T03:39:00"/>
    <d v="1899-12-30T02:27:00"/>
    <d v="1899-12-30T00:29:00"/>
    <d v="1899-12-30T01:58:00"/>
    <x v="0"/>
  </r>
  <r>
    <n v="2"/>
    <s v="Cliente_778"/>
    <n v="687"/>
    <n v="6"/>
    <d v="2023-04-07T01:54:00"/>
    <d v="2023-04-07T05:39:00"/>
    <x v="4"/>
    <x v="0"/>
    <x v="1"/>
    <n v="10.53"/>
    <x v="1"/>
    <x v="0"/>
    <s v="Plato_19"/>
    <m/>
    <m/>
    <m/>
    <n v="72"/>
    <x v="6"/>
    <d v="1899-12-30T01:54:00"/>
    <d v="1899-12-30T05:39:00"/>
    <d v="1899-12-30T03:45:00"/>
    <d v="1899-12-30T00:14:30"/>
    <d v="1899-12-30T03:30:30"/>
    <x v="0"/>
  </r>
  <r>
    <n v="3"/>
    <s v="Cliente_725"/>
    <n v="688"/>
    <n v="1"/>
    <d v="2023-04-07T03:26:00"/>
    <d v="2023-04-07T05:03:00"/>
    <x v="1"/>
    <x v="0"/>
    <x v="2"/>
    <n v="48.7"/>
    <x v="2"/>
    <x v="10"/>
    <s v="Plato_9"/>
    <m/>
    <m/>
    <m/>
    <n v="29"/>
    <x v="6"/>
    <d v="1899-12-30T03:26:00"/>
    <d v="1899-12-30T05:03:00"/>
    <d v="1899-12-30T01:52:00"/>
    <d v="1899-12-30T00:14:00"/>
    <d v="1899-12-30T01:38:00"/>
    <x v="0"/>
  </r>
  <r>
    <n v="14"/>
    <s v="Cliente_114"/>
    <n v="689"/>
    <n v="1"/>
    <d v="2023-04-07T00:36:00"/>
    <d v="2023-04-07T02:22:00"/>
    <x v="1"/>
    <x v="0"/>
    <x v="2"/>
    <n v="10.25"/>
    <x v="2"/>
    <x v="3"/>
    <s v="Plato_14"/>
    <s v="Plato_1"/>
    <s v="Plato_13"/>
    <m/>
    <n v="165"/>
    <x v="6"/>
    <d v="1899-12-30T00:36:00"/>
    <d v="1899-12-30T02:22:00"/>
    <d v="1899-12-30T02:01:00"/>
    <d v="1899-12-30T00:13:40"/>
    <d v="1899-12-30T01:47:20"/>
    <x v="0"/>
  </r>
  <r>
    <n v="15"/>
    <s v="Cliente_95"/>
    <n v="690"/>
    <n v="4"/>
    <d v="2023-04-07T02:43:00"/>
    <d v="2023-04-07T05:43:00"/>
    <x v="3"/>
    <x v="2"/>
    <x v="0"/>
    <n v="37.22"/>
    <x v="0"/>
    <x v="0"/>
    <s v="Plato_20"/>
    <s v="Plato_17"/>
    <s v="Plato_16"/>
    <s v="Plato_11"/>
    <n v="191"/>
    <x v="6"/>
    <d v="1899-12-30T02:43:00"/>
    <d v="1899-12-30T05:43:00"/>
    <d v="1899-12-30T03:00:00"/>
    <d v="1899-12-30T01:48:00"/>
    <d v="1899-12-30T01:12:00"/>
    <x v="0"/>
  </r>
  <r>
    <n v="19"/>
    <s v="Cliente_103"/>
    <n v="691"/>
    <n v="4"/>
    <d v="2023-04-07T01:43:00"/>
    <d v="2023-04-07T05:17:00"/>
    <x v="0"/>
    <x v="2"/>
    <x v="0"/>
    <n v="13.9"/>
    <x v="2"/>
    <x v="1"/>
    <s v="Plato_5"/>
    <m/>
    <m/>
    <m/>
    <n v="66"/>
    <x v="6"/>
    <d v="1899-12-30T01:43:00"/>
    <d v="1899-12-30T05:17:00"/>
    <d v="1899-12-30T03:49:00"/>
    <d v="1899-12-30T00:11:20"/>
    <d v="1899-12-30T03:37:40"/>
    <x v="0"/>
  </r>
  <r>
    <n v="9"/>
    <s v="Cliente_30"/>
    <n v="692"/>
    <n v="2"/>
    <d v="2023-04-07T00:53:00"/>
    <d v="2023-04-07T04:26:00"/>
    <x v="1"/>
    <x v="2"/>
    <x v="2"/>
    <n v="25.92"/>
    <x v="0"/>
    <x v="10"/>
    <s v="Plato_8"/>
    <s v="Plato_2"/>
    <s v="Plato_4"/>
    <s v="Plato_3"/>
    <n v="173"/>
    <x v="6"/>
    <d v="1899-12-30T00:53:00"/>
    <d v="1899-12-30T04:26:00"/>
    <d v="1899-12-30T03:33:00"/>
    <d v="1899-12-30T01:18:00"/>
    <d v="1899-12-30T02:15:00"/>
    <x v="0"/>
  </r>
  <r>
    <n v="15"/>
    <s v="Cliente_330"/>
    <n v="693"/>
    <n v="4"/>
    <d v="2023-04-07T03:44:00"/>
    <d v="2023-04-07T07:31:00"/>
    <x v="0"/>
    <x v="0"/>
    <x v="2"/>
    <n v="28.31"/>
    <x v="1"/>
    <x v="8"/>
    <s v="Plato_19"/>
    <s v="Plato_13"/>
    <m/>
    <m/>
    <n v="78"/>
    <x v="6"/>
    <d v="1899-12-30T03:44:00"/>
    <d v="1899-12-30T07:31:00"/>
    <d v="1899-12-30T03:47:00"/>
    <d v="1899-12-30T00:32:00"/>
    <d v="1899-12-30T03:15:00"/>
    <x v="0"/>
  </r>
  <r>
    <n v="5"/>
    <s v="Cliente_88"/>
    <n v="694"/>
    <n v="4"/>
    <d v="2023-04-07T01:51:00"/>
    <d v="2023-04-07T05:13:00"/>
    <x v="2"/>
    <x v="0"/>
    <x v="2"/>
    <n v="23.66"/>
    <x v="1"/>
    <x v="5"/>
    <s v="Plato_3"/>
    <s v="Plato_4"/>
    <s v="Plato_20"/>
    <s v="Plato_13"/>
    <n v="157"/>
    <x v="6"/>
    <d v="1899-12-30T01:51:00"/>
    <d v="1899-12-30T05:13:00"/>
    <d v="1899-12-30T03:22:00"/>
    <d v="1899-12-30T01:41:40"/>
    <d v="1899-12-30T01:40:20"/>
    <x v="0"/>
  </r>
  <r>
    <n v="9"/>
    <s v="Cliente_211"/>
    <n v="695"/>
    <n v="1"/>
    <d v="2023-04-07T02:02:00"/>
    <d v="2023-04-07T05:32:00"/>
    <x v="0"/>
    <x v="0"/>
    <x v="2"/>
    <n v="18.23"/>
    <x v="2"/>
    <x v="5"/>
    <s v="Plato_16"/>
    <s v="Plato_2"/>
    <m/>
    <m/>
    <n v="116"/>
    <x v="6"/>
    <d v="1899-12-30T02:02:00"/>
    <d v="1899-12-30T05:32:00"/>
    <d v="1899-12-30T03:45:00"/>
    <d v="1899-12-30T00:18:30"/>
    <d v="1899-12-30T03:26:30"/>
    <x v="0"/>
  </r>
  <r>
    <n v="2"/>
    <s v="Cliente_282"/>
    <n v="696"/>
    <n v="6"/>
    <d v="2023-04-07T02:16:00"/>
    <d v="2023-04-07T06:11:00"/>
    <x v="1"/>
    <x v="2"/>
    <x v="2"/>
    <n v="18.760000000000002"/>
    <x v="2"/>
    <x v="4"/>
    <s v="Plato_14"/>
    <m/>
    <m/>
    <m/>
    <n v="46"/>
    <x v="6"/>
    <d v="1899-12-30T02:16:00"/>
    <d v="1899-12-30T06:11:00"/>
    <d v="1899-12-30T04:10:00"/>
    <d v="1899-12-30T00:11:30"/>
    <d v="1899-12-30T03:58:30"/>
    <x v="0"/>
  </r>
  <r>
    <n v="4"/>
    <s v="Cliente_90"/>
    <n v="697"/>
    <n v="1"/>
    <d v="2023-04-07T03:48:00"/>
    <d v="2023-04-07T06:42:00"/>
    <x v="2"/>
    <x v="0"/>
    <x v="2"/>
    <n v="34.35"/>
    <x v="0"/>
    <x v="7"/>
    <s v="Plato_14"/>
    <s v="Plato_11"/>
    <s v="Plato_2"/>
    <s v="Plato_6"/>
    <n v="199"/>
    <x v="6"/>
    <d v="1899-12-30T03:48:00"/>
    <d v="1899-12-30T06:42:00"/>
    <d v="1899-12-30T02:54:00"/>
    <d v="1899-12-30T00:57:00"/>
    <d v="1899-12-30T01:57:00"/>
    <x v="0"/>
  </r>
  <r>
    <n v="19"/>
    <s v="Cliente_115"/>
    <n v="698"/>
    <n v="4"/>
    <d v="2023-04-07T02:30:00"/>
    <d v="2023-04-07T06:25:00"/>
    <x v="1"/>
    <x v="2"/>
    <x v="2"/>
    <n v="39.89"/>
    <x v="1"/>
    <x v="6"/>
    <s v="Plato_6"/>
    <s v="Plato_10"/>
    <s v="Plato_14"/>
    <s v="Plato_13"/>
    <n v="185"/>
    <x v="6"/>
    <d v="1899-12-30T02:30:00"/>
    <d v="1899-12-30T06:25:00"/>
    <d v="1899-12-30T03:55:00"/>
    <d v="1899-12-30T01:18:20"/>
    <d v="1899-12-30T02:36:40"/>
    <x v="0"/>
  </r>
  <r>
    <n v="8"/>
    <s v="Cliente_143"/>
    <n v="699"/>
    <n v="6"/>
    <d v="2023-04-07T01:35:00"/>
    <d v="2023-04-07T02:56:00"/>
    <x v="2"/>
    <x v="0"/>
    <x v="2"/>
    <n v="38.44"/>
    <x v="0"/>
    <x v="0"/>
    <s v="Plato_9"/>
    <m/>
    <m/>
    <m/>
    <n v="58"/>
    <x v="6"/>
    <d v="1899-12-30T01:35:00"/>
    <d v="1899-12-30T02:56:00"/>
    <d v="1899-12-30T01:21:00"/>
    <d v="1899-12-30T00:05:30"/>
    <d v="1899-12-30T01:15:30"/>
    <x v="0"/>
  </r>
  <r>
    <n v="8"/>
    <s v="Cliente_496"/>
    <n v="700"/>
    <n v="2"/>
    <d v="2023-04-07T00:23:00"/>
    <d v="2023-04-07T02:50:00"/>
    <x v="2"/>
    <x v="0"/>
    <x v="2"/>
    <n v="21.66"/>
    <x v="0"/>
    <x v="10"/>
    <s v="Plato_18"/>
    <s v="Plato_10"/>
    <s v="Plato_6"/>
    <m/>
    <n v="234"/>
    <x v="6"/>
    <d v="1899-12-30T00:23:00"/>
    <d v="1899-12-30T02:50:00"/>
    <d v="1899-12-30T02:27:00"/>
    <d v="1899-12-30T00:31:00"/>
    <d v="1899-12-30T01:56:00"/>
    <x v="0"/>
  </r>
  <r>
    <n v="19"/>
    <s v="Cliente_58"/>
    <n v="701"/>
    <n v="5"/>
    <d v="2023-04-07T03:20:00"/>
    <d v="2023-04-07T05:45:00"/>
    <x v="4"/>
    <x v="0"/>
    <x v="2"/>
    <n v="39.83"/>
    <x v="1"/>
    <x v="6"/>
    <s v="Plato_11"/>
    <s v="Plato_4"/>
    <m/>
    <m/>
    <n v="102"/>
    <x v="6"/>
    <d v="1899-12-30T03:20:00"/>
    <d v="1899-12-30T05:45:00"/>
    <d v="1899-12-30T02:25:00"/>
    <d v="1899-12-30T00:48:30"/>
    <d v="1899-12-30T01:36:30"/>
    <x v="0"/>
  </r>
  <r>
    <n v="13"/>
    <s v="Cliente_468"/>
    <n v="702"/>
    <n v="2"/>
    <d v="2023-04-07T02:30:00"/>
    <d v="2023-04-07T05:15:00"/>
    <x v="0"/>
    <x v="2"/>
    <x v="2"/>
    <n v="47.07"/>
    <x v="1"/>
    <x v="2"/>
    <s v="Plato_4"/>
    <s v="Plato_13"/>
    <s v="Plato_6"/>
    <s v="Plato_16"/>
    <n v="195"/>
    <x v="6"/>
    <d v="1899-12-30T02:30:00"/>
    <d v="1899-12-30T05:15:00"/>
    <d v="1899-12-30T02:45:00"/>
    <d v="1899-12-30T01:30:20"/>
    <d v="1899-12-30T01:14:40"/>
    <x v="0"/>
  </r>
  <r>
    <n v="9"/>
    <s v="Cliente_714"/>
    <n v="703"/>
    <n v="5"/>
    <d v="2023-04-07T00:17:00"/>
    <d v="2023-04-07T02:19:00"/>
    <x v="1"/>
    <x v="0"/>
    <x v="2"/>
    <n v="22.24"/>
    <x v="2"/>
    <x v="5"/>
    <s v="Plato_13"/>
    <m/>
    <m/>
    <m/>
    <n v="63"/>
    <x v="6"/>
    <d v="1899-12-30T00:17:00"/>
    <d v="1899-12-30T02:19:00"/>
    <d v="1899-12-30T02:17:00"/>
    <d v="1899-12-30T00:09:40"/>
    <d v="1899-12-30T02:07:20"/>
    <x v="0"/>
  </r>
  <r>
    <n v="13"/>
    <s v="Cliente_950"/>
    <n v="704"/>
    <n v="6"/>
    <d v="2023-04-07T01:40:00"/>
    <d v="2023-04-07T04:29:00"/>
    <x v="2"/>
    <x v="2"/>
    <x v="2"/>
    <n v="33.29"/>
    <x v="0"/>
    <x v="6"/>
    <s v="Plato_4"/>
    <m/>
    <m/>
    <m/>
    <n v="18"/>
    <x v="6"/>
    <d v="1899-12-30T01:40:00"/>
    <d v="1899-12-30T04:29:00"/>
    <d v="1899-12-30T02:49:00"/>
    <d v="1899-12-30T00:38:00"/>
    <d v="1899-12-30T02:11:00"/>
    <x v="0"/>
  </r>
  <r>
    <n v="12"/>
    <s v="Cliente_372"/>
    <n v="705"/>
    <n v="3"/>
    <d v="2023-04-07T01:48:00"/>
    <d v="2023-04-07T02:53:00"/>
    <x v="2"/>
    <x v="0"/>
    <x v="2"/>
    <n v="43.07"/>
    <x v="1"/>
    <x v="5"/>
    <s v="Plato_3"/>
    <s v="Plato_10"/>
    <m/>
    <m/>
    <n v="112"/>
    <x v="6"/>
    <d v="1899-12-30T01:48:00"/>
    <d v="1899-12-30T02:53:00"/>
    <d v="1899-12-30T01:05:00"/>
    <d v="1899-12-30T00:12:20"/>
    <d v="1899-12-30T00:52:40"/>
    <x v="0"/>
  </r>
  <r>
    <n v="20"/>
    <s v="Cliente_663"/>
    <n v="706"/>
    <n v="6"/>
    <d v="2023-04-07T01:14:00"/>
    <d v="2023-04-07T04:54:00"/>
    <x v="1"/>
    <x v="0"/>
    <x v="2"/>
    <n v="44.45"/>
    <x v="2"/>
    <x v="10"/>
    <s v="Plato_4"/>
    <m/>
    <m/>
    <m/>
    <n v="54"/>
    <x v="6"/>
    <d v="1899-12-30T01:14:00"/>
    <d v="1899-12-30T04:54:00"/>
    <d v="1899-12-30T03:55:00"/>
    <d v="1899-12-30T00:11:00"/>
    <d v="1899-12-30T03:44:00"/>
    <x v="0"/>
  </r>
  <r>
    <n v="15"/>
    <s v="Cliente_801"/>
    <n v="707"/>
    <n v="1"/>
    <d v="2023-04-07T03:05:00"/>
    <d v="2023-04-07T05:23:00"/>
    <x v="2"/>
    <x v="1"/>
    <x v="2"/>
    <n v="40.39"/>
    <x v="0"/>
    <x v="7"/>
    <s v="Plato_15"/>
    <s v="Plato_13"/>
    <s v="Plato_2"/>
    <s v="Plato_19"/>
    <n v="185"/>
    <x v="6"/>
    <d v="1899-12-30T03:05:00"/>
    <d v="1899-12-30T05:23:00"/>
    <d v="1899-12-30T02:18:00"/>
    <d v="1899-12-30T01:45:00"/>
    <d v="1899-12-30T00:33:00"/>
    <x v="0"/>
  </r>
  <r>
    <n v="5"/>
    <s v="Cliente_804"/>
    <n v="708"/>
    <n v="2"/>
    <d v="2023-04-07T03:36:00"/>
    <d v="2023-04-07T07:24:00"/>
    <x v="0"/>
    <x v="2"/>
    <x v="2"/>
    <n v="41.8"/>
    <x v="2"/>
    <x v="0"/>
    <s v="Plato_6"/>
    <m/>
    <m/>
    <m/>
    <n v="54"/>
    <x v="6"/>
    <d v="1899-12-30T03:36:00"/>
    <d v="1899-12-30T07:24:00"/>
    <d v="1899-12-30T04:03:00"/>
    <d v="1899-12-30T00:12:00"/>
    <d v="1899-12-30T03:51:00"/>
    <x v="0"/>
  </r>
  <r>
    <n v="8"/>
    <s v="Cliente_208"/>
    <n v="709"/>
    <n v="4"/>
    <d v="2023-04-07T01:55:00"/>
    <d v="2023-04-07T03:40:00"/>
    <x v="2"/>
    <x v="0"/>
    <x v="1"/>
    <n v="26.15"/>
    <x v="2"/>
    <x v="8"/>
    <s v="Plato_13"/>
    <s v="Plato_8"/>
    <s v="Plato_11"/>
    <s v="Plato_1"/>
    <n v="193"/>
    <x v="6"/>
    <d v="1899-12-30T01:55:00"/>
    <d v="1899-12-30T03:40:00"/>
    <d v="1899-12-30T02:00:00"/>
    <d v="1899-12-30T01:05:30"/>
    <d v="1899-12-30T00:54:30"/>
    <x v="0"/>
  </r>
  <r>
    <n v="18"/>
    <s v="Cliente_716"/>
    <n v="710"/>
    <n v="1"/>
    <d v="2023-04-07T02:28:00"/>
    <d v="2023-04-07T03:38:00"/>
    <x v="3"/>
    <x v="0"/>
    <x v="2"/>
    <n v="28.43"/>
    <x v="2"/>
    <x v="0"/>
    <s v="Plato_3"/>
    <s v="Plato_12"/>
    <s v="Plato_4"/>
    <s v="Plato_14"/>
    <n v="138"/>
    <x v="6"/>
    <d v="1899-12-30T02:28:00"/>
    <d v="1899-12-30T03:38:00"/>
    <d v="1899-12-30T01:25:00"/>
    <d v="1899-12-30T01:34:00"/>
    <n v="-6.2500000016168858E-3"/>
    <x v="1"/>
  </r>
  <r>
    <n v="20"/>
    <s v="Cliente_27"/>
    <n v="711"/>
    <n v="6"/>
    <d v="2023-04-07T01:51:00"/>
    <d v="2023-04-07T05:18:00"/>
    <x v="1"/>
    <x v="0"/>
    <x v="0"/>
    <n v="49.74"/>
    <x v="2"/>
    <x v="7"/>
    <s v="Plato_18"/>
    <s v="Plato_15"/>
    <m/>
    <m/>
    <n v="166"/>
    <x v="6"/>
    <d v="1899-12-30T01:51:00"/>
    <d v="1899-12-30T05:18:00"/>
    <d v="1899-12-30T03:42:00"/>
    <d v="1899-12-30T00:22:20"/>
    <d v="1899-12-30T03:19:40"/>
    <x v="0"/>
  </r>
  <r>
    <n v="10"/>
    <s v="Cliente_786"/>
    <n v="712"/>
    <n v="5"/>
    <d v="2023-04-07T00:06:00"/>
    <d v="2023-04-07T02:27:00"/>
    <x v="2"/>
    <x v="1"/>
    <x v="1"/>
    <n v="42.21"/>
    <x v="0"/>
    <x v="4"/>
    <s v="Plato_7"/>
    <m/>
    <m/>
    <m/>
    <n v="48"/>
    <x v="6"/>
    <d v="1899-12-30T00:06:00"/>
    <d v="1899-12-30T02:27:00"/>
    <d v="1899-12-30T02:21:00"/>
    <d v="1899-12-30T00:24:30"/>
    <d v="1899-12-30T01:56:30"/>
    <x v="0"/>
  </r>
  <r>
    <n v="6"/>
    <s v="Cliente_594"/>
    <n v="713"/>
    <n v="4"/>
    <d v="2023-04-07T00:15:00"/>
    <d v="2023-04-07T02:52:00"/>
    <x v="1"/>
    <x v="2"/>
    <x v="2"/>
    <n v="35.11"/>
    <x v="1"/>
    <x v="7"/>
    <s v="Plato_11"/>
    <s v="Plato_9"/>
    <s v="Plato_15"/>
    <s v="Plato_10"/>
    <n v="360"/>
    <x v="6"/>
    <d v="1899-12-30T00:15:00"/>
    <d v="1899-12-30T02:52:00"/>
    <d v="1899-12-30T02:37:00"/>
    <d v="1899-12-30T00:41:40"/>
    <d v="1899-12-30T01:55:20"/>
    <x v="0"/>
  </r>
  <r>
    <n v="19"/>
    <s v="Cliente_281"/>
    <n v="714"/>
    <n v="2"/>
    <d v="2023-04-07T02:21:00"/>
    <d v="2023-04-07T04:05:00"/>
    <x v="3"/>
    <x v="0"/>
    <x v="2"/>
    <n v="10.69"/>
    <x v="1"/>
    <x v="1"/>
    <s v="Plato_18"/>
    <s v="Plato_2"/>
    <s v="Plato_11"/>
    <m/>
    <n v="225"/>
    <x v="6"/>
    <d v="1899-12-30T02:21:00"/>
    <d v="1899-12-30T04:05:00"/>
    <d v="1899-12-30T01:44:00"/>
    <d v="1899-12-30T00:40:20"/>
    <d v="1899-12-30T01:03:40"/>
    <x v="0"/>
  </r>
  <r>
    <n v="12"/>
    <s v="Cliente_396"/>
    <n v="715"/>
    <n v="6"/>
    <d v="2023-04-07T01:45:00"/>
    <d v="2023-04-07T04:15:00"/>
    <x v="0"/>
    <x v="0"/>
    <x v="0"/>
    <n v="39.909999999999997"/>
    <x v="2"/>
    <x v="4"/>
    <s v="Plato_2"/>
    <s v="Plato_6"/>
    <s v="Plato_1"/>
    <s v="Plato_4"/>
    <n v="246"/>
    <x v="6"/>
    <d v="1899-12-30T01:45:00"/>
    <d v="1899-12-30T04:15:00"/>
    <d v="1899-12-30T02:45:00"/>
    <d v="1899-12-30T00:54:40"/>
    <d v="1899-12-30T01:50:20"/>
    <x v="0"/>
  </r>
  <r>
    <n v="12"/>
    <s v="Cliente_707"/>
    <n v="716"/>
    <n v="4"/>
    <d v="2023-04-07T01:47:00"/>
    <d v="2023-04-07T04:44:00"/>
    <x v="2"/>
    <x v="2"/>
    <x v="2"/>
    <n v="44.73"/>
    <x v="2"/>
    <x v="2"/>
    <s v="Plato_13"/>
    <s v="Plato_1"/>
    <s v="Plato_17"/>
    <m/>
    <n v="231"/>
    <x v="6"/>
    <d v="1899-12-30T01:47:00"/>
    <d v="1899-12-30T04:44:00"/>
    <d v="1899-12-30T03:12:00"/>
    <d v="1899-12-30T00:30:00"/>
    <d v="1899-12-30T02:42:00"/>
    <x v="0"/>
  </r>
  <r>
    <n v="8"/>
    <s v="Cliente_392"/>
    <n v="717"/>
    <n v="5"/>
    <d v="2023-04-07T03:56:00"/>
    <d v="2023-04-07T06:03:00"/>
    <x v="1"/>
    <x v="0"/>
    <x v="2"/>
    <n v="23.67"/>
    <x v="1"/>
    <x v="6"/>
    <s v="Plato_5"/>
    <s v="Plato_2"/>
    <s v="Plato_6"/>
    <m/>
    <n v="155"/>
    <x v="6"/>
    <d v="1899-12-30T03:56:00"/>
    <d v="1899-12-30T06:03:00"/>
    <d v="1899-12-30T02:07:00"/>
    <d v="1899-12-30T00:51:50"/>
    <d v="1899-12-30T01:15:10"/>
    <x v="0"/>
  </r>
  <r>
    <n v="7"/>
    <s v="Cliente_489"/>
    <n v="718"/>
    <n v="6"/>
    <d v="2023-04-07T03:18:00"/>
    <d v="2023-04-07T07:06:00"/>
    <x v="2"/>
    <x v="1"/>
    <x v="2"/>
    <n v="37.21"/>
    <x v="1"/>
    <x v="5"/>
    <s v="Plato_3"/>
    <m/>
    <m/>
    <m/>
    <n v="20"/>
    <x v="6"/>
    <d v="1899-12-30T03:18:00"/>
    <d v="1899-12-30T07:06:00"/>
    <d v="1899-12-30T03:48:00"/>
    <d v="1899-12-30T00:58:00"/>
    <d v="1899-12-30T02:50:00"/>
    <x v="0"/>
  </r>
  <r>
    <n v="16"/>
    <s v="Cliente_954"/>
    <n v="719"/>
    <n v="3"/>
    <d v="2023-04-07T01:18:00"/>
    <d v="2023-04-07T02:49:00"/>
    <x v="1"/>
    <x v="0"/>
    <x v="0"/>
    <n v="17.23"/>
    <x v="1"/>
    <x v="1"/>
    <s v="Plato_20"/>
    <s v="Plato_12"/>
    <s v="Plato_9"/>
    <m/>
    <n v="107"/>
    <x v="6"/>
    <d v="1899-12-30T01:18:00"/>
    <d v="1899-12-30T02:49:00"/>
    <d v="1899-12-30T01:31:00"/>
    <d v="1899-12-30T00:53:00"/>
    <d v="1899-12-30T00:38:00"/>
    <x v="0"/>
  </r>
  <r>
    <n v="4"/>
    <s v="Cliente_263"/>
    <n v="720"/>
    <n v="5"/>
    <d v="2023-04-07T02:13:00"/>
    <d v="2023-04-07T05:46:00"/>
    <x v="0"/>
    <x v="0"/>
    <x v="2"/>
    <n v="40.28"/>
    <x v="0"/>
    <x v="3"/>
    <s v="Plato_11"/>
    <s v="Plato_9"/>
    <s v="Plato_7"/>
    <m/>
    <n v="168"/>
    <x v="6"/>
    <d v="1899-12-30T02:13:00"/>
    <d v="1899-12-30T05:46:00"/>
    <d v="1899-12-30T03:33:00"/>
    <d v="1899-12-30T01:17:10"/>
    <d v="1899-12-30T02:15:50"/>
    <x v="0"/>
  </r>
  <r>
    <n v="6"/>
    <s v="Cliente_733"/>
    <n v="721"/>
    <n v="2"/>
    <d v="2023-04-07T03:53:00"/>
    <d v="2023-04-07T07:01:00"/>
    <x v="2"/>
    <x v="1"/>
    <x v="2"/>
    <n v="47.13"/>
    <x v="1"/>
    <x v="3"/>
    <s v="Plato_9"/>
    <s v="Plato_19"/>
    <s v="Plato_7"/>
    <s v="Plato_6"/>
    <n v="218"/>
    <x v="6"/>
    <d v="1899-12-30T03:53:00"/>
    <d v="1899-12-30T07:01:00"/>
    <d v="1899-12-30T03:08:00"/>
    <d v="1899-12-30T01:07:40"/>
    <d v="1899-12-30T02:00:20"/>
    <x v="0"/>
  </r>
  <r>
    <n v="13"/>
    <s v="Cliente_438"/>
    <n v="722"/>
    <n v="5"/>
    <d v="2023-04-07T02:51:00"/>
    <d v="2023-04-07T04:08:00"/>
    <x v="2"/>
    <x v="0"/>
    <x v="2"/>
    <n v="20.62"/>
    <x v="1"/>
    <x v="8"/>
    <s v="Plato_13"/>
    <s v="Plato_5"/>
    <m/>
    <m/>
    <n v="85"/>
    <x v="6"/>
    <d v="1899-12-30T02:51:00"/>
    <d v="1899-12-30T04:08:00"/>
    <d v="1899-12-30T01:17:00"/>
    <d v="1899-12-30T00:30:20"/>
    <d v="1899-12-30T00:46:40"/>
    <x v="0"/>
  </r>
  <r>
    <n v="12"/>
    <s v="Cliente_116"/>
    <n v="723"/>
    <n v="2"/>
    <d v="2023-04-07T01:35:00"/>
    <d v="2023-04-07T04:49:00"/>
    <x v="4"/>
    <x v="1"/>
    <x v="1"/>
    <n v="27.79"/>
    <x v="1"/>
    <x v="9"/>
    <s v="Plato_16"/>
    <s v="Plato_8"/>
    <m/>
    <m/>
    <n v="126"/>
    <x v="6"/>
    <d v="1899-12-30T01:35:00"/>
    <d v="1899-12-30T04:49:00"/>
    <d v="1899-12-30T03:14:00"/>
    <d v="1899-12-30T00:15:30"/>
    <d v="1899-12-30T02:58:30"/>
    <x v="0"/>
  </r>
  <r>
    <n v="8"/>
    <s v="Cliente_929"/>
    <n v="724"/>
    <n v="6"/>
    <d v="2023-04-07T02:56:00"/>
    <d v="2023-04-07T04:15:00"/>
    <x v="3"/>
    <x v="2"/>
    <x v="1"/>
    <n v="14.12"/>
    <x v="1"/>
    <x v="5"/>
    <s v="Plato_5"/>
    <m/>
    <m/>
    <m/>
    <n v="66"/>
    <x v="6"/>
    <d v="1899-12-30T02:56:00"/>
    <d v="1899-12-30T04:15:00"/>
    <d v="1899-12-30T01:19:00"/>
    <d v="1899-12-30T00:18:40"/>
    <d v="1899-12-30T01:00:20"/>
    <x v="0"/>
  </r>
  <r>
    <n v="10"/>
    <s v="Cliente_353"/>
    <n v="725"/>
    <n v="4"/>
    <d v="2023-04-07T01:48:00"/>
    <d v="2023-04-07T03:20:00"/>
    <x v="4"/>
    <x v="0"/>
    <x v="1"/>
    <n v="18.66"/>
    <x v="2"/>
    <x v="9"/>
    <s v="Plato_18"/>
    <s v="Plato_5"/>
    <m/>
    <m/>
    <n v="168"/>
    <x v="6"/>
    <d v="1899-12-30T01:48:00"/>
    <d v="1899-12-30T03:20:00"/>
    <d v="1899-12-30T01:47:00"/>
    <d v="1899-12-30T00:28:20"/>
    <d v="1899-12-30T01:18:40"/>
    <x v="0"/>
  </r>
  <r>
    <n v="11"/>
    <s v="Cliente_715"/>
    <n v="726"/>
    <n v="2"/>
    <d v="2023-04-07T02:28:00"/>
    <d v="2023-04-07T05:43:00"/>
    <x v="3"/>
    <x v="1"/>
    <x v="2"/>
    <n v="41.38"/>
    <x v="0"/>
    <x v="0"/>
    <s v="Plato_5"/>
    <s v="Plato_19"/>
    <s v="Plato_14"/>
    <m/>
    <n v="126"/>
    <x v="6"/>
    <d v="1899-12-30T02:28:00"/>
    <d v="1899-12-30T05:43:00"/>
    <d v="1899-12-30T03:15:00"/>
    <d v="1899-12-30T00:43:30"/>
    <d v="1899-12-30T02:31:30"/>
    <x v="0"/>
  </r>
  <r>
    <n v="17"/>
    <s v="Cliente_117"/>
    <n v="727"/>
    <n v="6"/>
    <d v="2023-04-07T00:31:00"/>
    <d v="2023-04-07T03:02:00"/>
    <x v="2"/>
    <x v="2"/>
    <x v="0"/>
    <n v="13.24"/>
    <x v="0"/>
    <x v="1"/>
    <s v="Plato_3"/>
    <m/>
    <m/>
    <m/>
    <n v="40"/>
    <x v="6"/>
    <d v="1899-12-30T00:31:00"/>
    <d v="1899-12-30T03:02:00"/>
    <d v="1899-12-30T02:31:00"/>
    <d v="1899-12-30T00:10:30"/>
    <d v="1899-12-30T02:20:30"/>
    <x v="0"/>
  </r>
  <r>
    <n v="9"/>
    <s v="Cliente_654"/>
    <n v="728"/>
    <n v="6"/>
    <d v="2023-04-07T02:06:00"/>
    <d v="2023-04-07T04:29:00"/>
    <x v="1"/>
    <x v="1"/>
    <x v="0"/>
    <n v="34.28"/>
    <x v="2"/>
    <x v="10"/>
    <s v="Plato_4"/>
    <s v="Plato_6"/>
    <s v="Plato_15"/>
    <m/>
    <n v="195"/>
    <x v="6"/>
    <d v="1899-12-30T02:06:00"/>
    <d v="1899-12-30T04:29:00"/>
    <d v="1899-12-30T02:38:00"/>
    <d v="1899-12-30T00:52:00"/>
    <d v="1899-12-30T01:46:00"/>
    <x v="0"/>
  </r>
  <r>
    <n v="20"/>
    <s v="Cliente_264"/>
    <n v="729"/>
    <n v="2"/>
    <d v="2023-04-07T02:49:00"/>
    <d v="2023-04-07T06:05:00"/>
    <x v="3"/>
    <x v="1"/>
    <x v="2"/>
    <n v="18.97"/>
    <x v="2"/>
    <x v="7"/>
    <s v="Plato_18"/>
    <s v="Plato_3"/>
    <m/>
    <m/>
    <n v="128"/>
    <x v="6"/>
    <d v="1899-12-30T02:49:00"/>
    <d v="1899-12-30T06:05:00"/>
    <d v="1899-12-30T03:31:00"/>
    <d v="1899-12-30T00:31:10"/>
    <d v="1899-12-30T02:59:50"/>
    <x v="0"/>
  </r>
  <r>
    <n v="8"/>
    <s v="Cliente_443"/>
    <n v="730"/>
    <n v="3"/>
    <d v="2023-04-07T00:29:00"/>
    <d v="2023-04-07T02:33:00"/>
    <x v="0"/>
    <x v="0"/>
    <x v="2"/>
    <n v="15.02"/>
    <x v="2"/>
    <x v="0"/>
    <s v="Plato_2"/>
    <s v="Plato_7"/>
    <m/>
    <m/>
    <n v="114"/>
    <x v="6"/>
    <d v="1899-12-30T00:29:00"/>
    <d v="1899-12-30T02:33:00"/>
    <d v="1899-12-30T02:19:00"/>
    <d v="1899-12-30T00:57:40"/>
    <d v="1899-12-30T01:21:20"/>
    <x v="0"/>
  </r>
  <r>
    <n v="17"/>
    <s v="Cliente_239"/>
    <n v="731"/>
    <n v="3"/>
    <d v="2023-04-07T03:16:00"/>
    <d v="2023-04-07T06:25:00"/>
    <x v="2"/>
    <x v="0"/>
    <x v="2"/>
    <n v="14.35"/>
    <x v="0"/>
    <x v="9"/>
    <s v="Plato_15"/>
    <m/>
    <m/>
    <m/>
    <n v="64"/>
    <x v="6"/>
    <d v="1899-12-30T03:16:00"/>
    <d v="1899-12-30T06:25:00"/>
    <d v="1899-12-30T03:09:00"/>
    <d v="1899-12-30T00:23:30"/>
    <d v="1899-12-30T02:45:30"/>
    <x v="0"/>
  </r>
  <r>
    <n v="12"/>
    <s v="Cliente_770"/>
    <n v="732"/>
    <n v="3"/>
    <d v="2023-04-07T03:17:00"/>
    <d v="2023-04-07T07:13:00"/>
    <x v="4"/>
    <x v="0"/>
    <x v="2"/>
    <n v="43.35"/>
    <x v="0"/>
    <x v="2"/>
    <s v="Plato_20"/>
    <s v="Plato_10"/>
    <s v="Plato_19"/>
    <m/>
    <n v="306"/>
    <x v="6"/>
    <d v="1899-12-30T03:17:00"/>
    <d v="1899-12-30T07:13:00"/>
    <d v="1899-12-30T03:56:00"/>
    <d v="1899-12-30T00:40:20"/>
    <d v="1899-12-30T03:15:40"/>
    <x v="0"/>
  </r>
  <r>
    <n v="14"/>
    <s v="Cliente_359"/>
    <n v="733"/>
    <n v="6"/>
    <d v="2023-04-07T03:40:00"/>
    <d v="2023-04-07T05:28:00"/>
    <x v="4"/>
    <x v="2"/>
    <x v="2"/>
    <n v="35.090000000000003"/>
    <x v="1"/>
    <x v="10"/>
    <s v="Plato_19"/>
    <s v="Plato_7"/>
    <s v="Plato_6"/>
    <m/>
    <n v="186"/>
    <x v="6"/>
    <d v="1899-12-30T03:40:00"/>
    <d v="1899-12-30T05:28:00"/>
    <d v="1899-12-30T01:48:00"/>
    <d v="1899-12-30T00:48:50"/>
    <d v="1899-12-30T00:59:10"/>
    <x v="0"/>
  </r>
  <r>
    <n v="14"/>
    <s v="Cliente_888"/>
    <n v="734"/>
    <n v="2"/>
    <d v="2023-04-07T02:27:00"/>
    <d v="2023-04-07T04:57:00"/>
    <x v="2"/>
    <x v="0"/>
    <x v="1"/>
    <n v="46.82"/>
    <x v="1"/>
    <x v="5"/>
    <s v="Plato_15"/>
    <s v="Plato_7"/>
    <s v="Plato_12"/>
    <m/>
    <n v="139"/>
    <x v="6"/>
    <d v="1899-12-30T02:27:00"/>
    <d v="1899-12-30T04:57:00"/>
    <d v="1899-12-30T02:30:00"/>
    <d v="1899-12-30T00:44:40"/>
    <d v="1899-12-30T01:45:20"/>
    <x v="0"/>
  </r>
  <r>
    <n v="20"/>
    <s v="Cliente_154"/>
    <n v="735"/>
    <n v="4"/>
    <d v="2023-04-07T01:52:00"/>
    <d v="2023-04-07T03:47:00"/>
    <x v="0"/>
    <x v="1"/>
    <x v="2"/>
    <n v="38.43"/>
    <x v="1"/>
    <x v="0"/>
    <s v="Plato_14"/>
    <s v="Plato_15"/>
    <m/>
    <m/>
    <n v="142"/>
    <x v="6"/>
    <d v="1899-12-30T01:52:00"/>
    <d v="1899-12-30T03:47:00"/>
    <d v="1899-12-30T01:55:00"/>
    <d v="1899-12-30T00:34:00"/>
    <d v="1899-12-30T01:21:00"/>
    <x v="0"/>
  </r>
  <r>
    <n v="17"/>
    <s v="Cliente_301"/>
    <n v="736"/>
    <n v="2"/>
    <d v="2023-04-07T01:08:00"/>
    <d v="2023-04-07T03:24:00"/>
    <x v="4"/>
    <x v="1"/>
    <x v="2"/>
    <n v="25.91"/>
    <x v="2"/>
    <x v="0"/>
    <s v="Plato_5"/>
    <s v="Plato_16"/>
    <s v="Plato_17"/>
    <m/>
    <n v="215"/>
    <x v="6"/>
    <d v="1899-12-30T01:08:00"/>
    <d v="1899-12-30T03:24:00"/>
    <d v="1899-12-30T02:31:00"/>
    <d v="1899-12-30T00:37:50"/>
    <d v="1899-12-30T01:53:10"/>
    <x v="0"/>
  </r>
  <r>
    <n v="6"/>
    <s v="Cliente_635"/>
    <n v="737"/>
    <n v="1"/>
    <d v="2023-04-07T00:39:00"/>
    <d v="2023-04-07T03:06:00"/>
    <x v="2"/>
    <x v="1"/>
    <x v="0"/>
    <n v="24.09"/>
    <x v="0"/>
    <x v="3"/>
    <s v="Plato_9"/>
    <s v="Plato_2"/>
    <m/>
    <m/>
    <n v="118"/>
    <x v="6"/>
    <d v="1899-12-30T00:39:00"/>
    <d v="1899-12-30T03:06:00"/>
    <d v="1899-12-30T02:27:00"/>
    <d v="1899-12-30T00:11:00"/>
    <d v="1899-12-30T02:16:00"/>
    <x v="0"/>
  </r>
  <r>
    <n v="15"/>
    <s v="Cliente_70"/>
    <n v="738"/>
    <n v="1"/>
    <d v="2023-04-07T00:51:00"/>
    <d v="2023-04-07T02:04:00"/>
    <x v="0"/>
    <x v="0"/>
    <x v="2"/>
    <n v="17.37"/>
    <x v="2"/>
    <x v="0"/>
    <s v="Plato_10"/>
    <s v="Plato_16"/>
    <s v="Plato_4"/>
    <m/>
    <n v="134"/>
    <x v="6"/>
    <d v="1899-12-30T00:51:00"/>
    <d v="1899-12-30T02:04:00"/>
    <d v="1899-12-30T01:28:00"/>
    <d v="1899-12-30T00:51:10"/>
    <d v="1899-12-30T00:36:50"/>
    <x v="0"/>
  </r>
  <r>
    <n v="10"/>
    <s v="Cliente_484"/>
    <n v="739"/>
    <n v="5"/>
    <d v="2023-04-07T03:53:00"/>
    <d v="2023-04-07T06:10:00"/>
    <x v="2"/>
    <x v="0"/>
    <x v="0"/>
    <n v="33.69"/>
    <x v="0"/>
    <x v="1"/>
    <s v="Plato_14"/>
    <m/>
    <m/>
    <m/>
    <n v="46"/>
    <x v="6"/>
    <d v="1899-12-30T03:53:00"/>
    <d v="1899-12-30T06:10:00"/>
    <d v="1899-12-30T02:17:00"/>
    <d v="1899-12-30T00:27:00"/>
    <d v="1899-12-30T01:50:00"/>
    <x v="0"/>
  </r>
  <r>
    <n v="16"/>
    <s v="Cliente_297"/>
    <n v="740"/>
    <n v="6"/>
    <d v="2023-04-07T03:49:00"/>
    <d v="2023-04-07T06:24:00"/>
    <x v="1"/>
    <x v="0"/>
    <x v="0"/>
    <n v="16.05"/>
    <x v="0"/>
    <x v="8"/>
    <s v="Plato_16"/>
    <s v="Plato_15"/>
    <s v="Plato_19"/>
    <s v="Plato_14"/>
    <n v="293"/>
    <x v="6"/>
    <d v="1899-12-30T03:49:00"/>
    <d v="1899-12-30T06:24:00"/>
    <d v="1899-12-30T02:35:00"/>
    <d v="1899-12-30T00:48:20"/>
    <d v="1899-12-30T01:46:40"/>
    <x v="0"/>
  </r>
  <r>
    <n v="14"/>
    <s v="Cliente_196"/>
    <n v="741"/>
    <n v="4"/>
    <d v="2023-04-07T00:29:00"/>
    <d v="2023-04-07T04:23:00"/>
    <x v="2"/>
    <x v="0"/>
    <x v="0"/>
    <n v="40.31"/>
    <x v="2"/>
    <x v="7"/>
    <s v="Plato_7"/>
    <s v="Plato_9"/>
    <s v="Plato_11"/>
    <s v="Plato_16"/>
    <n v="285"/>
    <x v="6"/>
    <d v="1899-12-30T00:29:00"/>
    <d v="1899-12-30T04:23:00"/>
    <d v="1899-12-30T04:09:00"/>
    <d v="1899-12-30T01:07:20"/>
    <d v="1899-12-30T03:01:40"/>
    <x v="0"/>
  </r>
  <r>
    <n v="20"/>
    <s v="Cliente_320"/>
    <n v="742"/>
    <n v="4"/>
    <d v="2023-04-07T00:36:00"/>
    <d v="2023-04-07T02:22:00"/>
    <x v="2"/>
    <x v="1"/>
    <x v="2"/>
    <n v="10.51"/>
    <x v="0"/>
    <x v="1"/>
    <s v="Plato_17"/>
    <s v="Plato_2"/>
    <s v="Plato_10"/>
    <s v="Plato_12"/>
    <n v="166"/>
    <x v="6"/>
    <d v="1899-12-30T00:36:00"/>
    <d v="1899-12-30T02:22:00"/>
    <d v="1899-12-30T01:46:00"/>
    <d v="1899-12-30T01:56:20"/>
    <n v="-7.175925926087609E-3"/>
    <x v="1"/>
  </r>
  <r>
    <n v="19"/>
    <s v="Cliente_597"/>
    <n v="743"/>
    <n v="2"/>
    <d v="2023-04-07T03:47:00"/>
    <d v="2023-04-07T07:44:00"/>
    <x v="0"/>
    <x v="0"/>
    <x v="0"/>
    <n v="25.7"/>
    <x v="2"/>
    <x v="2"/>
    <s v="Plato_10"/>
    <s v="Plato_4"/>
    <s v="Plato_14"/>
    <m/>
    <n v="134"/>
    <x v="6"/>
    <d v="1899-12-30T03:47:00"/>
    <d v="1899-12-30T07:44:00"/>
    <d v="1899-12-30T04:12:00"/>
    <d v="1899-12-30T01:11:30"/>
    <d v="1899-12-30T03:00:30"/>
    <x v="0"/>
  </r>
  <r>
    <n v="11"/>
    <s v="Cliente_974"/>
    <n v="744"/>
    <n v="1"/>
    <d v="2023-04-07T01:59:00"/>
    <d v="2023-04-07T05:49:00"/>
    <x v="1"/>
    <x v="0"/>
    <x v="2"/>
    <n v="26.5"/>
    <x v="1"/>
    <x v="0"/>
    <s v="Plato_4"/>
    <s v="Plato_9"/>
    <m/>
    <m/>
    <n v="76"/>
    <x v="6"/>
    <d v="1899-12-30T01:59:00"/>
    <d v="1899-12-30T05:49:00"/>
    <d v="1899-12-30T03:50:00"/>
    <d v="1899-12-30T01:02:00"/>
    <d v="1899-12-30T02:48:00"/>
    <x v="0"/>
  </r>
  <r>
    <n v="3"/>
    <s v="Cliente_90"/>
    <n v="745"/>
    <n v="1"/>
    <d v="2023-04-07T02:34:00"/>
    <d v="2023-04-07T04:52:00"/>
    <x v="3"/>
    <x v="0"/>
    <x v="1"/>
    <n v="18.75"/>
    <x v="1"/>
    <x v="6"/>
    <s v="Plato_8"/>
    <s v="Plato_7"/>
    <s v="Plato_1"/>
    <s v="Plato_6"/>
    <n v="284"/>
    <x v="6"/>
    <d v="1899-12-30T02:34:00"/>
    <d v="1899-12-30T04:52:00"/>
    <d v="1899-12-30T02:18:00"/>
    <d v="1899-12-30T00:29:40"/>
    <d v="1899-12-30T01:48:20"/>
    <x v="0"/>
  </r>
  <r>
    <n v="13"/>
    <s v="Cliente_950"/>
    <n v="746"/>
    <n v="2"/>
    <d v="2023-04-07T03:10:00"/>
    <d v="2023-04-07T06:27:00"/>
    <x v="1"/>
    <x v="0"/>
    <x v="2"/>
    <n v="44.9"/>
    <x v="2"/>
    <x v="9"/>
    <s v="Plato_8"/>
    <s v="Plato_15"/>
    <m/>
    <m/>
    <n v="201"/>
    <x v="6"/>
    <d v="1899-12-30T03:10:00"/>
    <d v="1899-12-30T06:27:00"/>
    <d v="1899-12-30T03:32:00"/>
    <d v="1899-12-30T00:25:40"/>
    <d v="1899-12-30T03:06:20"/>
    <x v="0"/>
  </r>
  <r>
    <n v="16"/>
    <s v="Cliente_446"/>
    <n v="747"/>
    <n v="3"/>
    <d v="2023-04-07T02:53:00"/>
    <d v="2023-04-07T04:49:00"/>
    <x v="1"/>
    <x v="1"/>
    <x v="0"/>
    <n v="37.229999999999997"/>
    <x v="0"/>
    <x v="7"/>
    <s v="Plato_1"/>
    <m/>
    <m/>
    <m/>
    <n v="25"/>
    <x v="6"/>
    <d v="1899-12-30T02:53:00"/>
    <d v="1899-12-30T04:49:00"/>
    <d v="1899-12-30T01:56:00"/>
    <d v="1899-12-30T00:28:00"/>
    <d v="1899-12-30T01:28:00"/>
    <x v="0"/>
  </r>
  <r>
    <n v="2"/>
    <s v="Cliente_298"/>
    <n v="748"/>
    <n v="4"/>
    <d v="2023-04-07T02:32:00"/>
    <d v="2023-04-07T05:58:00"/>
    <x v="2"/>
    <x v="0"/>
    <x v="2"/>
    <n v="12.55"/>
    <x v="0"/>
    <x v="5"/>
    <s v="Plato_15"/>
    <s v="Plato_10"/>
    <m/>
    <m/>
    <n v="110"/>
    <x v="6"/>
    <d v="1899-12-30T02:32:00"/>
    <d v="1899-12-30T05:58:00"/>
    <d v="1899-12-30T03:26:00"/>
    <d v="1899-12-30T00:15:40"/>
    <d v="1899-12-30T03:10:20"/>
    <x v="0"/>
  </r>
  <r>
    <n v="1"/>
    <s v="Cliente_446"/>
    <n v="749"/>
    <n v="2"/>
    <d v="2023-04-07T01:21:00"/>
    <d v="2023-04-07T02:52:00"/>
    <x v="4"/>
    <x v="0"/>
    <x v="0"/>
    <n v="24.12"/>
    <x v="2"/>
    <x v="4"/>
    <s v="Plato_8"/>
    <m/>
    <m/>
    <m/>
    <n v="70"/>
    <x v="6"/>
    <d v="1899-12-30T01:21:00"/>
    <d v="1899-12-30T02:52:00"/>
    <d v="1899-12-30T01:46:00"/>
    <d v="1899-12-30T00:04:00"/>
    <d v="1899-12-30T01:42:00"/>
    <x v="0"/>
  </r>
  <r>
    <n v="6"/>
    <s v="Cliente_304"/>
    <n v="750"/>
    <n v="4"/>
    <d v="2023-04-07T01:46:00"/>
    <d v="2023-04-07T03:00:00"/>
    <x v="1"/>
    <x v="0"/>
    <x v="2"/>
    <n v="21.82"/>
    <x v="1"/>
    <x v="6"/>
    <s v="Plato_17"/>
    <s v="Plato_10"/>
    <m/>
    <m/>
    <n v="119"/>
    <x v="6"/>
    <d v="1899-12-30T01:46:00"/>
    <d v="1899-12-30T03:00:00"/>
    <d v="1899-12-30T01:14:00"/>
    <d v="1899-12-30T00:54:40"/>
    <d v="1899-12-30T00:19:20"/>
    <x v="0"/>
  </r>
  <r>
    <n v="17"/>
    <s v="Cliente_157"/>
    <n v="751"/>
    <n v="6"/>
    <d v="2023-04-07T01:32:00"/>
    <d v="2023-04-07T03:10:00"/>
    <x v="2"/>
    <x v="1"/>
    <x v="2"/>
    <n v="49.35"/>
    <x v="1"/>
    <x v="2"/>
    <s v="Plato_9"/>
    <s v="Plato_1"/>
    <s v="Plato_5"/>
    <m/>
    <n v="170"/>
    <x v="6"/>
    <d v="1899-12-30T01:32:00"/>
    <d v="1899-12-30T03:10:00"/>
    <d v="1899-12-30T01:38:00"/>
    <d v="1899-12-30T00:53:40"/>
    <d v="1899-12-30T00:44:20"/>
    <x v="0"/>
  </r>
  <r>
    <n v="3"/>
    <s v="Cliente_736"/>
    <n v="752"/>
    <n v="5"/>
    <d v="2023-04-07T02:05:00"/>
    <d v="2023-04-07T04:23:00"/>
    <x v="0"/>
    <x v="0"/>
    <x v="2"/>
    <n v="46.27"/>
    <x v="1"/>
    <x v="4"/>
    <s v="Plato_2"/>
    <m/>
    <m/>
    <m/>
    <n v="60"/>
    <x v="6"/>
    <d v="1899-12-30T02:05:00"/>
    <d v="1899-12-30T04:23:00"/>
    <d v="1899-12-30T02:18:00"/>
    <d v="1899-12-30T00:15:00"/>
    <d v="1899-12-30T02:03:00"/>
    <x v="0"/>
  </r>
  <r>
    <n v="11"/>
    <s v="Cliente_827"/>
    <n v="753"/>
    <n v="4"/>
    <d v="2023-04-07T02:27:00"/>
    <d v="2023-04-07T04:38:00"/>
    <x v="4"/>
    <x v="0"/>
    <x v="0"/>
    <n v="26.24"/>
    <x v="1"/>
    <x v="9"/>
    <s v="Plato_15"/>
    <s v="Plato_14"/>
    <s v="Plato_7"/>
    <s v="Plato_19"/>
    <n v="163"/>
    <x v="6"/>
    <d v="1899-12-30T02:27:00"/>
    <d v="1899-12-30T04:38:00"/>
    <d v="1899-12-30T02:11:00"/>
    <d v="1899-12-30T01:52:00"/>
    <d v="1899-12-30T00:19:00"/>
    <x v="0"/>
  </r>
  <r>
    <n v="8"/>
    <s v="Cliente_871"/>
    <n v="754"/>
    <n v="3"/>
    <d v="2023-04-07T03:21:00"/>
    <d v="2023-04-07T04:36:00"/>
    <x v="0"/>
    <x v="0"/>
    <x v="2"/>
    <n v="42.74"/>
    <x v="0"/>
    <x v="0"/>
    <s v="Plato_7"/>
    <s v="Plato_6"/>
    <s v="Plato_16"/>
    <m/>
    <n v="237"/>
    <x v="6"/>
    <d v="1899-12-30T03:21:00"/>
    <d v="1899-12-30T04:36:00"/>
    <d v="1899-12-30T01:15:00"/>
    <d v="1899-12-30T00:29:40"/>
    <d v="1899-12-30T00:45:20"/>
    <x v="0"/>
  </r>
  <r>
    <n v="12"/>
    <s v="Cliente_743"/>
    <n v="755"/>
    <n v="3"/>
    <d v="2023-04-07T02:01:00"/>
    <d v="2023-04-07T04:27:00"/>
    <x v="2"/>
    <x v="0"/>
    <x v="2"/>
    <n v="26.65"/>
    <x v="2"/>
    <x v="2"/>
    <s v="Plato_13"/>
    <s v="Plato_1"/>
    <s v="Plato_12"/>
    <s v="Plato_9"/>
    <n v="211"/>
    <x v="6"/>
    <d v="1899-12-30T02:01:00"/>
    <d v="1899-12-30T04:27:00"/>
    <d v="1899-12-30T02:41:00"/>
    <d v="1899-12-30T00:43:40"/>
    <d v="1899-12-30T01:57:20"/>
    <x v="0"/>
  </r>
  <r>
    <n v="11"/>
    <s v="Cliente_428"/>
    <n v="756"/>
    <n v="1"/>
    <d v="2023-04-07T03:53:00"/>
    <d v="2023-04-07T07:51:00"/>
    <x v="1"/>
    <x v="2"/>
    <x v="2"/>
    <n v="31.75"/>
    <x v="1"/>
    <x v="4"/>
    <s v="Plato_17"/>
    <s v="Plato_12"/>
    <m/>
    <m/>
    <n v="50"/>
    <x v="6"/>
    <d v="1899-12-30T03:53:00"/>
    <d v="1899-12-30T07:51:00"/>
    <d v="1899-12-30T03:58:00"/>
    <d v="1899-12-30T00:34:00"/>
    <d v="1899-12-30T03:24:00"/>
    <x v="0"/>
  </r>
  <r>
    <n v="3"/>
    <s v="Cliente_750"/>
    <n v="757"/>
    <n v="6"/>
    <d v="2023-04-07T01:47:00"/>
    <d v="2023-04-07T04:42:00"/>
    <x v="2"/>
    <x v="0"/>
    <x v="0"/>
    <n v="10.029999999999999"/>
    <x v="0"/>
    <x v="2"/>
    <s v="Plato_2"/>
    <m/>
    <m/>
    <m/>
    <n v="60"/>
    <x v="6"/>
    <d v="1899-12-30T01:47:00"/>
    <d v="1899-12-30T04:42:00"/>
    <d v="1899-12-30T02:55:00"/>
    <d v="1899-12-30T00:20:00"/>
    <d v="1899-12-30T02:35:00"/>
    <x v="0"/>
  </r>
  <r>
    <n v="18"/>
    <s v="Cliente_808"/>
    <n v="758"/>
    <n v="4"/>
    <d v="2023-04-07T00:17:00"/>
    <d v="2023-04-07T02:10:00"/>
    <x v="0"/>
    <x v="1"/>
    <x v="1"/>
    <n v="27.04"/>
    <x v="0"/>
    <x v="4"/>
    <s v="Plato_2"/>
    <s v="Plato_5"/>
    <m/>
    <m/>
    <n v="52"/>
    <x v="6"/>
    <d v="1899-12-30T00:17:00"/>
    <d v="1899-12-30T02:10:00"/>
    <d v="1899-12-30T01:53:00"/>
    <d v="1899-12-30T00:41:00"/>
    <d v="1899-12-30T01:12:00"/>
    <x v="0"/>
  </r>
  <r>
    <n v="20"/>
    <s v="Cliente_376"/>
    <n v="759"/>
    <n v="5"/>
    <d v="2023-04-07T00:40:00"/>
    <d v="2023-04-07T03:45:00"/>
    <x v="1"/>
    <x v="0"/>
    <x v="2"/>
    <n v="13.7"/>
    <x v="0"/>
    <x v="10"/>
    <s v="Plato_11"/>
    <s v="Plato_6"/>
    <s v="Plato_1"/>
    <s v="Plato_9"/>
    <n v="342"/>
    <x v="6"/>
    <d v="1899-12-30T00:40:00"/>
    <d v="1899-12-30T03:45:00"/>
    <d v="1899-12-30T03:05:00"/>
    <d v="1899-12-30T01:05:20"/>
    <d v="1899-12-30T01:59:40"/>
    <x v="0"/>
  </r>
  <r>
    <n v="5"/>
    <s v="Cliente_721"/>
    <n v="760"/>
    <n v="6"/>
    <d v="2023-04-07T00:25:00"/>
    <d v="2023-04-07T01:40:00"/>
    <x v="4"/>
    <x v="0"/>
    <x v="2"/>
    <n v="39.42"/>
    <x v="1"/>
    <x v="10"/>
    <s v="Plato_8"/>
    <m/>
    <m/>
    <m/>
    <n v="105"/>
    <x v="6"/>
    <d v="1899-12-30T00:25:00"/>
    <d v="1899-12-30T01:40:00"/>
    <d v="1899-12-30T01:15:00"/>
    <d v="1899-12-30T00:06:40"/>
    <d v="1899-12-30T01:08:20"/>
    <x v="0"/>
  </r>
  <r>
    <n v="4"/>
    <s v="Cliente_782"/>
    <n v="761"/>
    <n v="4"/>
    <d v="2023-04-07T02:39:00"/>
    <d v="2023-04-07T03:42:00"/>
    <x v="0"/>
    <x v="1"/>
    <x v="2"/>
    <n v="16.850000000000001"/>
    <x v="1"/>
    <x v="0"/>
    <s v="Plato_7"/>
    <s v="Plato_16"/>
    <s v="Plato_14"/>
    <m/>
    <n v="174"/>
    <x v="6"/>
    <d v="1899-12-30T02:39:00"/>
    <d v="1899-12-30T03:42:00"/>
    <d v="1899-12-30T01:03:00"/>
    <d v="1899-12-30T00:42:00"/>
    <d v="1899-12-30T00:21:00"/>
    <x v="0"/>
  </r>
  <r>
    <n v="4"/>
    <s v="Cliente_729"/>
    <n v="762"/>
    <n v="3"/>
    <d v="2023-04-07T01:18:00"/>
    <d v="2023-04-07T03:25:00"/>
    <x v="3"/>
    <x v="1"/>
    <x v="2"/>
    <n v="49.45"/>
    <x v="0"/>
    <x v="7"/>
    <s v="Plato_13"/>
    <s v="Plato_10"/>
    <m/>
    <m/>
    <n v="99"/>
    <x v="6"/>
    <d v="1899-12-30T01:18:00"/>
    <d v="1899-12-30T03:25:00"/>
    <d v="1899-12-30T02:07:00"/>
    <d v="1899-12-30T00:23:00"/>
    <d v="1899-12-30T01:44:00"/>
    <x v="0"/>
  </r>
  <r>
    <n v="18"/>
    <s v="Cliente_351"/>
    <n v="763"/>
    <n v="3"/>
    <d v="2023-04-07T03:49:00"/>
    <d v="2023-04-07T05:12:00"/>
    <x v="4"/>
    <x v="0"/>
    <x v="2"/>
    <n v="22.88"/>
    <x v="0"/>
    <x v="10"/>
    <s v="Plato_11"/>
    <s v="Plato_12"/>
    <m/>
    <m/>
    <n v="104"/>
    <x v="6"/>
    <d v="1899-12-30T03:49:00"/>
    <d v="1899-12-30T05:12:00"/>
    <d v="1899-12-30T01:23:00"/>
    <d v="1899-12-30T00:16:00"/>
    <d v="1899-12-30T01:07:00"/>
    <x v="0"/>
  </r>
  <r>
    <n v="20"/>
    <s v="Cliente_227"/>
    <n v="764"/>
    <n v="1"/>
    <d v="2023-04-07T03:30:00"/>
    <d v="2023-04-07T05:46:00"/>
    <x v="4"/>
    <x v="2"/>
    <x v="2"/>
    <n v="20.41"/>
    <x v="2"/>
    <x v="1"/>
    <s v="Plato_6"/>
    <s v="Plato_18"/>
    <s v="Plato_7"/>
    <m/>
    <n v="85"/>
    <x v="6"/>
    <d v="1899-12-30T03:30:00"/>
    <d v="1899-12-30T05:46:00"/>
    <d v="1899-12-30T02:31:00"/>
    <d v="1899-12-30T01:52:00"/>
    <d v="1899-12-30T00:39:00"/>
    <x v="0"/>
  </r>
  <r>
    <n v="20"/>
    <s v="Cliente_825"/>
    <n v="765"/>
    <n v="4"/>
    <d v="2023-04-07T00:24:00"/>
    <d v="2023-04-07T01:37:00"/>
    <x v="0"/>
    <x v="2"/>
    <x v="2"/>
    <n v="30.77"/>
    <x v="1"/>
    <x v="9"/>
    <s v="Plato_10"/>
    <s v="Plato_16"/>
    <s v="Plato_13"/>
    <s v="Plato_19"/>
    <n v="233"/>
    <x v="6"/>
    <d v="1899-12-30T00:24:00"/>
    <d v="1899-12-30T01:37:00"/>
    <d v="1899-12-30T01:13:00"/>
    <d v="1899-12-30T01:25:40"/>
    <n v="-8.7962962983982387E-3"/>
    <x v="1"/>
  </r>
  <r>
    <n v="17"/>
    <s v="Cliente_175"/>
    <n v="766"/>
    <n v="6"/>
    <d v="2023-04-07T01:34:00"/>
    <d v="2023-04-07T04:50:00"/>
    <x v="2"/>
    <x v="2"/>
    <x v="2"/>
    <n v="12.57"/>
    <x v="0"/>
    <x v="10"/>
    <s v="Plato_2"/>
    <s v="Plato_12"/>
    <s v="Plato_3"/>
    <s v="Plato_14"/>
    <n v="185"/>
    <x v="6"/>
    <d v="1899-12-30T01:34:00"/>
    <d v="1899-12-30T04:50:00"/>
    <d v="1899-12-30T03:16:00"/>
    <d v="1899-12-30T01:35:20"/>
    <d v="1899-12-30T01:40:40"/>
    <x v="0"/>
  </r>
  <r>
    <n v="10"/>
    <s v="Cliente_757"/>
    <n v="767"/>
    <n v="3"/>
    <d v="2023-04-07T01:08:00"/>
    <d v="2023-04-07T03:57:00"/>
    <x v="2"/>
    <x v="1"/>
    <x v="2"/>
    <n v="15.98"/>
    <x v="0"/>
    <x v="8"/>
    <s v="Plato_9"/>
    <s v="Plato_7"/>
    <s v="Plato_13"/>
    <m/>
    <n v="169"/>
    <x v="6"/>
    <d v="1899-12-30T01:08:00"/>
    <d v="1899-12-30T03:57:00"/>
    <d v="1899-12-30T02:49:00"/>
    <d v="1899-12-30T00:35:20"/>
    <d v="1899-12-30T02:13:4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02">
  <r>
    <n v="1"/>
    <n v="10"/>
    <x v="0"/>
    <n v="14"/>
    <n v="24"/>
    <n v="2"/>
    <n v="25"/>
    <n v="12.5"/>
    <n v="48"/>
    <n v="28"/>
    <n v="20"/>
    <n v="0.41666666666666669"/>
  </r>
  <r>
    <n v="1"/>
    <n v="10"/>
    <x v="1"/>
    <n v="18"/>
    <n v="30"/>
    <n v="3"/>
    <n v="32"/>
    <n v="10.666666666666666"/>
    <n v="90"/>
    <n v="54"/>
    <n v="36"/>
    <n v="0.4"/>
  </r>
  <r>
    <n v="2"/>
    <n v="6"/>
    <x v="2"/>
    <n v="19"/>
    <n v="31"/>
    <n v="1"/>
    <n v="51"/>
    <n v="51"/>
    <n v="31"/>
    <n v="19"/>
    <n v="12"/>
    <n v="0.38709677419354838"/>
  </r>
  <r>
    <n v="2"/>
    <n v="6"/>
    <x v="3"/>
    <n v="16"/>
    <n v="27"/>
    <n v="1"/>
    <n v="34"/>
    <n v="34"/>
    <n v="27"/>
    <n v="16"/>
    <n v="11"/>
    <n v="0.40740740740740738"/>
  </r>
  <r>
    <n v="3"/>
    <n v="20"/>
    <x v="4"/>
    <n v="25"/>
    <n v="40"/>
    <n v="1"/>
    <n v="9"/>
    <n v="9"/>
    <n v="40"/>
    <n v="25"/>
    <n v="15"/>
    <n v="0.375"/>
  </r>
  <r>
    <n v="3"/>
    <n v="20"/>
    <x v="2"/>
    <n v="19"/>
    <n v="31"/>
    <n v="1"/>
    <n v="27"/>
    <n v="27"/>
    <n v="31"/>
    <n v="19"/>
    <n v="12"/>
    <n v="0.38709677419354838"/>
  </r>
  <r>
    <n v="3"/>
    <n v="20"/>
    <x v="5"/>
    <n v="22"/>
    <n v="36"/>
    <n v="1"/>
    <n v="36"/>
    <n v="36"/>
    <n v="36"/>
    <n v="22"/>
    <n v="14"/>
    <n v="0.3888888888888889"/>
  </r>
  <r>
    <n v="3"/>
    <n v="20"/>
    <x v="6"/>
    <n v="17"/>
    <n v="29"/>
    <n v="2"/>
    <n v="54"/>
    <n v="27"/>
    <n v="58"/>
    <n v="34"/>
    <n v="24"/>
    <n v="0.41379310344827586"/>
  </r>
  <r>
    <n v="4"/>
    <n v="3"/>
    <x v="7"/>
    <n v="20"/>
    <n v="33"/>
    <n v="3"/>
    <n v="23"/>
    <n v="7.666666666666667"/>
    <n v="99"/>
    <n v="60"/>
    <n v="39"/>
    <n v="0.39393939393939392"/>
  </r>
  <r>
    <n v="4"/>
    <n v="3"/>
    <x v="8"/>
    <n v="16"/>
    <n v="28"/>
    <n v="3"/>
    <n v="17"/>
    <n v="5.666666666666667"/>
    <n v="84"/>
    <n v="48"/>
    <n v="36"/>
    <n v="0.42857142857142855"/>
  </r>
  <r>
    <n v="5"/>
    <n v="8"/>
    <x v="9"/>
    <n v="11"/>
    <n v="19"/>
    <n v="1"/>
    <n v="8"/>
    <n v="8"/>
    <n v="19"/>
    <n v="11"/>
    <n v="8"/>
    <n v="0.42105263157894735"/>
  </r>
  <r>
    <n v="5"/>
    <n v="8"/>
    <x v="0"/>
    <n v="14"/>
    <n v="24"/>
    <n v="2"/>
    <n v="9"/>
    <n v="4.5"/>
    <n v="48"/>
    <n v="28"/>
    <n v="20"/>
    <n v="0.41666666666666669"/>
  </r>
  <r>
    <n v="6"/>
    <n v="7"/>
    <x v="10"/>
    <n v="21"/>
    <n v="35"/>
    <n v="2"/>
    <n v="11"/>
    <n v="5.5"/>
    <n v="70"/>
    <n v="42"/>
    <n v="28"/>
    <n v="0.4"/>
  </r>
  <r>
    <n v="7"/>
    <n v="17"/>
    <x v="11"/>
    <n v="19"/>
    <n v="32"/>
    <n v="2"/>
    <n v="15"/>
    <n v="7.5"/>
    <n v="64"/>
    <n v="38"/>
    <n v="26"/>
    <n v="0.40625"/>
  </r>
  <r>
    <n v="7"/>
    <n v="17"/>
    <x v="5"/>
    <n v="22"/>
    <n v="36"/>
    <n v="3"/>
    <n v="26"/>
    <n v="8.6666666666666661"/>
    <n v="108"/>
    <n v="66"/>
    <n v="42"/>
    <n v="0.3888888888888889"/>
  </r>
  <r>
    <n v="8"/>
    <n v="11"/>
    <x v="12"/>
    <n v="13"/>
    <n v="22"/>
    <n v="3"/>
    <n v="11"/>
    <n v="3.6666666666666665"/>
    <n v="66"/>
    <n v="39"/>
    <n v="27"/>
    <n v="0.40909090909090912"/>
  </r>
  <r>
    <n v="8"/>
    <n v="11"/>
    <x v="8"/>
    <n v="16"/>
    <n v="28"/>
    <n v="2"/>
    <n v="8"/>
    <n v="4"/>
    <n v="56"/>
    <n v="32"/>
    <n v="24"/>
    <n v="0.42857142857142855"/>
  </r>
  <r>
    <n v="8"/>
    <n v="11"/>
    <x v="4"/>
    <n v="25"/>
    <n v="40"/>
    <n v="3"/>
    <n v="36"/>
    <n v="12"/>
    <n v="120"/>
    <n v="75"/>
    <n v="45"/>
    <n v="0.375"/>
  </r>
  <r>
    <n v="9"/>
    <n v="15"/>
    <x v="1"/>
    <n v="18"/>
    <n v="30"/>
    <n v="1"/>
    <n v="51"/>
    <n v="51"/>
    <n v="30"/>
    <n v="18"/>
    <n v="12"/>
    <n v="0.4"/>
  </r>
  <r>
    <n v="9"/>
    <n v="15"/>
    <x v="0"/>
    <n v="14"/>
    <n v="24"/>
    <n v="1"/>
    <n v="49"/>
    <n v="49"/>
    <n v="24"/>
    <n v="14"/>
    <n v="10"/>
    <n v="0.41666666666666669"/>
  </r>
  <r>
    <n v="9"/>
    <n v="15"/>
    <x v="9"/>
    <n v="11"/>
    <n v="19"/>
    <n v="1"/>
    <n v="15"/>
    <n v="15"/>
    <n v="19"/>
    <n v="11"/>
    <n v="8"/>
    <n v="0.42105263157894735"/>
  </r>
  <r>
    <n v="9"/>
    <n v="15"/>
    <x v="11"/>
    <n v="19"/>
    <n v="32"/>
    <n v="3"/>
    <n v="31"/>
    <n v="10.333333333333334"/>
    <n v="96"/>
    <n v="57"/>
    <n v="39"/>
    <n v="0.40625"/>
  </r>
  <r>
    <n v="10"/>
    <n v="17"/>
    <x v="13"/>
    <n v="20"/>
    <n v="34"/>
    <n v="2"/>
    <n v="10"/>
    <n v="5"/>
    <n v="68"/>
    <n v="40"/>
    <n v="28"/>
    <n v="0.41176470588235292"/>
  </r>
  <r>
    <n v="10"/>
    <n v="17"/>
    <x v="4"/>
    <n v="25"/>
    <n v="40"/>
    <n v="2"/>
    <n v="19"/>
    <n v="9.5"/>
    <n v="80"/>
    <n v="50"/>
    <n v="30"/>
    <n v="0.375"/>
  </r>
  <r>
    <n v="11"/>
    <n v="14"/>
    <x v="8"/>
    <n v="16"/>
    <n v="28"/>
    <n v="1"/>
    <n v="32"/>
    <n v="32"/>
    <n v="28"/>
    <n v="16"/>
    <n v="12"/>
    <n v="0.42857142857142855"/>
  </r>
  <r>
    <n v="11"/>
    <n v="14"/>
    <x v="1"/>
    <n v="18"/>
    <n v="30"/>
    <n v="2"/>
    <n v="24"/>
    <n v="12"/>
    <n v="60"/>
    <n v="36"/>
    <n v="24"/>
    <n v="0.4"/>
  </r>
  <r>
    <n v="12"/>
    <n v="14"/>
    <x v="8"/>
    <n v="16"/>
    <n v="28"/>
    <n v="1"/>
    <n v="5"/>
    <n v="5"/>
    <n v="28"/>
    <n v="16"/>
    <n v="12"/>
    <n v="0.42857142857142855"/>
  </r>
  <r>
    <n v="12"/>
    <n v="14"/>
    <x v="5"/>
    <n v="22"/>
    <n v="36"/>
    <n v="3"/>
    <n v="44"/>
    <n v="14.666666666666666"/>
    <n v="108"/>
    <n v="66"/>
    <n v="42"/>
    <n v="0.3888888888888889"/>
  </r>
  <r>
    <n v="12"/>
    <n v="14"/>
    <x v="10"/>
    <n v="21"/>
    <n v="35"/>
    <n v="2"/>
    <n v="6"/>
    <n v="3"/>
    <n v="70"/>
    <n v="42"/>
    <n v="28"/>
    <n v="0.4"/>
  </r>
  <r>
    <n v="12"/>
    <n v="14"/>
    <x v="4"/>
    <n v="25"/>
    <n v="40"/>
    <n v="3"/>
    <n v="40"/>
    <n v="13.333333333333334"/>
    <n v="120"/>
    <n v="75"/>
    <n v="45"/>
    <n v="0.375"/>
  </r>
  <r>
    <n v="13"/>
    <n v="2"/>
    <x v="6"/>
    <n v="17"/>
    <n v="29"/>
    <n v="3"/>
    <n v="59"/>
    <n v="19.666666666666668"/>
    <n v="87"/>
    <n v="51"/>
    <n v="36"/>
    <n v="0.41379310344827586"/>
  </r>
  <r>
    <n v="14"/>
    <n v="16"/>
    <x v="14"/>
    <n v="12"/>
    <n v="20"/>
    <n v="1"/>
    <n v="36"/>
    <n v="36"/>
    <n v="20"/>
    <n v="12"/>
    <n v="8"/>
    <n v="0.4"/>
  </r>
  <r>
    <n v="14"/>
    <n v="16"/>
    <x v="7"/>
    <n v="20"/>
    <n v="33"/>
    <n v="1"/>
    <n v="26"/>
    <n v="26"/>
    <n v="33"/>
    <n v="20"/>
    <n v="13"/>
    <n v="0.39393939393939392"/>
  </r>
  <r>
    <n v="14"/>
    <n v="16"/>
    <x v="15"/>
    <n v="14"/>
    <n v="23"/>
    <n v="2"/>
    <n v="44"/>
    <n v="22"/>
    <n v="46"/>
    <n v="28"/>
    <n v="18"/>
    <n v="0.39130434782608697"/>
  </r>
  <r>
    <n v="14"/>
    <n v="16"/>
    <x v="1"/>
    <n v="18"/>
    <n v="30"/>
    <n v="1"/>
    <n v="48"/>
    <n v="48"/>
    <n v="30"/>
    <n v="18"/>
    <n v="12"/>
    <n v="0.4"/>
  </r>
  <r>
    <n v="15"/>
    <n v="6"/>
    <x v="8"/>
    <n v="16"/>
    <n v="28"/>
    <n v="2"/>
    <n v="25"/>
    <n v="12.5"/>
    <n v="56"/>
    <n v="32"/>
    <n v="24"/>
    <n v="0.42857142857142855"/>
  </r>
  <r>
    <n v="15"/>
    <n v="6"/>
    <x v="16"/>
    <n v="13"/>
    <n v="21"/>
    <n v="3"/>
    <n v="27"/>
    <n v="9"/>
    <n v="63"/>
    <n v="39"/>
    <n v="24"/>
    <n v="0.38095238095238093"/>
  </r>
  <r>
    <n v="15"/>
    <n v="6"/>
    <x v="10"/>
    <n v="21"/>
    <n v="35"/>
    <n v="3"/>
    <n v="51"/>
    <n v="17"/>
    <n v="105"/>
    <n v="63"/>
    <n v="42"/>
    <n v="0.4"/>
  </r>
  <r>
    <n v="16"/>
    <n v="20"/>
    <x v="8"/>
    <n v="16"/>
    <n v="28"/>
    <n v="1"/>
    <n v="38"/>
    <n v="38"/>
    <n v="28"/>
    <n v="16"/>
    <n v="12"/>
    <n v="0.42857142857142855"/>
  </r>
  <r>
    <n v="17"/>
    <n v="14"/>
    <x v="10"/>
    <n v="21"/>
    <n v="35"/>
    <n v="1"/>
    <n v="43"/>
    <n v="43"/>
    <n v="35"/>
    <n v="21"/>
    <n v="14"/>
    <n v="0.4"/>
  </r>
  <r>
    <n v="17"/>
    <n v="14"/>
    <x v="17"/>
    <n v="10"/>
    <n v="18"/>
    <n v="2"/>
    <n v="58"/>
    <n v="29"/>
    <n v="36"/>
    <n v="20"/>
    <n v="16"/>
    <n v="0.44444444444444442"/>
  </r>
  <r>
    <n v="17"/>
    <n v="14"/>
    <x v="12"/>
    <n v="13"/>
    <n v="22"/>
    <n v="3"/>
    <n v="57"/>
    <n v="19"/>
    <n v="66"/>
    <n v="39"/>
    <n v="27"/>
    <n v="0.40909090909090912"/>
  </r>
  <r>
    <n v="18"/>
    <n v="9"/>
    <x v="6"/>
    <n v="17"/>
    <n v="29"/>
    <n v="1"/>
    <n v="23"/>
    <n v="23"/>
    <n v="29"/>
    <n v="17"/>
    <n v="12"/>
    <n v="0.41379310344827586"/>
  </r>
  <r>
    <n v="18"/>
    <n v="9"/>
    <x v="4"/>
    <n v="25"/>
    <n v="40"/>
    <n v="2"/>
    <n v="54"/>
    <n v="27"/>
    <n v="80"/>
    <n v="50"/>
    <n v="30"/>
    <n v="0.375"/>
  </r>
  <r>
    <n v="18"/>
    <n v="9"/>
    <x v="18"/>
    <n v="15"/>
    <n v="26"/>
    <n v="3"/>
    <n v="23"/>
    <n v="7.666666666666667"/>
    <n v="78"/>
    <n v="45"/>
    <n v="33"/>
    <n v="0.42307692307692307"/>
  </r>
  <r>
    <n v="18"/>
    <n v="9"/>
    <x v="11"/>
    <n v="19"/>
    <n v="32"/>
    <n v="2"/>
    <n v="34"/>
    <n v="17"/>
    <n v="64"/>
    <n v="38"/>
    <n v="26"/>
    <n v="0.40625"/>
  </r>
  <r>
    <n v="19"/>
    <n v="18"/>
    <x v="4"/>
    <n v="25"/>
    <n v="40"/>
    <n v="2"/>
    <n v="44"/>
    <n v="22"/>
    <n v="80"/>
    <n v="50"/>
    <n v="30"/>
    <n v="0.375"/>
  </r>
  <r>
    <n v="20"/>
    <n v="8"/>
    <x v="10"/>
    <n v="21"/>
    <n v="35"/>
    <n v="3"/>
    <n v="50"/>
    <n v="16.666666666666668"/>
    <n v="105"/>
    <n v="63"/>
    <n v="42"/>
    <n v="0.4"/>
  </r>
  <r>
    <n v="20"/>
    <n v="8"/>
    <x v="19"/>
    <n v="15"/>
    <n v="25"/>
    <n v="2"/>
    <n v="6"/>
    <n v="3"/>
    <n v="50"/>
    <n v="30"/>
    <n v="20"/>
    <n v="0.4"/>
  </r>
  <r>
    <n v="20"/>
    <n v="8"/>
    <x v="15"/>
    <n v="14"/>
    <n v="23"/>
    <n v="1"/>
    <n v="14"/>
    <n v="14"/>
    <n v="23"/>
    <n v="14"/>
    <n v="9"/>
    <n v="0.39130434782608697"/>
  </r>
  <r>
    <n v="21"/>
    <n v="12"/>
    <x v="4"/>
    <n v="25"/>
    <n v="40"/>
    <n v="3"/>
    <n v="20"/>
    <n v="6.666666666666667"/>
    <n v="120"/>
    <n v="75"/>
    <n v="45"/>
    <n v="0.375"/>
  </r>
  <r>
    <n v="21"/>
    <n v="12"/>
    <x v="14"/>
    <n v="12"/>
    <n v="20"/>
    <n v="2"/>
    <n v="43"/>
    <n v="21.5"/>
    <n v="40"/>
    <n v="24"/>
    <n v="16"/>
    <n v="0.4"/>
  </r>
  <r>
    <n v="21"/>
    <n v="12"/>
    <x v="11"/>
    <n v="19"/>
    <n v="32"/>
    <n v="2"/>
    <n v="44"/>
    <n v="22"/>
    <n v="64"/>
    <n v="38"/>
    <n v="26"/>
    <n v="0.40625"/>
  </r>
  <r>
    <n v="21"/>
    <n v="12"/>
    <x v="19"/>
    <n v="15"/>
    <n v="25"/>
    <n v="2"/>
    <n v="45"/>
    <n v="22.5"/>
    <n v="50"/>
    <n v="30"/>
    <n v="20"/>
    <n v="0.4"/>
  </r>
  <r>
    <n v="22"/>
    <n v="15"/>
    <x v="17"/>
    <n v="10"/>
    <n v="18"/>
    <n v="1"/>
    <n v="32"/>
    <n v="32"/>
    <n v="18"/>
    <n v="10"/>
    <n v="8"/>
    <n v="0.44444444444444442"/>
  </r>
  <r>
    <n v="22"/>
    <n v="15"/>
    <x v="13"/>
    <n v="20"/>
    <n v="34"/>
    <n v="3"/>
    <n v="19"/>
    <n v="6.333333333333333"/>
    <n v="102"/>
    <n v="60"/>
    <n v="42"/>
    <n v="0.41176470588235292"/>
  </r>
  <r>
    <n v="22"/>
    <n v="15"/>
    <x v="6"/>
    <n v="17"/>
    <n v="29"/>
    <n v="2"/>
    <n v="13"/>
    <n v="6.5"/>
    <n v="58"/>
    <n v="34"/>
    <n v="24"/>
    <n v="0.41379310344827586"/>
  </r>
  <r>
    <n v="22"/>
    <n v="15"/>
    <x v="10"/>
    <n v="21"/>
    <n v="35"/>
    <n v="1"/>
    <n v="59"/>
    <n v="59"/>
    <n v="35"/>
    <n v="21"/>
    <n v="14"/>
    <n v="0.4"/>
  </r>
  <r>
    <n v="23"/>
    <n v="1"/>
    <x v="9"/>
    <n v="11"/>
    <n v="19"/>
    <n v="3"/>
    <n v="46"/>
    <n v="15.333333333333334"/>
    <n v="57"/>
    <n v="33"/>
    <n v="24"/>
    <n v="0.42105263157894735"/>
  </r>
  <r>
    <n v="23"/>
    <n v="1"/>
    <x v="3"/>
    <n v="16"/>
    <n v="27"/>
    <n v="3"/>
    <n v="17"/>
    <n v="5.666666666666667"/>
    <n v="81"/>
    <n v="48"/>
    <n v="33"/>
    <n v="0.40740740740740738"/>
  </r>
  <r>
    <n v="24"/>
    <n v="5"/>
    <x v="18"/>
    <n v="15"/>
    <n v="26"/>
    <n v="3"/>
    <n v="45"/>
    <n v="15"/>
    <n v="78"/>
    <n v="45"/>
    <n v="33"/>
    <n v="0.42307692307692307"/>
  </r>
  <r>
    <n v="24"/>
    <n v="5"/>
    <x v="6"/>
    <n v="17"/>
    <n v="29"/>
    <n v="1"/>
    <n v="46"/>
    <n v="46"/>
    <n v="29"/>
    <n v="17"/>
    <n v="12"/>
    <n v="0.41379310344827586"/>
  </r>
  <r>
    <n v="24"/>
    <n v="5"/>
    <x v="15"/>
    <n v="14"/>
    <n v="23"/>
    <n v="2"/>
    <n v="42"/>
    <n v="21"/>
    <n v="46"/>
    <n v="28"/>
    <n v="18"/>
    <n v="0.39130434782608697"/>
  </r>
  <r>
    <n v="24"/>
    <n v="5"/>
    <x v="4"/>
    <n v="25"/>
    <n v="40"/>
    <n v="2"/>
    <n v="47"/>
    <n v="23.5"/>
    <n v="80"/>
    <n v="50"/>
    <n v="30"/>
    <n v="0.375"/>
  </r>
  <r>
    <n v="25"/>
    <n v="12"/>
    <x v="13"/>
    <n v="20"/>
    <n v="34"/>
    <n v="1"/>
    <n v="35"/>
    <n v="35"/>
    <n v="34"/>
    <n v="20"/>
    <n v="14"/>
    <n v="0.41176470588235292"/>
  </r>
  <r>
    <n v="26"/>
    <n v="18"/>
    <x v="17"/>
    <n v="10"/>
    <n v="18"/>
    <n v="2"/>
    <n v="13"/>
    <n v="6.5"/>
    <n v="36"/>
    <n v="20"/>
    <n v="16"/>
    <n v="0.44444444444444442"/>
  </r>
  <r>
    <n v="26"/>
    <n v="18"/>
    <x v="16"/>
    <n v="13"/>
    <n v="21"/>
    <n v="2"/>
    <n v="54"/>
    <n v="27"/>
    <n v="42"/>
    <n v="26"/>
    <n v="16"/>
    <n v="0.38095238095238093"/>
  </r>
  <r>
    <n v="26"/>
    <n v="18"/>
    <x v="0"/>
    <n v="14"/>
    <n v="24"/>
    <n v="2"/>
    <n v="42"/>
    <n v="21"/>
    <n v="48"/>
    <n v="28"/>
    <n v="20"/>
    <n v="0.41666666666666669"/>
  </r>
  <r>
    <n v="27"/>
    <n v="4"/>
    <x v="10"/>
    <n v="21"/>
    <n v="35"/>
    <n v="1"/>
    <n v="17"/>
    <n v="17"/>
    <n v="35"/>
    <n v="21"/>
    <n v="14"/>
    <n v="0.4"/>
  </r>
  <r>
    <n v="27"/>
    <n v="4"/>
    <x v="18"/>
    <n v="15"/>
    <n v="26"/>
    <n v="1"/>
    <n v="38"/>
    <n v="38"/>
    <n v="26"/>
    <n v="15"/>
    <n v="11"/>
    <n v="0.42307692307692307"/>
  </r>
  <r>
    <n v="28"/>
    <n v="2"/>
    <x v="17"/>
    <n v="10"/>
    <n v="18"/>
    <n v="2"/>
    <n v="17"/>
    <n v="8.5"/>
    <n v="36"/>
    <n v="20"/>
    <n v="16"/>
    <n v="0.44444444444444442"/>
  </r>
  <r>
    <n v="28"/>
    <n v="2"/>
    <x v="6"/>
    <n v="17"/>
    <n v="29"/>
    <n v="2"/>
    <n v="39"/>
    <n v="19.5"/>
    <n v="58"/>
    <n v="34"/>
    <n v="24"/>
    <n v="0.41379310344827586"/>
  </r>
  <r>
    <n v="29"/>
    <n v="20"/>
    <x v="19"/>
    <n v="15"/>
    <n v="25"/>
    <n v="3"/>
    <n v="22"/>
    <n v="7.333333333333333"/>
    <n v="75"/>
    <n v="45"/>
    <n v="30"/>
    <n v="0.4"/>
  </r>
  <r>
    <n v="29"/>
    <n v="20"/>
    <x v="17"/>
    <n v="10"/>
    <n v="18"/>
    <n v="2"/>
    <n v="18"/>
    <n v="9"/>
    <n v="36"/>
    <n v="20"/>
    <n v="16"/>
    <n v="0.44444444444444442"/>
  </r>
  <r>
    <n v="29"/>
    <n v="20"/>
    <x v="2"/>
    <n v="19"/>
    <n v="31"/>
    <n v="2"/>
    <n v="31"/>
    <n v="15.5"/>
    <n v="62"/>
    <n v="38"/>
    <n v="24"/>
    <n v="0.38709677419354838"/>
  </r>
  <r>
    <n v="30"/>
    <n v="14"/>
    <x v="18"/>
    <n v="15"/>
    <n v="26"/>
    <n v="2"/>
    <n v="14"/>
    <n v="7"/>
    <n v="52"/>
    <n v="30"/>
    <n v="22"/>
    <n v="0.42307692307692307"/>
  </r>
  <r>
    <n v="30"/>
    <n v="14"/>
    <x v="14"/>
    <n v="12"/>
    <n v="20"/>
    <n v="3"/>
    <n v="55"/>
    <n v="18.333333333333332"/>
    <n v="60"/>
    <n v="36"/>
    <n v="24"/>
    <n v="0.4"/>
  </r>
  <r>
    <n v="31"/>
    <n v="13"/>
    <x v="6"/>
    <n v="17"/>
    <n v="29"/>
    <n v="1"/>
    <n v="59"/>
    <n v="59"/>
    <n v="29"/>
    <n v="17"/>
    <n v="12"/>
    <n v="0.41379310344827586"/>
  </r>
  <r>
    <n v="31"/>
    <n v="13"/>
    <x v="9"/>
    <n v="11"/>
    <n v="19"/>
    <n v="2"/>
    <n v="46"/>
    <n v="23"/>
    <n v="38"/>
    <n v="22"/>
    <n v="16"/>
    <n v="0.42105263157894735"/>
  </r>
  <r>
    <n v="32"/>
    <n v="5"/>
    <x v="11"/>
    <n v="19"/>
    <n v="32"/>
    <n v="2"/>
    <n v="50"/>
    <n v="25"/>
    <n v="64"/>
    <n v="38"/>
    <n v="26"/>
    <n v="0.40625"/>
  </r>
  <r>
    <n v="32"/>
    <n v="5"/>
    <x v="7"/>
    <n v="20"/>
    <n v="33"/>
    <n v="1"/>
    <n v="20"/>
    <n v="20"/>
    <n v="33"/>
    <n v="20"/>
    <n v="13"/>
    <n v="0.39393939393939392"/>
  </r>
  <r>
    <n v="32"/>
    <n v="5"/>
    <x v="18"/>
    <n v="15"/>
    <n v="26"/>
    <n v="3"/>
    <n v="35"/>
    <n v="11.666666666666666"/>
    <n v="78"/>
    <n v="45"/>
    <n v="33"/>
    <n v="0.42307692307692307"/>
  </r>
  <r>
    <n v="32"/>
    <n v="5"/>
    <x v="17"/>
    <n v="10"/>
    <n v="18"/>
    <n v="2"/>
    <n v="23"/>
    <n v="11.5"/>
    <n v="36"/>
    <n v="20"/>
    <n v="16"/>
    <n v="0.44444444444444442"/>
  </r>
  <r>
    <n v="33"/>
    <n v="4"/>
    <x v="10"/>
    <n v="21"/>
    <n v="35"/>
    <n v="3"/>
    <n v="6"/>
    <n v="2"/>
    <n v="105"/>
    <n v="63"/>
    <n v="42"/>
    <n v="0.4"/>
  </r>
  <r>
    <n v="33"/>
    <n v="4"/>
    <x v="3"/>
    <n v="16"/>
    <n v="27"/>
    <n v="1"/>
    <n v="59"/>
    <n v="59"/>
    <n v="27"/>
    <n v="16"/>
    <n v="11"/>
    <n v="0.40740740740740738"/>
  </r>
  <r>
    <n v="33"/>
    <n v="4"/>
    <x v="11"/>
    <n v="19"/>
    <n v="32"/>
    <n v="3"/>
    <n v="55"/>
    <n v="18.333333333333332"/>
    <n v="96"/>
    <n v="57"/>
    <n v="39"/>
    <n v="0.40625"/>
  </r>
  <r>
    <n v="33"/>
    <n v="4"/>
    <x v="18"/>
    <n v="15"/>
    <n v="26"/>
    <n v="3"/>
    <n v="10"/>
    <n v="3.3333333333333335"/>
    <n v="78"/>
    <n v="45"/>
    <n v="33"/>
    <n v="0.42307692307692307"/>
  </r>
  <r>
    <n v="34"/>
    <n v="15"/>
    <x v="13"/>
    <n v="20"/>
    <n v="34"/>
    <n v="1"/>
    <n v="46"/>
    <n v="46"/>
    <n v="34"/>
    <n v="20"/>
    <n v="14"/>
    <n v="0.41176470588235292"/>
  </r>
  <r>
    <n v="34"/>
    <n v="15"/>
    <x v="18"/>
    <n v="15"/>
    <n v="26"/>
    <n v="3"/>
    <n v="19"/>
    <n v="6.333333333333333"/>
    <n v="78"/>
    <n v="45"/>
    <n v="33"/>
    <n v="0.42307692307692307"/>
  </r>
  <r>
    <n v="35"/>
    <n v="13"/>
    <x v="1"/>
    <n v="18"/>
    <n v="30"/>
    <n v="3"/>
    <n v="5"/>
    <n v="1.6666666666666667"/>
    <n v="90"/>
    <n v="54"/>
    <n v="36"/>
    <n v="0.4"/>
  </r>
  <r>
    <n v="35"/>
    <n v="13"/>
    <x v="6"/>
    <n v="17"/>
    <n v="29"/>
    <n v="1"/>
    <n v="8"/>
    <n v="8"/>
    <n v="29"/>
    <n v="17"/>
    <n v="12"/>
    <n v="0.41379310344827586"/>
  </r>
  <r>
    <n v="35"/>
    <n v="13"/>
    <x v="7"/>
    <n v="20"/>
    <n v="33"/>
    <n v="1"/>
    <n v="21"/>
    <n v="21"/>
    <n v="33"/>
    <n v="20"/>
    <n v="13"/>
    <n v="0.39393939393939392"/>
  </r>
  <r>
    <n v="35"/>
    <n v="13"/>
    <x v="2"/>
    <n v="19"/>
    <n v="31"/>
    <n v="2"/>
    <n v="31"/>
    <n v="15.5"/>
    <n v="62"/>
    <n v="38"/>
    <n v="24"/>
    <n v="0.38709677419354838"/>
  </r>
  <r>
    <n v="36"/>
    <n v="5"/>
    <x v="1"/>
    <n v="18"/>
    <n v="30"/>
    <n v="1"/>
    <n v="38"/>
    <n v="38"/>
    <n v="30"/>
    <n v="18"/>
    <n v="12"/>
    <n v="0.4"/>
  </r>
  <r>
    <n v="37"/>
    <n v="20"/>
    <x v="16"/>
    <n v="13"/>
    <n v="21"/>
    <n v="1"/>
    <n v="47"/>
    <n v="47"/>
    <n v="21"/>
    <n v="13"/>
    <n v="8"/>
    <n v="0.38095238095238093"/>
  </r>
  <r>
    <n v="38"/>
    <n v="10"/>
    <x v="2"/>
    <n v="19"/>
    <n v="31"/>
    <n v="3"/>
    <n v="21"/>
    <n v="7"/>
    <n v="93"/>
    <n v="57"/>
    <n v="36"/>
    <n v="0.38709677419354838"/>
  </r>
  <r>
    <n v="38"/>
    <n v="10"/>
    <x v="10"/>
    <n v="21"/>
    <n v="35"/>
    <n v="2"/>
    <n v="34"/>
    <n v="17"/>
    <n v="70"/>
    <n v="42"/>
    <n v="28"/>
    <n v="0.4"/>
  </r>
  <r>
    <n v="38"/>
    <n v="10"/>
    <x v="5"/>
    <n v="22"/>
    <n v="36"/>
    <n v="2"/>
    <n v="43"/>
    <n v="21.5"/>
    <n v="72"/>
    <n v="44"/>
    <n v="28"/>
    <n v="0.3888888888888889"/>
  </r>
  <r>
    <n v="39"/>
    <n v="15"/>
    <x v="5"/>
    <n v="22"/>
    <n v="36"/>
    <n v="3"/>
    <n v="57"/>
    <n v="19"/>
    <n v="108"/>
    <n v="66"/>
    <n v="42"/>
    <n v="0.3888888888888889"/>
  </r>
  <r>
    <n v="40"/>
    <n v="1"/>
    <x v="6"/>
    <n v="17"/>
    <n v="29"/>
    <n v="3"/>
    <n v="15"/>
    <n v="5"/>
    <n v="87"/>
    <n v="51"/>
    <n v="36"/>
    <n v="0.41379310344827586"/>
  </r>
  <r>
    <n v="40"/>
    <n v="1"/>
    <x v="7"/>
    <n v="20"/>
    <n v="33"/>
    <n v="1"/>
    <n v="50"/>
    <n v="50"/>
    <n v="33"/>
    <n v="20"/>
    <n v="13"/>
    <n v="0.39393939393939392"/>
  </r>
  <r>
    <n v="40"/>
    <n v="1"/>
    <x v="8"/>
    <n v="16"/>
    <n v="28"/>
    <n v="1"/>
    <n v="13"/>
    <n v="13"/>
    <n v="28"/>
    <n v="16"/>
    <n v="12"/>
    <n v="0.42857142857142855"/>
  </r>
  <r>
    <n v="41"/>
    <n v="7"/>
    <x v="11"/>
    <n v="19"/>
    <n v="32"/>
    <n v="3"/>
    <n v="23"/>
    <n v="7.666666666666667"/>
    <n v="96"/>
    <n v="57"/>
    <n v="39"/>
    <n v="0.40625"/>
  </r>
  <r>
    <n v="41"/>
    <n v="7"/>
    <x v="18"/>
    <n v="15"/>
    <n v="26"/>
    <n v="3"/>
    <n v="47"/>
    <n v="15.666666666666666"/>
    <n v="78"/>
    <n v="45"/>
    <n v="33"/>
    <n v="0.42307692307692307"/>
  </r>
  <r>
    <n v="41"/>
    <n v="7"/>
    <x v="1"/>
    <n v="18"/>
    <n v="30"/>
    <n v="1"/>
    <n v="19"/>
    <n v="19"/>
    <n v="30"/>
    <n v="18"/>
    <n v="12"/>
    <n v="0.4"/>
  </r>
  <r>
    <n v="42"/>
    <n v="14"/>
    <x v="12"/>
    <n v="13"/>
    <n v="22"/>
    <n v="1"/>
    <n v="57"/>
    <n v="57"/>
    <n v="22"/>
    <n v="13"/>
    <n v="9"/>
    <n v="0.40909090909090912"/>
  </r>
  <r>
    <n v="42"/>
    <n v="14"/>
    <x v="4"/>
    <n v="25"/>
    <n v="40"/>
    <n v="2"/>
    <n v="12"/>
    <n v="6"/>
    <n v="80"/>
    <n v="50"/>
    <n v="30"/>
    <n v="0.375"/>
  </r>
  <r>
    <n v="43"/>
    <n v="8"/>
    <x v="11"/>
    <n v="19"/>
    <n v="32"/>
    <n v="1"/>
    <n v="6"/>
    <n v="6"/>
    <n v="32"/>
    <n v="19"/>
    <n v="13"/>
    <n v="0.40625"/>
  </r>
  <r>
    <n v="43"/>
    <n v="8"/>
    <x v="13"/>
    <n v="20"/>
    <n v="34"/>
    <n v="2"/>
    <n v="59"/>
    <n v="29.5"/>
    <n v="68"/>
    <n v="40"/>
    <n v="28"/>
    <n v="0.41176470588235292"/>
  </r>
  <r>
    <n v="43"/>
    <n v="8"/>
    <x v="0"/>
    <n v="14"/>
    <n v="24"/>
    <n v="3"/>
    <n v="57"/>
    <n v="19"/>
    <n v="72"/>
    <n v="42"/>
    <n v="30"/>
    <n v="0.41666666666666669"/>
  </r>
  <r>
    <n v="43"/>
    <n v="8"/>
    <x v="2"/>
    <n v="19"/>
    <n v="31"/>
    <n v="1"/>
    <n v="24"/>
    <n v="24"/>
    <n v="31"/>
    <n v="19"/>
    <n v="12"/>
    <n v="0.38709677419354838"/>
  </r>
  <r>
    <n v="44"/>
    <n v="18"/>
    <x v="18"/>
    <n v="15"/>
    <n v="26"/>
    <n v="1"/>
    <n v="34"/>
    <n v="34"/>
    <n v="26"/>
    <n v="15"/>
    <n v="11"/>
    <n v="0.42307692307692307"/>
  </r>
  <r>
    <n v="44"/>
    <n v="18"/>
    <x v="19"/>
    <n v="15"/>
    <n v="25"/>
    <n v="3"/>
    <n v="8"/>
    <n v="2.6666666666666665"/>
    <n v="75"/>
    <n v="45"/>
    <n v="30"/>
    <n v="0.4"/>
  </r>
  <r>
    <n v="44"/>
    <n v="18"/>
    <x v="16"/>
    <n v="13"/>
    <n v="21"/>
    <n v="1"/>
    <n v="43"/>
    <n v="43"/>
    <n v="21"/>
    <n v="13"/>
    <n v="8"/>
    <n v="0.38095238095238093"/>
  </r>
  <r>
    <n v="45"/>
    <n v="17"/>
    <x v="17"/>
    <n v="10"/>
    <n v="18"/>
    <n v="3"/>
    <n v="47"/>
    <n v="15.666666666666666"/>
    <n v="54"/>
    <n v="30"/>
    <n v="24"/>
    <n v="0.44444444444444442"/>
  </r>
  <r>
    <n v="46"/>
    <n v="10"/>
    <x v="1"/>
    <n v="18"/>
    <n v="30"/>
    <n v="2"/>
    <n v="23"/>
    <n v="11.5"/>
    <n v="60"/>
    <n v="36"/>
    <n v="24"/>
    <n v="0.4"/>
  </r>
  <r>
    <n v="46"/>
    <n v="10"/>
    <x v="13"/>
    <n v="20"/>
    <n v="34"/>
    <n v="1"/>
    <n v="48"/>
    <n v="48"/>
    <n v="34"/>
    <n v="20"/>
    <n v="14"/>
    <n v="0.41176470588235292"/>
  </r>
  <r>
    <n v="46"/>
    <n v="10"/>
    <x v="15"/>
    <n v="14"/>
    <n v="23"/>
    <n v="2"/>
    <n v="15"/>
    <n v="7.5"/>
    <n v="46"/>
    <n v="28"/>
    <n v="18"/>
    <n v="0.39130434782608697"/>
  </r>
  <r>
    <n v="47"/>
    <n v="18"/>
    <x v="7"/>
    <n v="20"/>
    <n v="33"/>
    <n v="2"/>
    <n v="56"/>
    <n v="28"/>
    <n v="66"/>
    <n v="40"/>
    <n v="26"/>
    <n v="0.39393939393939392"/>
  </r>
  <r>
    <n v="47"/>
    <n v="18"/>
    <x v="15"/>
    <n v="14"/>
    <n v="23"/>
    <n v="1"/>
    <n v="17"/>
    <n v="17"/>
    <n v="23"/>
    <n v="14"/>
    <n v="9"/>
    <n v="0.39130434782608697"/>
  </r>
  <r>
    <n v="47"/>
    <n v="18"/>
    <x v="14"/>
    <n v="12"/>
    <n v="20"/>
    <n v="1"/>
    <n v="14"/>
    <n v="14"/>
    <n v="20"/>
    <n v="12"/>
    <n v="8"/>
    <n v="0.4"/>
  </r>
  <r>
    <n v="48"/>
    <n v="17"/>
    <x v="3"/>
    <n v="16"/>
    <n v="27"/>
    <n v="3"/>
    <n v="37"/>
    <n v="12.333333333333334"/>
    <n v="81"/>
    <n v="48"/>
    <n v="33"/>
    <n v="0.40740740740740738"/>
  </r>
  <r>
    <n v="48"/>
    <n v="17"/>
    <x v="12"/>
    <n v="13"/>
    <n v="22"/>
    <n v="2"/>
    <n v="55"/>
    <n v="27.5"/>
    <n v="44"/>
    <n v="26"/>
    <n v="18"/>
    <n v="0.40909090909090912"/>
  </r>
  <r>
    <n v="48"/>
    <n v="17"/>
    <x v="7"/>
    <n v="20"/>
    <n v="33"/>
    <n v="1"/>
    <n v="32"/>
    <n v="32"/>
    <n v="33"/>
    <n v="20"/>
    <n v="13"/>
    <n v="0.39393939393939392"/>
  </r>
  <r>
    <n v="49"/>
    <n v="8"/>
    <x v="0"/>
    <n v="14"/>
    <n v="24"/>
    <n v="3"/>
    <n v="9"/>
    <n v="3"/>
    <n v="72"/>
    <n v="42"/>
    <n v="30"/>
    <n v="0.41666666666666669"/>
  </r>
  <r>
    <n v="49"/>
    <n v="8"/>
    <x v="11"/>
    <n v="19"/>
    <n v="32"/>
    <n v="3"/>
    <n v="27"/>
    <n v="9"/>
    <n v="96"/>
    <n v="57"/>
    <n v="39"/>
    <n v="0.40625"/>
  </r>
  <r>
    <n v="49"/>
    <n v="8"/>
    <x v="17"/>
    <n v="10"/>
    <n v="18"/>
    <n v="1"/>
    <n v="45"/>
    <n v="45"/>
    <n v="18"/>
    <n v="10"/>
    <n v="8"/>
    <n v="0.44444444444444442"/>
  </r>
  <r>
    <n v="50"/>
    <n v="19"/>
    <x v="11"/>
    <n v="19"/>
    <n v="32"/>
    <n v="1"/>
    <n v="6"/>
    <n v="6"/>
    <n v="32"/>
    <n v="19"/>
    <n v="13"/>
    <n v="0.40625"/>
  </r>
  <r>
    <n v="50"/>
    <n v="19"/>
    <x v="12"/>
    <n v="13"/>
    <n v="22"/>
    <n v="2"/>
    <n v="15"/>
    <n v="7.5"/>
    <n v="44"/>
    <n v="26"/>
    <n v="18"/>
    <n v="0.40909090909090912"/>
  </r>
  <r>
    <n v="51"/>
    <n v="12"/>
    <x v="15"/>
    <n v="14"/>
    <n v="23"/>
    <n v="2"/>
    <n v="33"/>
    <n v="16.5"/>
    <n v="46"/>
    <n v="28"/>
    <n v="18"/>
    <n v="0.39130434782608697"/>
  </r>
  <r>
    <n v="51"/>
    <n v="12"/>
    <x v="7"/>
    <n v="20"/>
    <n v="33"/>
    <n v="3"/>
    <n v="56"/>
    <n v="18.666666666666668"/>
    <n v="99"/>
    <n v="60"/>
    <n v="39"/>
    <n v="0.39393939393939392"/>
  </r>
  <r>
    <n v="51"/>
    <n v="12"/>
    <x v="12"/>
    <n v="13"/>
    <n v="22"/>
    <n v="2"/>
    <n v="53"/>
    <n v="26.5"/>
    <n v="44"/>
    <n v="26"/>
    <n v="18"/>
    <n v="0.40909090909090912"/>
  </r>
  <r>
    <n v="51"/>
    <n v="12"/>
    <x v="17"/>
    <n v="10"/>
    <n v="18"/>
    <n v="2"/>
    <n v="22"/>
    <n v="11"/>
    <n v="36"/>
    <n v="20"/>
    <n v="16"/>
    <n v="0.44444444444444442"/>
  </r>
  <r>
    <n v="52"/>
    <n v="7"/>
    <x v="7"/>
    <n v="20"/>
    <n v="33"/>
    <n v="3"/>
    <n v="13"/>
    <n v="4.333333333333333"/>
    <n v="99"/>
    <n v="60"/>
    <n v="39"/>
    <n v="0.39393939393939392"/>
  </r>
  <r>
    <n v="52"/>
    <n v="7"/>
    <x v="2"/>
    <n v="19"/>
    <n v="31"/>
    <n v="2"/>
    <n v="17"/>
    <n v="8.5"/>
    <n v="62"/>
    <n v="38"/>
    <n v="24"/>
    <n v="0.38709677419354838"/>
  </r>
  <r>
    <n v="52"/>
    <n v="7"/>
    <x v="13"/>
    <n v="20"/>
    <n v="34"/>
    <n v="3"/>
    <n v="32"/>
    <n v="10.666666666666666"/>
    <n v="102"/>
    <n v="60"/>
    <n v="42"/>
    <n v="0.41176470588235292"/>
  </r>
  <r>
    <n v="53"/>
    <n v="16"/>
    <x v="15"/>
    <n v="14"/>
    <n v="23"/>
    <n v="3"/>
    <n v="47"/>
    <n v="15.666666666666666"/>
    <n v="69"/>
    <n v="42"/>
    <n v="27"/>
    <n v="0.39130434782608697"/>
  </r>
  <r>
    <n v="53"/>
    <n v="16"/>
    <x v="1"/>
    <n v="18"/>
    <n v="30"/>
    <n v="3"/>
    <n v="39"/>
    <n v="13"/>
    <n v="90"/>
    <n v="54"/>
    <n v="36"/>
    <n v="0.4"/>
  </r>
  <r>
    <n v="53"/>
    <n v="16"/>
    <x v="5"/>
    <n v="22"/>
    <n v="36"/>
    <n v="3"/>
    <n v="26"/>
    <n v="8.6666666666666661"/>
    <n v="108"/>
    <n v="66"/>
    <n v="42"/>
    <n v="0.3888888888888889"/>
  </r>
  <r>
    <n v="54"/>
    <n v="6"/>
    <x v="10"/>
    <n v="21"/>
    <n v="35"/>
    <n v="3"/>
    <n v="47"/>
    <n v="15.666666666666666"/>
    <n v="105"/>
    <n v="63"/>
    <n v="42"/>
    <n v="0.4"/>
  </r>
  <r>
    <n v="54"/>
    <n v="6"/>
    <x v="2"/>
    <n v="19"/>
    <n v="31"/>
    <n v="1"/>
    <n v="55"/>
    <n v="55"/>
    <n v="31"/>
    <n v="19"/>
    <n v="12"/>
    <n v="0.38709677419354838"/>
  </r>
  <r>
    <n v="54"/>
    <n v="6"/>
    <x v="17"/>
    <n v="10"/>
    <n v="18"/>
    <n v="1"/>
    <n v="55"/>
    <n v="55"/>
    <n v="18"/>
    <n v="10"/>
    <n v="8"/>
    <n v="0.44444444444444442"/>
  </r>
  <r>
    <n v="54"/>
    <n v="6"/>
    <x v="7"/>
    <n v="20"/>
    <n v="33"/>
    <n v="1"/>
    <n v="46"/>
    <n v="46"/>
    <n v="33"/>
    <n v="20"/>
    <n v="13"/>
    <n v="0.39393939393939392"/>
  </r>
  <r>
    <n v="55"/>
    <n v="20"/>
    <x v="7"/>
    <n v="20"/>
    <n v="33"/>
    <n v="3"/>
    <n v="27"/>
    <n v="9"/>
    <n v="99"/>
    <n v="60"/>
    <n v="39"/>
    <n v="0.39393939393939392"/>
  </r>
  <r>
    <n v="55"/>
    <n v="20"/>
    <x v="0"/>
    <n v="14"/>
    <n v="24"/>
    <n v="1"/>
    <n v="5"/>
    <n v="5"/>
    <n v="24"/>
    <n v="14"/>
    <n v="10"/>
    <n v="0.41666666666666669"/>
  </r>
  <r>
    <n v="55"/>
    <n v="20"/>
    <x v="5"/>
    <n v="22"/>
    <n v="36"/>
    <n v="1"/>
    <n v="51"/>
    <n v="51"/>
    <n v="36"/>
    <n v="22"/>
    <n v="14"/>
    <n v="0.3888888888888889"/>
  </r>
  <r>
    <n v="55"/>
    <n v="20"/>
    <x v="11"/>
    <n v="19"/>
    <n v="32"/>
    <n v="3"/>
    <n v="13"/>
    <n v="4.333333333333333"/>
    <n v="96"/>
    <n v="57"/>
    <n v="39"/>
    <n v="0.40625"/>
  </r>
  <r>
    <n v="56"/>
    <n v="1"/>
    <x v="6"/>
    <n v="17"/>
    <n v="29"/>
    <n v="1"/>
    <n v="38"/>
    <n v="38"/>
    <n v="29"/>
    <n v="17"/>
    <n v="12"/>
    <n v="0.41379310344827586"/>
  </r>
  <r>
    <n v="56"/>
    <n v="1"/>
    <x v="9"/>
    <n v="11"/>
    <n v="19"/>
    <n v="1"/>
    <n v="40"/>
    <n v="40"/>
    <n v="19"/>
    <n v="11"/>
    <n v="8"/>
    <n v="0.42105263157894735"/>
  </r>
  <r>
    <n v="57"/>
    <n v="18"/>
    <x v="10"/>
    <n v="21"/>
    <n v="35"/>
    <n v="1"/>
    <n v="21"/>
    <n v="21"/>
    <n v="35"/>
    <n v="21"/>
    <n v="14"/>
    <n v="0.4"/>
  </r>
  <r>
    <n v="57"/>
    <n v="18"/>
    <x v="4"/>
    <n v="25"/>
    <n v="40"/>
    <n v="1"/>
    <n v="30"/>
    <n v="30"/>
    <n v="40"/>
    <n v="25"/>
    <n v="15"/>
    <n v="0.375"/>
  </r>
  <r>
    <n v="57"/>
    <n v="18"/>
    <x v="12"/>
    <n v="13"/>
    <n v="22"/>
    <n v="1"/>
    <n v="10"/>
    <n v="10"/>
    <n v="22"/>
    <n v="13"/>
    <n v="9"/>
    <n v="0.40909090909090912"/>
  </r>
  <r>
    <n v="57"/>
    <n v="18"/>
    <x v="5"/>
    <n v="22"/>
    <n v="36"/>
    <n v="2"/>
    <n v="7"/>
    <n v="3.5"/>
    <n v="72"/>
    <n v="44"/>
    <n v="28"/>
    <n v="0.3888888888888889"/>
  </r>
  <r>
    <n v="58"/>
    <n v="8"/>
    <x v="12"/>
    <n v="13"/>
    <n v="22"/>
    <n v="1"/>
    <n v="17"/>
    <n v="17"/>
    <n v="22"/>
    <n v="13"/>
    <n v="9"/>
    <n v="0.40909090909090912"/>
  </r>
  <r>
    <n v="58"/>
    <n v="8"/>
    <x v="14"/>
    <n v="12"/>
    <n v="20"/>
    <n v="3"/>
    <n v="56"/>
    <n v="18.666666666666668"/>
    <n v="60"/>
    <n v="36"/>
    <n v="24"/>
    <n v="0.4"/>
  </r>
  <r>
    <n v="59"/>
    <n v="8"/>
    <x v="9"/>
    <n v="11"/>
    <n v="19"/>
    <n v="2"/>
    <n v="13"/>
    <n v="6.5"/>
    <n v="38"/>
    <n v="22"/>
    <n v="16"/>
    <n v="0.42105263157894735"/>
  </r>
  <r>
    <n v="59"/>
    <n v="8"/>
    <x v="15"/>
    <n v="14"/>
    <n v="23"/>
    <n v="2"/>
    <n v="9"/>
    <n v="4.5"/>
    <n v="46"/>
    <n v="28"/>
    <n v="18"/>
    <n v="0.39130434782608697"/>
  </r>
  <r>
    <n v="59"/>
    <n v="8"/>
    <x v="17"/>
    <n v="10"/>
    <n v="18"/>
    <n v="2"/>
    <n v="13"/>
    <n v="6.5"/>
    <n v="36"/>
    <n v="20"/>
    <n v="16"/>
    <n v="0.44444444444444442"/>
  </r>
  <r>
    <n v="59"/>
    <n v="8"/>
    <x v="4"/>
    <n v="25"/>
    <n v="40"/>
    <n v="1"/>
    <n v="13"/>
    <n v="13"/>
    <n v="40"/>
    <n v="25"/>
    <n v="15"/>
    <n v="0.375"/>
  </r>
  <r>
    <n v="60"/>
    <n v="6"/>
    <x v="17"/>
    <n v="10"/>
    <n v="18"/>
    <n v="2"/>
    <n v="23"/>
    <n v="11.5"/>
    <n v="36"/>
    <n v="20"/>
    <n v="16"/>
    <n v="0.44444444444444442"/>
  </r>
  <r>
    <n v="60"/>
    <n v="6"/>
    <x v="7"/>
    <n v="20"/>
    <n v="33"/>
    <n v="2"/>
    <n v="20"/>
    <n v="10"/>
    <n v="66"/>
    <n v="40"/>
    <n v="26"/>
    <n v="0.39393939393939392"/>
  </r>
  <r>
    <n v="61"/>
    <n v="10"/>
    <x v="4"/>
    <n v="25"/>
    <n v="40"/>
    <n v="2"/>
    <n v="56"/>
    <n v="28"/>
    <n v="80"/>
    <n v="50"/>
    <n v="30"/>
    <n v="0.375"/>
  </r>
  <r>
    <n v="61"/>
    <n v="10"/>
    <x v="17"/>
    <n v="10"/>
    <n v="18"/>
    <n v="1"/>
    <n v="39"/>
    <n v="39"/>
    <n v="18"/>
    <n v="10"/>
    <n v="8"/>
    <n v="0.44444444444444442"/>
  </r>
  <r>
    <n v="61"/>
    <n v="10"/>
    <x v="1"/>
    <n v="18"/>
    <n v="30"/>
    <n v="2"/>
    <n v="13"/>
    <n v="6.5"/>
    <n v="60"/>
    <n v="36"/>
    <n v="24"/>
    <n v="0.4"/>
  </r>
  <r>
    <n v="61"/>
    <n v="10"/>
    <x v="8"/>
    <n v="16"/>
    <n v="28"/>
    <n v="3"/>
    <n v="51"/>
    <n v="17"/>
    <n v="84"/>
    <n v="48"/>
    <n v="36"/>
    <n v="0.42857142857142855"/>
  </r>
  <r>
    <n v="62"/>
    <n v="2"/>
    <x v="1"/>
    <n v="18"/>
    <n v="30"/>
    <n v="2"/>
    <n v="59"/>
    <n v="29.5"/>
    <n v="60"/>
    <n v="36"/>
    <n v="24"/>
    <n v="0.4"/>
  </r>
  <r>
    <n v="62"/>
    <n v="2"/>
    <x v="9"/>
    <n v="11"/>
    <n v="19"/>
    <n v="3"/>
    <n v="46"/>
    <n v="15.333333333333334"/>
    <n v="57"/>
    <n v="33"/>
    <n v="24"/>
    <n v="0.42105263157894735"/>
  </r>
  <r>
    <n v="62"/>
    <n v="2"/>
    <x v="2"/>
    <n v="19"/>
    <n v="31"/>
    <n v="1"/>
    <n v="50"/>
    <n v="50"/>
    <n v="31"/>
    <n v="19"/>
    <n v="12"/>
    <n v="0.38709677419354838"/>
  </r>
  <r>
    <n v="63"/>
    <n v="17"/>
    <x v="14"/>
    <n v="12"/>
    <n v="20"/>
    <n v="1"/>
    <n v="10"/>
    <n v="10"/>
    <n v="20"/>
    <n v="12"/>
    <n v="8"/>
    <n v="0.4"/>
  </r>
  <r>
    <n v="63"/>
    <n v="17"/>
    <x v="10"/>
    <n v="21"/>
    <n v="35"/>
    <n v="1"/>
    <n v="20"/>
    <n v="20"/>
    <n v="35"/>
    <n v="21"/>
    <n v="14"/>
    <n v="0.4"/>
  </r>
  <r>
    <n v="64"/>
    <n v="3"/>
    <x v="14"/>
    <n v="12"/>
    <n v="20"/>
    <n v="3"/>
    <n v="25"/>
    <n v="8.3333333333333339"/>
    <n v="60"/>
    <n v="36"/>
    <n v="24"/>
    <n v="0.4"/>
  </r>
  <r>
    <n v="64"/>
    <n v="3"/>
    <x v="4"/>
    <n v="25"/>
    <n v="40"/>
    <n v="3"/>
    <n v="47"/>
    <n v="15.666666666666666"/>
    <n v="120"/>
    <n v="75"/>
    <n v="45"/>
    <n v="0.375"/>
  </r>
  <r>
    <n v="64"/>
    <n v="3"/>
    <x v="5"/>
    <n v="22"/>
    <n v="36"/>
    <n v="3"/>
    <n v="10"/>
    <n v="3.3333333333333335"/>
    <n v="108"/>
    <n v="66"/>
    <n v="42"/>
    <n v="0.3888888888888889"/>
  </r>
  <r>
    <n v="65"/>
    <n v="5"/>
    <x v="8"/>
    <n v="16"/>
    <n v="28"/>
    <n v="1"/>
    <n v="32"/>
    <n v="32"/>
    <n v="28"/>
    <n v="16"/>
    <n v="12"/>
    <n v="0.42857142857142855"/>
  </r>
  <r>
    <n v="65"/>
    <n v="5"/>
    <x v="2"/>
    <n v="19"/>
    <n v="31"/>
    <n v="1"/>
    <n v="55"/>
    <n v="55"/>
    <n v="31"/>
    <n v="19"/>
    <n v="12"/>
    <n v="0.38709677419354838"/>
  </r>
  <r>
    <n v="65"/>
    <n v="5"/>
    <x v="9"/>
    <n v="11"/>
    <n v="19"/>
    <n v="3"/>
    <n v="51"/>
    <n v="17"/>
    <n v="57"/>
    <n v="33"/>
    <n v="24"/>
    <n v="0.42105263157894735"/>
  </r>
  <r>
    <n v="65"/>
    <n v="5"/>
    <x v="4"/>
    <n v="25"/>
    <n v="40"/>
    <n v="2"/>
    <n v="17"/>
    <n v="8.5"/>
    <n v="80"/>
    <n v="50"/>
    <n v="30"/>
    <n v="0.375"/>
  </r>
  <r>
    <n v="66"/>
    <n v="18"/>
    <x v="5"/>
    <n v="22"/>
    <n v="36"/>
    <n v="1"/>
    <n v="29"/>
    <n v="29"/>
    <n v="36"/>
    <n v="22"/>
    <n v="14"/>
    <n v="0.3888888888888889"/>
  </r>
  <r>
    <n v="66"/>
    <n v="18"/>
    <x v="4"/>
    <n v="25"/>
    <n v="40"/>
    <n v="3"/>
    <n v="30"/>
    <n v="10"/>
    <n v="120"/>
    <n v="75"/>
    <n v="45"/>
    <n v="0.375"/>
  </r>
  <r>
    <n v="66"/>
    <n v="18"/>
    <x v="17"/>
    <n v="10"/>
    <n v="18"/>
    <n v="3"/>
    <n v="55"/>
    <n v="18.333333333333332"/>
    <n v="54"/>
    <n v="30"/>
    <n v="24"/>
    <n v="0.44444444444444442"/>
  </r>
  <r>
    <n v="67"/>
    <n v="2"/>
    <x v="4"/>
    <n v="25"/>
    <n v="40"/>
    <n v="1"/>
    <n v="22"/>
    <n v="22"/>
    <n v="40"/>
    <n v="25"/>
    <n v="15"/>
    <n v="0.375"/>
  </r>
  <r>
    <n v="67"/>
    <n v="2"/>
    <x v="5"/>
    <n v="22"/>
    <n v="36"/>
    <n v="3"/>
    <n v="59"/>
    <n v="19.666666666666668"/>
    <n v="108"/>
    <n v="66"/>
    <n v="42"/>
    <n v="0.3888888888888889"/>
  </r>
  <r>
    <n v="67"/>
    <n v="2"/>
    <x v="18"/>
    <n v="15"/>
    <n v="26"/>
    <n v="3"/>
    <n v="15"/>
    <n v="5"/>
    <n v="78"/>
    <n v="45"/>
    <n v="33"/>
    <n v="0.42307692307692307"/>
  </r>
  <r>
    <n v="67"/>
    <n v="2"/>
    <x v="1"/>
    <n v="18"/>
    <n v="30"/>
    <n v="1"/>
    <n v="35"/>
    <n v="35"/>
    <n v="30"/>
    <n v="18"/>
    <n v="12"/>
    <n v="0.4"/>
  </r>
  <r>
    <n v="68"/>
    <n v="8"/>
    <x v="15"/>
    <n v="14"/>
    <n v="23"/>
    <n v="3"/>
    <n v="43"/>
    <n v="14.333333333333334"/>
    <n v="69"/>
    <n v="42"/>
    <n v="27"/>
    <n v="0.39130434782608697"/>
  </r>
  <r>
    <n v="68"/>
    <n v="8"/>
    <x v="8"/>
    <n v="16"/>
    <n v="28"/>
    <n v="1"/>
    <n v="19"/>
    <n v="19"/>
    <n v="28"/>
    <n v="16"/>
    <n v="12"/>
    <n v="0.42857142857142855"/>
  </r>
  <r>
    <n v="68"/>
    <n v="8"/>
    <x v="11"/>
    <n v="19"/>
    <n v="32"/>
    <n v="3"/>
    <n v="57"/>
    <n v="19"/>
    <n v="96"/>
    <n v="57"/>
    <n v="39"/>
    <n v="0.40625"/>
  </r>
  <r>
    <n v="68"/>
    <n v="8"/>
    <x v="19"/>
    <n v="15"/>
    <n v="25"/>
    <n v="1"/>
    <n v="26"/>
    <n v="26"/>
    <n v="25"/>
    <n v="15"/>
    <n v="10"/>
    <n v="0.4"/>
  </r>
  <r>
    <n v="69"/>
    <n v="5"/>
    <x v="16"/>
    <n v="13"/>
    <n v="21"/>
    <n v="3"/>
    <n v="20"/>
    <n v="6.666666666666667"/>
    <n v="63"/>
    <n v="39"/>
    <n v="24"/>
    <n v="0.38095238095238093"/>
  </r>
  <r>
    <n v="69"/>
    <n v="5"/>
    <x v="0"/>
    <n v="14"/>
    <n v="24"/>
    <n v="3"/>
    <n v="48"/>
    <n v="16"/>
    <n v="72"/>
    <n v="42"/>
    <n v="30"/>
    <n v="0.41666666666666669"/>
  </r>
  <r>
    <n v="69"/>
    <n v="5"/>
    <x v="7"/>
    <n v="20"/>
    <n v="33"/>
    <n v="3"/>
    <n v="24"/>
    <n v="8"/>
    <n v="99"/>
    <n v="60"/>
    <n v="39"/>
    <n v="0.39393939393939392"/>
  </r>
  <r>
    <n v="70"/>
    <n v="17"/>
    <x v="19"/>
    <n v="15"/>
    <n v="25"/>
    <n v="2"/>
    <n v="19"/>
    <n v="9.5"/>
    <n v="50"/>
    <n v="30"/>
    <n v="20"/>
    <n v="0.4"/>
  </r>
  <r>
    <n v="70"/>
    <n v="17"/>
    <x v="13"/>
    <n v="20"/>
    <n v="34"/>
    <n v="2"/>
    <n v="21"/>
    <n v="10.5"/>
    <n v="68"/>
    <n v="40"/>
    <n v="28"/>
    <n v="0.41176470588235292"/>
  </r>
  <r>
    <n v="71"/>
    <n v="18"/>
    <x v="1"/>
    <n v="18"/>
    <n v="30"/>
    <n v="3"/>
    <n v="20"/>
    <n v="6.666666666666667"/>
    <n v="90"/>
    <n v="54"/>
    <n v="36"/>
    <n v="0.4"/>
  </r>
  <r>
    <n v="71"/>
    <n v="18"/>
    <x v="15"/>
    <n v="14"/>
    <n v="23"/>
    <n v="2"/>
    <n v="29"/>
    <n v="14.5"/>
    <n v="46"/>
    <n v="28"/>
    <n v="18"/>
    <n v="0.39130434782608697"/>
  </r>
  <r>
    <n v="72"/>
    <n v="17"/>
    <x v="16"/>
    <n v="13"/>
    <n v="21"/>
    <n v="1"/>
    <n v="17"/>
    <n v="17"/>
    <n v="21"/>
    <n v="13"/>
    <n v="8"/>
    <n v="0.38095238095238093"/>
  </r>
  <r>
    <n v="72"/>
    <n v="17"/>
    <x v="17"/>
    <n v="10"/>
    <n v="18"/>
    <n v="3"/>
    <n v="37"/>
    <n v="12.333333333333334"/>
    <n v="54"/>
    <n v="30"/>
    <n v="24"/>
    <n v="0.44444444444444442"/>
  </r>
  <r>
    <n v="73"/>
    <n v="1"/>
    <x v="3"/>
    <n v="16"/>
    <n v="27"/>
    <n v="3"/>
    <n v="20"/>
    <n v="6.666666666666667"/>
    <n v="81"/>
    <n v="48"/>
    <n v="33"/>
    <n v="0.40740740740740738"/>
  </r>
  <r>
    <n v="74"/>
    <n v="19"/>
    <x v="18"/>
    <n v="15"/>
    <n v="26"/>
    <n v="2"/>
    <n v="39"/>
    <n v="19.5"/>
    <n v="52"/>
    <n v="30"/>
    <n v="22"/>
    <n v="0.42307692307692307"/>
  </r>
  <r>
    <n v="74"/>
    <n v="19"/>
    <x v="13"/>
    <n v="20"/>
    <n v="34"/>
    <n v="3"/>
    <n v="37"/>
    <n v="12.333333333333334"/>
    <n v="102"/>
    <n v="60"/>
    <n v="42"/>
    <n v="0.41176470588235292"/>
  </r>
  <r>
    <n v="74"/>
    <n v="19"/>
    <x v="11"/>
    <n v="19"/>
    <n v="32"/>
    <n v="2"/>
    <n v="24"/>
    <n v="12"/>
    <n v="64"/>
    <n v="38"/>
    <n v="26"/>
    <n v="0.40625"/>
  </r>
  <r>
    <n v="75"/>
    <n v="19"/>
    <x v="4"/>
    <n v="25"/>
    <n v="40"/>
    <n v="1"/>
    <n v="35"/>
    <n v="35"/>
    <n v="40"/>
    <n v="25"/>
    <n v="15"/>
    <n v="0.375"/>
  </r>
  <r>
    <n v="75"/>
    <n v="19"/>
    <x v="15"/>
    <n v="14"/>
    <n v="23"/>
    <n v="3"/>
    <n v="16"/>
    <n v="5.333333333333333"/>
    <n v="69"/>
    <n v="42"/>
    <n v="27"/>
    <n v="0.39130434782608697"/>
  </r>
  <r>
    <n v="76"/>
    <n v="17"/>
    <x v="1"/>
    <n v="18"/>
    <n v="30"/>
    <n v="3"/>
    <n v="13"/>
    <n v="4.333333333333333"/>
    <n v="90"/>
    <n v="54"/>
    <n v="36"/>
    <n v="0.4"/>
  </r>
  <r>
    <n v="76"/>
    <n v="17"/>
    <x v="17"/>
    <n v="10"/>
    <n v="18"/>
    <n v="1"/>
    <n v="34"/>
    <n v="34"/>
    <n v="18"/>
    <n v="10"/>
    <n v="8"/>
    <n v="0.44444444444444442"/>
  </r>
  <r>
    <n v="76"/>
    <n v="17"/>
    <x v="0"/>
    <n v="14"/>
    <n v="24"/>
    <n v="1"/>
    <n v="20"/>
    <n v="20"/>
    <n v="24"/>
    <n v="14"/>
    <n v="10"/>
    <n v="0.41666666666666669"/>
  </r>
  <r>
    <n v="76"/>
    <n v="17"/>
    <x v="18"/>
    <n v="15"/>
    <n v="26"/>
    <n v="1"/>
    <n v="30"/>
    <n v="30"/>
    <n v="26"/>
    <n v="15"/>
    <n v="11"/>
    <n v="0.42307692307692307"/>
  </r>
  <r>
    <n v="77"/>
    <n v="3"/>
    <x v="17"/>
    <n v="10"/>
    <n v="18"/>
    <n v="1"/>
    <n v="34"/>
    <n v="34"/>
    <n v="18"/>
    <n v="10"/>
    <n v="8"/>
    <n v="0.44444444444444442"/>
  </r>
  <r>
    <n v="77"/>
    <n v="3"/>
    <x v="0"/>
    <n v="14"/>
    <n v="24"/>
    <n v="2"/>
    <n v="55"/>
    <n v="27.5"/>
    <n v="48"/>
    <n v="28"/>
    <n v="20"/>
    <n v="0.41666666666666669"/>
  </r>
  <r>
    <n v="77"/>
    <n v="3"/>
    <x v="7"/>
    <n v="20"/>
    <n v="33"/>
    <n v="1"/>
    <n v="8"/>
    <n v="8"/>
    <n v="33"/>
    <n v="20"/>
    <n v="13"/>
    <n v="0.39393939393939392"/>
  </r>
  <r>
    <n v="78"/>
    <n v="7"/>
    <x v="9"/>
    <n v="11"/>
    <n v="19"/>
    <n v="3"/>
    <n v="54"/>
    <n v="18"/>
    <n v="57"/>
    <n v="33"/>
    <n v="24"/>
    <n v="0.42105263157894735"/>
  </r>
  <r>
    <n v="79"/>
    <n v="16"/>
    <x v="6"/>
    <n v="17"/>
    <n v="29"/>
    <n v="3"/>
    <n v="14"/>
    <n v="4.666666666666667"/>
    <n v="87"/>
    <n v="51"/>
    <n v="36"/>
    <n v="0.41379310344827586"/>
  </r>
  <r>
    <n v="79"/>
    <n v="16"/>
    <x v="7"/>
    <n v="20"/>
    <n v="33"/>
    <n v="3"/>
    <n v="14"/>
    <n v="4.666666666666667"/>
    <n v="99"/>
    <n v="60"/>
    <n v="39"/>
    <n v="0.39393939393939392"/>
  </r>
  <r>
    <n v="79"/>
    <n v="16"/>
    <x v="14"/>
    <n v="12"/>
    <n v="20"/>
    <n v="3"/>
    <n v="25"/>
    <n v="8.3333333333333339"/>
    <n v="60"/>
    <n v="36"/>
    <n v="24"/>
    <n v="0.4"/>
  </r>
  <r>
    <n v="79"/>
    <n v="16"/>
    <x v="16"/>
    <n v="13"/>
    <n v="21"/>
    <n v="3"/>
    <n v="43"/>
    <n v="14.333333333333334"/>
    <n v="63"/>
    <n v="39"/>
    <n v="24"/>
    <n v="0.38095238095238093"/>
  </r>
  <r>
    <n v="80"/>
    <n v="18"/>
    <x v="12"/>
    <n v="13"/>
    <n v="22"/>
    <n v="2"/>
    <n v="5"/>
    <n v="2.5"/>
    <n v="44"/>
    <n v="26"/>
    <n v="18"/>
    <n v="0.40909090909090912"/>
  </r>
  <r>
    <n v="80"/>
    <n v="18"/>
    <x v="6"/>
    <n v="17"/>
    <n v="29"/>
    <n v="1"/>
    <n v="34"/>
    <n v="34"/>
    <n v="29"/>
    <n v="17"/>
    <n v="12"/>
    <n v="0.41379310344827586"/>
  </r>
  <r>
    <n v="80"/>
    <n v="18"/>
    <x v="0"/>
    <n v="14"/>
    <n v="24"/>
    <n v="2"/>
    <n v="28"/>
    <n v="14"/>
    <n v="48"/>
    <n v="28"/>
    <n v="20"/>
    <n v="0.41666666666666669"/>
  </r>
  <r>
    <n v="81"/>
    <n v="17"/>
    <x v="2"/>
    <n v="19"/>
    <n v="31"/>
    <n v="2"/>
    <n v="59"/>
    <n v="29.5"/>
    <n v="62"/>
    <n v="38"/>
    <n v="24"/>
    <n v="0.38709677419354838"/>
  </r>
  <r>
    <n v="82"/>
    <n v="16"/>
    <x v="19"/>
    <n v="15"/>
    <n v="25"/>
    <n v="2"/>
    <n v="11"/>
    <n v="5.5"/>
    <n v="50"/>
    <n v="30"/>
    <n v="20"/>
    <n v="0.4"/>
  </r>
  <r>
    <n v="82"/>
    <n v="16"/>
    <x v="1"/>
    <n v="18"/>
    <n v="30"/>
    <n v="1"/>
    <n v="8"/>
    <n v="8"/>
    <n v="30"/>
    <n v="18"/>
    <n v="12"/>
    <n v="0.4"/>
  </r>
  <r>
    <n v="83"/>
    <n v="15"/>
    <x v="3"/>
    <n v="16"/>
    <n v="27"/>
    <n v="2"/>
    <n v="14"/>
    <n v="7"/>
    <n v="54"/>
    <n v="32"/>
    <n v="22"/>
    <n v="0.40740740740740738"/>
  </r>
  <r>
    <n v="83"/>
    <n v="15"/>
    <x v="14"/>
    <n v="12"/>
    <n v="20"/>
    <n v="1"/>
    <n v="30"/>
    <n v="30"/>
    <n v="20"/>
    <n v="12"/>
    <n v="8"/>
    <n v="0.4"/>
  </r>
  <r>
    <n v="83"/>
    <n v="15"/>
    <x v="11"/>
    <n v="19"/>
    <n v="32"/>
    <n v="3"/>
    <n v="50"/>
    <n v="16.666666666666668"/>
    <n v="96"/>
    <n v="57"/>
    <n v="39"/>
    <n v="0.40625"/>
  </r>
  <r>
    <n v="84"/>
    <n v="19"/>
    <x v="1"/>
    <n v="18"/>
    <n v="30"/>
    <n v="2"/>
    <n v="10"/>
    <n v="5"/>
    <n v="60"/>
    <n v="36"/>
    <n v="24"/>
    <n v="0.4"/>
  </r>
  <r>
    <n v="85"/>
    <n v="8"/>
    <x v="8"/>
    <n v="16"/>
    <n v="28"/>
    <n v="3"/>
    <n v="26"/>
    <n v="8.6666666666666661"/>
    <n v="84"/>
    <n v="48"/>
    <n v="36"/>
    <n v="0.42857142857142855"/>
  </r>
  <r>
    <n v="85"/>
    <n v="8"/>
    <x v="5"/>
    <n v="22"/>
    <n v="36"/>
    <n v="2"/>
    <n v="33"/>
    <n v="16.5"/>
    <n v="72"/>
    <n v="44"/>
    <n v="28"/>
    <n v="0.3888888888888889"/>
  </r>
  <r>
    <n v="85"/>
    <n v="8"/>
    <x v="14"/>
    <n v="12"/>
    <n v="20"/>
    <n v="1"/>
    <n v="54"/>
    <n v="54"/>
    <n v="20"/>
    <n v="12"/>
    <n v="8"/>
    <n v="0.4"/>
  </r>
  <r>
    <n v="85"/>
    <n v="8"/>
    <x v="11"/>
    <n v="19"/>
    <n v="32"/>
    <n v="1"/>
    <n v="29"/>
    <n v="29"/>
    <n v="32"/>
    <n v="19"/>
    <n v="13"/>
    <n v="0.40625"/>
  </r>
  <r>
    <n v="86"/>
    <n v="20"/>
    <x v="19"/>
    <n v="15"/>
    <n v="25"/>
    <n v="2"/>
    <n v="8"/>
    <n v="4"/>
    <n v="50"/>
    <n v="30"/>
    <n v="20"/>
    <n v="0.4"/>
  </r>
  <r>
    <n v="87"/>
    <n v="3"/>
    <x v="17"/>
    <n v="10"/>
    <n v="18"/>
    <n v="2"/>
    <n v="55"/>
    <n v="27.5"/>
    <n v="36"/>
    <n v="20"/>
    <n v="16"/>
    <n v="0.44444444444444442"/>
  </r>
  <r>
    <n v="87"/>
    <n v="3"/>
    <x v="11"/>
    <n v="19"/>
    <n v="32"/>
    <n v="1"/>
    <n v="5"/>
    <n v="5"/>
    <n v="32"/>
    <n v="19"/>
    <n v="13"/>
    <n v="0.40625"/>
  </r>
  <r>
    <n v="87"/>
    <n v="3"/>
    <x v="2"/>
    <n v="19"/>
    <n v="31"/>
    <n v="1"/>
    <n v="11"/>
    <n v="11"/>
    <n v="31"/>
    <n v="19"/>
    <n v="12"/>
    <n v="0.38709677419354838"/>
  </r>
  <r>
    <n v="88"/>
    <n v="18"/>
    <x v="4"/>
    <n v="25"/>
    <n v="40"/>
    <n v="1"/>
    <n v="12"/>
    <n v="12"/>
    <n v="40"/>
    <n v="25"/>
    <n v="15"/>
    <n v="0.375"/>
  </r>
  <r>
    <n v="88"/>
    <n v="18"/>
    <x v="9"/>
    <n v="11"/>
    <n v="19"/>
    <n v="3"/>
    <n v="46"/>
    <n v="15.333333333333334"/>
    <n v="57"/>
    <n v="33"/>
    <n v="24"/>
    <n v="0.42105263157894735"/>
  </r>
  <r>
    <n v="88"/>
    <n v="18"/>
    <x v="18"/>
    <n v="15"/>
    <n v="26"/>
    <n v="1"/>
    <n v="59"/>
    <n v="59"/>
    <n v="26"/>
    <n v="15"/>
    <n v="11"/>
    <n v="0.42307692307692307"/>
  </r>
  <r>
    <n v="89"/>
    <n v="11"/>
    <x v="15"/>
    <n v="14"/>
    <n v="23"/>
    <n v="3"/>
    <n v="44"/>
    <n v="14.666666666666666"/>
    <n v="69"/>
    <n v="42"/>
    <n v="27"/>
    <n v="0.39130434782608697"/>
  </r>
  <r>
    <n v="89"/>
    <n v="11"/>
    <x v="13"/>
    <n v="20"/>
    <n v="34"/>
    <n v="2"/>
    <n v="58"/>
    <n v="29"/>
    <n v="68"/>
    <n v="40"/>
    <n v="28"/>
    <n v="0.41176470588235292"/>
  </r>
  <r>
    <n v="89"/>
    <n v="11"/>
    <x v="12"/>
    <n v="13"/>
    <n v="22"/>
    <n v="1"/>
    <n v="40"/>
    <n v="40"/>
    <n v="22"/>
    <n v="13"/>
    <n v="9"/>
    <n v="0.40909090909090912"/>
  </r>
  <r>
    <n v="90"/>
    <n v="6"/>
    <x v="13"/>
    <n v="20"/>
    <n v="34"/>
    <n v="1"/>
    <n v="48"/>
    <n v="48"/>
    <n v="34"/>
    <n v="20"/>
    <n v="14"/>
    <n v="0.41176470588235292"/>
  </r>
  <r>
    <n v="91"/>
    <n v="1"/>
    <x v="10"/>
    <n v="21"/>
    <n v="35"/>
    <n v="3"/>
    <n v="21"/>
    <n v="7"/>
    <n v="105"/>
    <n v="63"/>
    <n v="42"/>
    <n v="0.4"/>
  </r>
  <r>
    <n v="91"/>
    <n v="1"/>
    <x v="16"/>
    <n v="13"/>
    <n v="21"/>
    <n v="3"/>
    <n v="52"/>
    <n v="17.333333333333332"/>
    <n v="63"/>
    <n v="39"/>
    <n v="24"/>
    <n v="0.38095238095238093"/>
  </r>
  <r>
    <n v="91"/>
    <n v="1"/>
    <x v="12"/>
    <n v="13"/>
    <n v="22"/>
    <n v="2"/>
    <n v="11"/>
    <n v="5.5"/>
    <n v="44"/>
    <n v="26"/>
    <n v="18"/>
    <n v="0.40909090909090912"/>
  </r>
  <r>
    <n v="91"/>
    <n v="1"/>
    <x v="3"/>
    <n v="16"/>
    <n v="27"/>
    <n v="3"/>
    <n v="48"/>
    <n v="16"/>
    <n v="81"/>
    <n v="48"/>
    <n v="33"/>
    <n v="0.40740740740740738"/>
  </r>
  <r>
    <n v="92"/>
    <n v="6"/>
    <x v="6"/>
    <n v="17"/>
    <n v="29"/>
    <n v="2"/>
    <n v="36"/>
    <n v="18"/>
    <n v="58"/>
    <n v="34"/>
    <n v="24"/>
    <n v="0.41379310344827586"/>
  </r>
  <r>
    <n v="92"/>
    <n v="6"/>
    <x v="0"/>
    <n v="14"/>
    <n v="24"/>
    <n v="1"/>
    <n v="6"/>
    <n v="6"/>
    <n v="24"/>
    <n v="14"/>
    <n v="10"/>
    <n v="0.41666666666666669"/>
  </r>
  <r>
    <n v="93"/>
    <n v="2"/>
    <x v="6"/>
    <n v="17"/>
    <n v="29"/>
    <n v="1"/>
    <n v="18"/>
    <n v="18"/>
    <n v="29"/>
    <n v="17"/>
    <n v="12"/>
    <n v="0.41379310344827586"/>
  </r>
  <r>
    <n v="94"/>
    <n v="12"/>
    <x v="1"/>
    <n v="18"/>
    <n v="30"/>
    <n v="3"/>
    <n v="19"/>
    <n v="6.333333333333333"/>
    <n v="90"/>
    <n v="54"/>
    <n v="36"/>
    <n v="0.4"/>
  </r>
  <r>
    <n v="94"/>
    <n v="12"/>
    <x v="11"/>
    <n v="19"/>
    <n v="32"/>
    <n v="2"/>
    <n v="56"/>
    <n v="28"/>
    <n v="64"/>
    <n v="38"/>
    <n v="26"/>
    <n v="0.40625"/>
  </r>
  <r>
    <n v="94"/>
    <n v="12"/>
    <x v="7"/>
    <n v="20"/>
    <n v="33"/>
    <n v="3"/>
    <n v="54"/>
    <n v="18"/>
    <n v="99"/>
    <n v="60"/>
    <n v="39"/>
    <n v="0.39393939393939392"/>
  </r>
  <r>
    <n v="95"/>
    <n v="12"/>
    <x v="9"/>
    <n v="11"/>
    <n v="19"/>
    <n v="3"/>
    <n v="19"/>
    <n v="6.333333333333333"/>
    <n v="57"/>
    <n v="33"/>
    <n v="24"/>
    <n v="0.42105263157894735"/>
  </r>
  <r>
    <n v="95"/>
    <n v="12"/>
    <x v="11"/>
    <n v="19"/>
    <n v="32"/>
    <n v="3"/>
    <n v="22"/>
    <n v="7.333333333333333"/>
    <n v="96"/>
    <n v="57"/>
    <n v="39"/>
    <n v="0.40625"/>
  </r>
  <r>
    <n v="96"/>
    <n v="16"/>
    <x v="7"/>
    <n v="20"/>
    <n v="33"/>
    <n v="2"/>
    <n v="47"/>
    <n v="23.5"/>
    <n v="66"/>
    <n v="40"/>
    <n v="26"/>
    <n v="0.39393939393939392"/>
  </r>
  <r>
    <n v="96"/>
    <n v="16"/>
    <x v="9"/>
    <n v="11"/>
    <n v="19"/>
    <n v="2"/>
    <n v="10"/>
    <n v="5"/>
    <n v="38"/>
    <n v="22"/>
    <n v="16"/>
    <n v="0.42105263157894735"/>
  </r>
  <r>
    <n v="96"/>
    <n v="16"/>
    <x v="0"/>
    <n v="14"/>
    <n v="24"/>
    <n v="3"/>
    <n v="19"/>
    <n v="6.333333333333333"/>
    <n v="72"/>
    <n v="42"/>
    <n v="30"/>
    <n v="0.41666666666666669"/>
  </r>
  <r>
    <n v="97"/>
    <n v="14"/>
    <x v="18"/>
    <n v="15"/>
    <n v="26"/>
    <n v="1"/>
    <n v="17"/>
    <n v="17"/>
    <n v="26"/>
    <n v="15"/>
    <n v="11"/>
    <n v="0.42307692307692307"/>
  </r>
  <r>
    <n v="97"/>
    <n v="14"/>
    <x v="14"/>
    <n v="12"/>
    <n v="20"/>
    <n v="3"/>
    <n v="5"/>
    <n v="1.6666666666666667"/>
    <n v="60"/>
    <n v="36"/>
    <n v="24"/>
    <n v="0.4"/>
  </r>
  <r>
    <n v="97"/>
    <n v="14"/>
    <x v="13"/>
    <n v="20"/>
    <n v="34"/>
    <n v="3"/>
    <n v="57"/>
    <n v="19"/>
    <n v="102"/>
    <n v="60"/>
    <n v="42"/>
    <n v="0.41176470588235292"/>
  </r>
  <r>
    <n v="98"/>
    <n v="7"/>
    <x v="14"/>
    <n v="12"/>
    <n v="20"/>
    <n v="3"/>
    <n v="56"/>
    <n v="18.666666666666668"/>
    <n v="60"/>
    <n v="36"/>
    <n v="24"/>
    <n v="0.4"/>
  </r>
  <r>
    <n v="98"/>
    <n v="7"/>
    <x v="6"/>
    <n v="17"/>
    <n v="29"/>
    <n v="3"/>
    <n v="33"/>
    <n v="11"/>
    <n v="87"/>
    <n v="51"/>
    <n v="36"/>
    <n v="0.41379310344827586"/>
  </r>
  <r>
    <n v="98"/>
    <n v="7"/>
    <x v="9"/>
    <n v="11"/>
    <n v="19"/>
    <n v="1"/>
    <n v="51"/>
    <n v="51"/>
    <n v="19"/>
    <n v="11"/>
    <n v="8"/>
    <n v="0.42105263157894735"/>
  </r>
  <r>
    <n v="99"/>
    <n v="2"/>
    <x v="1"/>
    <n v="18"/>
    <n v="30"/>
    <n v="2"/>
    <n v="27"/>
    <n v="13.5"/>
    <n v="60"/>
    <n v="36"/>
    <n v="24"/>
    <n v="0.4"/>
  </r>
  <r>
    <n v="99"/>
    <n v="2"/>
    <x v="2"/>
    <n v="19"/>
    <n v="31"/>
    <n v="1"/>
    <n v="5"/>
    <n v="5"/>
    <n v="31"/>
    <n v="19"/>
    <n v="12"/>
    <n v="0.38709677419354838"/>
  </r>
  <r>
    <n v="99"/>
    <n v="2"/>
    <x v="9"/>
    <n v="11"/>
    <n v="19"/>
    <n v="1"/>
    <n v="9"/>
    <n v="9"/>
    <n v="19"/>
    <n v="11"/>
    <n v="8"/>
    <n v="0.42105263157894735"/>
  </r>
  <r>
    <n v="99"/>
    <n v="2"/>
    <x v="6"/>
    <n v="17"/>
    <n v="29"/>
    <n v="1"/>
    <n v="45"/>
    <n v="45"/>
    <n v="29"/>
    <n v="17"/>
    <n v="12"/>
    <n v="0.41379310344827586"/>
  </r>
  <r>
    <n v="100"/>
    <n v="18"/>
    <x v="0"/>
    <n v="14"/>
    <n v="24"/>
    <n v="3"/>
    <n v="48"/>
    <n v="16"/>
    <n v="72"/>
    <n v="42"/>
    <n v="30"/>
    <n v="0.41666666666666669"/>
  </r>
  <r>
    <n v="100"/>
    <n v="18"/>
    <x v="12"/>
    <n v="13"/>
    <n v="22"/>
    <n v="2"/>
    <n v="33"/>
    <n v="16.5"/>
    <n v="44"/>
    <n v="26"/>
    <n v="18"/>
    <n v="0.40909090909090912"/>
  </r>
  <r>
    <n v="100"/>
    <n v="18"/>
    <x v="19"/>
    <n v="15"/>
    <n v="25"/>
    <n v="2"/>
    <n v="22"/>
    <n v="11"/>
    <n v="50"/>
    <n v="30"/>
    <n v="20"/>
    <n v="0.4"/>
  </r>
  <r>
    <n v="101"/>
    <n v="1"/>
    <x v="2"/>
    <n v="19"/>
    <n v="31"/>
    <n v="1"/>
    <n v="24"/>
    <n v="24"/>
    <n v="31"/>
    <n v="19"/>
    <n v="12"/>
    <n v="0.38709677419354838"/>
  </r>
  <r>
    <n v="101"/>
    <n v="1"/>
    <x v="19"/>
    <n v="15"/>
    <n v="25"/>
    <n v="2"/>
    <n v="41"/>
    <n v="20.5"/>
    <n v="50"/>
    <n v="30"/>
    <n v="20"/>
    <n v="0.4"/>
  </r>
  <r>
    <n v="101"/>
    <n v="1"/>
    <x v="12"/>
    <n v="13"/>
    <n v="22"/>
    <n v="1"/>
    <n v="35"/>
    <n v="35"/>
    <n v="22"/>
    <n v="13"/>
    <n v="9"/>
    <n v="0.40909090909090912"/>
  </r>
  <r>
    <n v="101"/>
    <n v="1"/>
    <x v="10"/>
    <n v="21"/>
    <n v="35"/>
    <n v="1"/>
    <n v="34"/>
    <n v="34"/>
    <n v="35"/>
    <n v="21"/>
    <n v="14"/>
    <n v="0.4"/>
  </r>
  <r>
    <n v="102"/>
    <n v="19"/>
    <x v="8"/>
    <n v="16"/>
    <n v="28"/>
    <n v="3"/>
    <n v="17"/>
    <n v="5.666666666666667"/>
    <n v="84"/>
    <n v="48"/>
    <n v="36"/>
    <n v="0.42857142857142855"/>
  </r>
  <r>
    <n v="102"/>
    <n v="19"/>
    <x v="6"/>
    <n v="17"/>
    <n v="29"/>
    <n v="3"/>
    <n v="29"/>
    <n v="9.6666666666666661"/>
    <n v="87"/>
    <n v="51"/>
    <n v="36"/>
    <n v="0.41379310344827586"/>
  </r>
  <r>
    <n v="103"/>
    <n v="13"/>
    <x v="16"/>
    <n v="13"/>
    <n v="21"/>
    <n v="1"/>
    <n v="57"/>
    <n v="57"/>
    <n v="21"/>
    <n v="13"/>
    <n v="8"/>
    <n v="0.38095238095238093"/>
  </r>
  <r>
    <n v="103"/>
    <n v="13"/>
    <x v="13"/>
    <n v="20"/>
    <n v="34"/>
    <n v="1"/>
    <n v="9"/>
    <n v="9"/>
    <n v="34"/>
    <n v="20"/>
    <n v="14"/>
    <n v="0.41176470588235292"/>
  </r>
  <r>
    <n v="103"/>
    <n v="13"/>
    <x v="17"/>
    <n v="10"/>
    <n v="18"/>
    <n v="1"/>
    <n v="33"/>
    <n v="33"/>
    <n v="18"/>
    <n v="10"/>
    <n v="8"/>
    <n v="0.44444444444444442"/>
  </r>
  <r>
    <n v="104"/>
    <n v="14"/>
    <x v="15"/>
    <n v="14"/>
    <n v="23"/>
    <n v="2"/>
    <n v="43"/>
    <n v="21.5"/>
    <n v="46"/>
    <n v="28"/>
    <n v="18"/>
    <n v="0.39130434782608697"/>
  </r>
  <r>
    <n v="104"/>
    <n v="14"/>
    <x v="2"/>
    <n v="19"/>
    <n v="31"/>
    <n v="1"/>
    <n v="12"/>
    <n v="12"/>
    <n v="31"/>
    <n v="19"/>
    <n v="12"/>
    <n v="0.38709677419354838"/>
  </r>
  <r>
    <n v="105"/>
    <n v="14"/>
    <x v="14"/>
    <n v="12"/>
    <n v="20"/>
    <n v="3"/>
    <n v="9"/>
    <n v="3"/>
    <n v="60"/>
    <n v="36"/>
    <n v="24"/>
    <n v="0.4"/>
  </r>
  <r>
    <n v="105"/>
    <n v="14"/>
    <x v="3"/>
    <n v="16"/>
    <n v="27"/>
    <n v="3"/>
    <n v="34"/>
    <n v="11.333333333333334"/>
    <n v="81"/>
    <n v="48"/>
    <n v="33"/>
    <n v="0.40740740740740738"/>
  </r>
  <r>
    <n v="106"/>
    <n v="15"/>
    <x v="13"/>
    <n v="20"/>
    <n v="34"/>
    <n v="2"/>
    <n v="29"/>
    <n v="14.5"/>
    <n v="68"/>
    <n v="40"/>
    <n v="28"/>
    <n v="0.41176470588235292"/>
  </r>
  <r>
    <n v="107"/>
    <n v="11"/>
    <x v="11"/>
    <n v="19"/>
    <n v="32"/>
    <n v="2"/>
    <n v="48"/>
    <n v="24"/>
    <n v="64"/>
    <n v="38"/>
    <n v="26"/>
    <n v="0.40625"/>
  </r>
  <r>
    <n v="107"/>
    <n v="11"/>
    <x v="6"/>
    <n v="17"/>
    <n v="29"/>
    <n v="3"/>
    <n v="51"/>
    <n v="17"/>
    <n v="87"/>
    <n v="51"/>
    <n v="36"/>
    <n v="0.41379310344827586"/>
  </r>
  <r>
    <n v="107"/>
    <n v="11"/>
    <x v="13"/>
    <n v="20"/>
    <n v="34"/>
    <n v="3"/>
    <n v="42"/>
    <n v="14"/>
    <n v="102"/>
    <n v="60"/>
    <n v="42"/>
    <n v="0.41176470588235292"/>
  </r>
  <r>
    <n v="108"/>
    <n v="3"/>
    <x v="6"/>
    <n v="17"/>
    <n v="29"/>
    <n v="2"/>
    <n v="23"/>
    <n v="11.5"/>
    <n v="58"/>
    <n v="34"/>
    <n v="24"/>
    <n v="0.41379310344827586"/>
  </r>
  <r>
    <n v="108"/>
    <n v="3"/>
    <x v="17"/>
    <n v="10"/>
    <n v="18"/>
    <n v="1"/>
    <n v="10"/>
    <n v="10"/>
    <n v="18"/>
    <n v="10"/>
    <n v="8"/>
    <n v="0.44444444444444442"/>
  </r>
  <r>
    <n v="108"/>
    <n v="3"/>
    <x v="14"/>
    <n v="12"/>
    <n v="20"/>
    <n v="1"/>
    <n v="26"/>
    <n v="26"/>
    <n v="20"/>
    <n v="12"/>
    <n v="8"/>
    <n v="0.4"/>
  </r>
  <r>
    <n v="108"/>
    <n v="3"/>
    <x v="8"/>
    <n v="16"/>
    <n v="28"/>
    <n v="1"/>
    <n v="56"/>
    <n v="56"/>
    <n v="28"/>
    <n v="16"/>
    <n v="12"/>
    <n v="0.42857142857142855"/>
  </r>
  <r>
    <n v="109"/>
    <n v="10"/>
    <x v="13"/>
    <n v="20"/>
    <n v="34"/>
    <n v="3"/>
    <n v="54"/>
    <n v="18"/>
    <n v="102"/>
    <n v="60"/>
    <n v="42"/>
    <n v="0.41176470588235292"/>
  </r>
  <r>
    <n v="109"/>
    <n v="10"/>
    <x v="15"/>
    <n v="14"/>
    <n v="23"/>
    <n v="1"/>
    <n v="26"/>
    <n v="26"/>
    <n v="23"/>
    <n v="14"/>
    <n v="9"/>
    <n v="0.39130434782608697"/>
  </r>
  <r>
    <n v="109"/>
    <n v="10"/>
    <x v="12"/>
    <n v="13"/>
    <n v="22"/>
    <n v="2"/>
    <n v="38"/>
    <n v="19"/>
    <n v="44"/>
    <n v="26"/>
    <n v="18"/>
    <n v="0.40909090909090912"/>
  </r>
  <r>
    <n v="110"/>
    <n v="5"/>
    <x v="6"/>
    <n v="17"/>
    <n v="29"/>
    <n v="2"/>
    <n v="38"/>
    <n v="19"/>
    <n v="58"/>
    <n v="34"/>
    <n v="24"/>
    <n v="0.41379310344827586"/>
  </r>
  <r>
    <n v="110"/>
    <n v="5"/>
    <x v="18"/>
    <n v="15"/>
    <n v="26"/>
    <n v="3"/>
    <n v="27"/>
    <n v="9"/>
    <n v="78"/>
    <n v="45"/>
    <n v="33"/>
    <n v="0.42307692307692307"/>
  </r>
  <r>
    <n v="110"/>
    <n v="5"/>
    <x v="3"/>
    <n v="16"/>
    <n v="27"/>
    <n v="1"/>
    <n v="56"/>
    <n v="56"/>
    <n v="27"/>
    <n v="16"/>
    <n v="11"/>
    <n v="0.40740740740740738"/>
  </r>
  <r>
    <n v="111"/>
    <n v="3"/>
    <x v="11"/>
    <n v="19"/>
    <n v="32"/>
    <n v="1"/>
    <n v="47"/>
    <n v="47"/>
    <n v="32"/>
    <n v="19"/>
    <n v="13"/>
    <n v="0.40625"/>
  </r>
  <r>
    <n v="111"/>
    <n v="3"/>
    <x v="12"/>
    <n v="13"/>
    <n v="22"/>
    <n v="3"/>
    <n v="5"/>
    <n v="1.6666666666666667"/>
    <n v="66"/>
    <n v="39"/>
    <n v="27"/>
    <n v="0.40909090909090912"/>
  </r>
  <r>
    <n v="111"/>
    <n v="3"/>
    <x v="0"/>
    <n v="14"/>
    <n v="24"/>
    <n v="2"/>
    <n v="48"/>
    <n v="24"/>
    <n v="48"/>
    <n v="28"/>
    <n v="20"/>
    <n v="0.41666666666666669"/>
  </r>
  <r>
    <n v="111"/>
    <n v="3"/>
    <x v="6"/>
    <n v="17"/>
    <n v="29"/>
    <n v="2"/>
    <n v="37"/>
    <n v="18.5"/>
    <n v="58"/>
    <n v="34"/>
    <n v="24"/>
    <n v="0.41379310344827586"/>
  </r>
  <r>
    <n v="112"/>
    <n v="6"/>
    <x v="14"/>
    <n v="12"/>
    <n v="20"/>
    <n v="1"/>
    <n v="16"/>
    <n v="16"/>
    <n v="20"/>
    <n v="12"/>
    <n v="8"/>
    <n v="0.4"/>
  </r>
  <r>
    <n v="113"/>
    <n v="4"/>
    <x v="13"/>
    <n v="20"/>
    <n v="34"/>
    <n v="2"/>
    <n v="51"/>
    <n v="25.5"/>
    <n v="68"/>
    <n v="40"/>
    <n v="28"/>
    <n v="0.41176470588235292"/>
  </r>
  <r>
    <n v="114"/>
    <n v="7"/>
    <x v="1"/>
    <n v="18"/>
    <n v="30"/>
    <n v="3"/>
    <n v="36"/>
    <n v="12"/>
    <n v="90"/>
    <n v="54"/>
    <n v="36"/>
    <n v="0.4"/>
  </r>
  <r>
    <n v="114"/>
    <n v="7"/>
    <x v="6"/>
    <n v="17"/>
    <n v="29"/>
    <n v="3"/>
    <n v="22"/>
    <n v="7.333333333333333"/>
    <n v="87"/>
    <n v="51"/>
    <n v="36"/>
    <n v="0.41379310344827586"/>
  </r>
  <r>
    <n v="114"/>
    <n v="7"/>
    <x v="17"/>
    <n v="10"/>
    <n v="18"/>
    <n v="3"/>
    <n v="31"/>
    <n v="10.333333333333334"/>
    <n v="54"/>
    <n v="30"/>
    <n v="24"/>
    <n v="0.44444444444444442"/>
  </r>
  <r>
    <n v="114"/>
    <n v="7"/>
    <x v="12"/>
    <n v="13"/>
    <n v="22"/>
    <n v="1"/>
    <n v="42"/>
    <n v="42"/>
    <n v="22"/>
    <n v="13"/>
    <n v="9"/>
    <n v="0.40909090909090912"/>
  </r>
  <r>
    <n v="115"/>
    <n v="12"/>
    <x v="3"/>
    <n v="16"/>
    <n v="27"/>
    <n v="3"/>
    <n v="23"/>
    <n v="7.666666666666667"/>
    <n v="81"/>
    <n v="48"/>
    <n v="33"/>
    <n v="0.40740740740740738"/>
  </r>
  <r>
    <n v="115"/>
    <n v="12"/>
    <x v="1"/>
    <n v="18"/>
    <n v="30"/>
    <n v="2"/>
    <n v="32"/>
    <n v="16"/>
    <n v="60"/>
    <n v="36"/>
    <n v="24"/>
    <n v="0.4"/>
  </r>
  <r>
    <n v="115"/>
    <n v="12"/>
    <x v="11"/>
    <n v="19"/>
    <n v="32"/>
    <n v="3"/>
    <n v="43"/>
    <n v="14.333333333333334"/>
    <n v="96"/>
    <n v="57"/>
    <n v="39"/>
    <n v="0.40625"/>
  </r>
  <r>
    <n v="116"/>
    <n v="8"/>
    <x v="11"/>
    <n v="19"/>
    <n v="32"/>
    <n v="3"/>
    <n v="54"/>
    <n v="18"/>
    <n v="96"/>
    <n v="57"/>
    <n v="39"/>
    <n v="0.40625"/>
  </r>
  <r>
    <n v="116"/>
    <n v="8"/>
    <x v="10"/>
    <n v="21"/>
    <n v="35"/>
    <n v="1"/>
    <n v="21"/>
    <n v="21"/>
    <n v="35"/>
    <n v="21"/>
    <n v="14"/>
    <n v="0.4"/>
  </r>
  <r>
    <n v="116"/>
    <n v="8"/>
    <x v="5"/>
    <n v="22"/>
    <n v="36"/>
    <n v="1"/>
    <n v="26"/>
    <n v="26"/>
    <n v="36"/>
    <n v="22"/>
    <n v="14"/>
    <n v="0.3888888888888889"/>
  </r>
  <r>
    <n v="116"/>
    <n v="8"/>
    <x v="13"/>
    <n v="20"/>
    <n v="34"/>
    <n v="3"/>
    <n v="28"/>
    <n v="9.3333333333333339"/>
    <n v="102"/>
    <n v="60"/>
    <n v="42"/>
    <n v="0.41176470588235292"/>
  </r>
  <r>
    <n v="117"/>
    <n v="8"/>
    <x v="10"/>
    <n v="21"/>
    <n v="35"/>
    <n v="2"/>
    <n v="8"/>
    <n v="4"/>
    <n v="70"/>
    <n v="42"/>
    <n v="28"/>
    <n v="0.4"/>
  </r>
  <r>
    <n v="118"/>
    <n v="13"/>
    <x v="17"/>
    <n v="10"/>
    <n v="18"/>
    <n v="3"/>
    <n v="39"/>
    <n v="13"/>
    <n v="54"/>
    <n v="30"/>
    <n v="24"/>
    <n v="0.44444444444444442"/>
  </r>
  <r>
    <n v="118"/>
    <n v="13"/>
    <x v="15"/>
    <n v="14"/>
    <n v="23"/>
    <n v="3"/>
    <n v="22"/>
    <n v="7.333333333333333"/>
    <n v="69"/>
    <n v="42"/>
    <n v="27"/>
    <n v="0.39130434782608697"/>
  </r>
  <r>
    <n v="118"/>
    <n v="13"/>
    <x v="3"/>
    <n v="16"/>
    <n v="27"/>
    <n v="2"/>
    <n v="52"/>
    <n v="26"/>
    <n v="54"/>
    <n v="32"/>
    <n v="22"/>
    <n v="0.40740740740740738"/>
  </r>
  <r>
    <n v="118"/>
    <n v="13"/>
    <x v="11"/>
    <n v="19"/>
    <n v="32"/>
    <n v="1"/>
    <n v="23"/>
    <n v="23"/>
    <n v="32"/>
    <n v="19"/>
    <n v="13"/>
    <n v="0.40625"/>
  </r>
  <r>
    <n v="119"/>
    <n v="17"/>
    <x v="18"/>
    <n v="15"/>
    <n v="26"/>
    <n v="1"/>
    <n v="7"/>
    <n v="7"/>
    <n v="26"/>
    <n v="15"/>
    <n v="11"/>
    <n v="0.42307692307692307"/>
  </r>
  <r>
    <n v="119"/>
    <n v="17"/>
    <x v="5"/>
    <n v="22"/>
    <n v="36"/>
    <n v="2"/>
    <n v="13"/>
    <n v="6.5"/>
    <n v="72"/>
    <n v="44"/>
    <n v="28"/>
    <n v="0.3888888888888889"/>
  </r>
  <r>
    <n v="119"/>
    <n v="17"/>
    <x v="17"/>
    <n v="10"/>
    <n v="18"/>
    <n v="2"/>
    <n v="34"/>
    <n v="17"/>
    <n v="36"/>
    <n v="20"/>
    <n v="16"/>
    <n v="0.44444444444444442"/>
  </r>
  <r>
    <n v="120"/>
    <n v="4"/>
    <x v="2"/>
    <n v="19"/>
    <n v="31"/>
    <n v="3"/>
    <n v="56"/>
    <n v="18.666666666666668"/>
    <n v="93"/>
    <n v="57"/>
    <n v="36"/>
    <n v="0.38709677419354838"/>
  </r>
  <r>
    <n v="120"/>
    <n v="4"/>
    <x v="18"/>
    <n v="15"/>
    <n v="26"/>
    <n v="2"/>
    <n v="41"/>
    <n v="20.5"/>
    <n v="52"/>
    <n v="30"/>
    <n v="22"/>
    <n v="0.42307692307692307"/>
  </r>
  <r>
    <n v="121"/>
    <n v="5"/>
    <x v="18"/>
    <n v="15"/>
    <n v="26"/>
    <n v="2"/>
    <n v="38"/>
    <n v="19"/>
    <n v="52"/>
    <n v="30"/>
    <n v="22"/>
    <n v="0.42307692307692307"/>
  </r>
  <r>
    <n v="122"/>
    <n v="6"/>
    <x v="10"/>
    <n v="21"/>
    <n v="35"/>
    <n v="3"/>
    <n v="32"/>
    <n v="10.666666666666666"/>
    <n v="105"/>
    <n v="63"/>
    <n v="42"/>
    <n v="0.4"/>
  </r>
  <r>
    <n v="123"/>
    <n v="16"/>
    <x v="0"/>
    <n v="14"/>
    <n v="24"/>
    <n v="1"/>
    <n v="33"/>
    <n v="33"/>
    <n v="24"/>
    <n v="14"/>
    <n v="10"/>
    <n v="0.41666666666666669"/>
  </r>
  <r>
    <n v="124"/>
    <n v="16"/>
    <x v="14"/>
    <n v="12"/>
    <n v="20"/>
    <n v="2"/>
    <n v="43"/>
    <n v="21.5"/>
    <n v="40"/>
    <n v="24"/>
    <n v="16"/>
    <n v="0.4"/>
  </r>
  <r>
    <n v="124"/>
    <n v="16"/>
    <x v="19"/>
    <n v="15"/>
    <n v="25"/>
    <n v="1"/>
    <n v="27"/>
    <n v="27"/>
    <n v="25"/>
    <n v="15"/>
    <n v="10"/>
    <n v="0.4"/>
  </r>
  <r>
    <n v="124"/>
    <n v="16"/>
    <x v="7"/>
    <n v="20"/>
    <n v="33"/>
    <n v="3"/>
    <n v="9"/>
    <n v="3"/>
    <n v="99"/>
    <n v="60"/>
    <n v="39"/>
    <n v="0.39393939393939392"/>
  </r>
  <r>
    <n v="124"/>
    <n v="16"/>
    <x v="6"/>
    <n v="17"/>
    <n v="29"/>
    <n v="2"/>
    <n v="59"/>
    <n v="29.5"/>
    <n v="58"/>
    <n v="34"/>
    <n v="24"/>
    <n v="0.41379310344827586"/>
  </r>
  <r>
    <n v="125"/>
    <n v="14"/>
    <x v="8"/>
    <n v="16"/>
    <n v="28"/>
    <n v="2"/>
    <n v="38"/>
    <n v="19"/>
    <n v="56"/>
    <n v="32"/>
    <n v="24"/>
    <n v="0.42857142857142855"/>
  </r>
  <r>
    <n v="125"/>
    <n v="14"/>
    <x v="13"/>
    <n v="20"/>
    <n v="34"/>
    <n v="2"/>
    <n v="15"/>
    <n v="7.5"/>
    <n v="68"/>
    <n v="40"/>
    <n v="28"/>
    <n v="0.41176470588235292"/>
  </r>
  <r>
    <n v="125"/>
    <n v="14"/>
    <x v="14"/>
    <n v="12"/>
    <n v="20"/>
    <n v="3"/>
    <n v="31"/>
    <n v="10.333333333333334"/>
    <n v="60"/>
    <n v="36"/>
    <n v="24"/>
    <n v="0.4"/>
  </r>
  <r>
    <n v="126"/>
    <n v="18"/>
    <x v="8"/>
    <n v="16"/>
    <n v="28"/>
    <n v="1"/>
    <n v="19"/>
    <n v="19"/>
    <n v="28"/>
    <n v="16"/>
    <n v="12"/>
    <n v="0.42857142857142855"/>
  </r>
  <r>
    <n v="126"/>
    <n v="18"/>
    <x v="10"/>
    <n v="21"/>
    <n v="35"/>
    <n v="1"/>
    <n v="40"/>
    <n v="40"/>
    <n v="35"/>
    <n v="21"/>
    <n v="14"/>
    <n v="0.4"/>
  </r>
  <r>
    <n v="126"/>
    <n v="18"/>
    <x v="0"/>
    <n v="14"/>
    <n v="24"/>
    <n v="3"/>
    <n v="27"/>
    <n v="9"/>
    <n v="72"/>
    <n v="42"/>
    <n v="30"/>
    <n v="0.41666666666666669"/>
  </r>
  <r>
    <n v="126"/>
    <n v="18"/>
    <x v="1"/>
    <n v="18"/>
    <n v="30"/>
    <n v="1"/>
    <n v="53"/>
    <n v="53"/>
    <n v="30"/>
    <n v="18"/>
    <n v="12"/>
    <n v="0.4"/>
  </r>
  <r>
    <n v="127"/>
    <n v="6"/>
    <x v="5"/>
    <n v="22"/>
    <n v="36"/>
    <n v="2"/>
    <n v="30"/>
    <n v="15"/>
    <n v="72"/>
    <n v="44"/>
    <n v="28"/>
    <n v="0.3888888888888889"/>
  </r>
  <r>
    <n v="128"/>
    <n v="2"/>
    <x v="19"/>
    <n v="15"/>
    <n v="25"/>
    <n v="3"/>
    <n v="53"/>
    <n v="17.666666666666668"/>
    <n v="75"/>
    <n v="45"/>
    <n v="30"/>
    <n v="0.4"/>
  </r>
  <r>
    <n v="128"/>
    <n v="2"/>
    <x v="17"/>
    <n v="10"/>
    <n v="18"/>
    <n v="3"/>
    <n v="50"/>
    <n v="16.666666666666668"/>
    <n v="54"/>
    <n v="30"/>
    <n v="24"/>
    <n v="0.44444444444444442"/>
  </r>
  <r>
    <n v="128"/>
    <n v="2"/>
    <x v="0"/>
    <n v="14"/>
    <n v="24"/>
    <n v="2"/>
    <n v="35"/>
    <n v="17.5"/>
    <n v="48"/>
    <n v="28"/>
    <n v="20"/>
    <n v="0.41666666666666669"/>
  </r>
  <r>
    <n v="128"/>
    <n v="2"/>
    <x v="2"/>
    <n v="19"/>
    <n v="31"/>
    <n v="2"/>
    <n v="34"/>
    <n v="17"/>
    <n v="62"/>
    <n v="38"/>
    <n v="24"/>
    <n v="0.38709677419354838"/>
  </r>
  <r>
    <n v="129"/>
    <n v="16"/>
    <x v="9"/>
    <n v="11"/>
    <n v="19"/>
    <n v="3"/>
    <n v="6"/>
    <n v="2"/>
    <n v="57"/>
    <n v="33"/>
    <n v="24"/>
    <n v="0.42105263157894735"/>
  </r>
  <r>
    <n v="129"/>
    <n v="16"/>
    <x v="14"/>
    <n v="12"/>
    <n v="20"/>
    <n v="1"/>
    <n v="24"/>
    <n v="24"/>
    <n v="20"/>
    <n v="12"/>
    <n v="8"/>
    <n v="0.4"/>
  </r>
  <r>
    <n v="129"/>
    <n v="16"/>
    <x v="6"/>
    <n v="17"/>
    <n v="29"/>
    <n v="1"/>
    <n v="50"/>
    <n v="50"/>
    <n v="29"/>
    <n v="17"/>
    <n v="12"/>
    <n v="0.41379310344827586"/>
  </r>
  <r>
    <n v="130"/>
    <n v="10"/>
    <x v="10"/>
    <n v="21"/>
    <n v="35"/>
    <n v="1"/>
    <n v="25"/>
    <n v="25"/>
    <n v="35"/>
    <n v="21"/>
    <n v="14"/>
    <n v="0.4"/>
  </r>
  <r>
    <n v="131"/>
    <n v="7"/>
    <x v="4"/>
    <n v="25"/>
    <n v="40"/>
    <n v="1"/>
    <n v="43"/>
    <n v="43"/>
    <n v="40"/>
    <n v="25"/>
    <n v="15"/>
    <n v="0.375"/>
  </r>
  <r>
    <n v="131"/>
    <n v="7"/>
    <x v="17"/>
    <n v="10"/>
    <n v="18"/>
    <n v="3"/>
    <n v="20"/>
    <n v="6.666666666666667"/>
    <n v="54"/>
    <n v="30"/>
    <n v="24"/>
    <n v="0.44444444444444442"/>
  </r>
  <r>
    <n v="131"/>
    <n v="7"/>
    <x v="16"/>
    <n v="13"/>
    <n v="21"/>
    <n v="3"/>
    <n v="57"/>
    <n v="19"/>
    <n v="63"/>
    <n v="39"/>
    <n v="24"/>
    <n v="0.38095238095238093"/>
  </r>
  <r>
    <n v="132"/>
    <n v="9"/>
    <x v="15"/>
    <n v="14"/>
    <n v="23"/>
    <n v="1"/>
    <n v="6"/>
    <n v="6"/>
    <n v="23"/>
    <n v="14"/>
    <n v="9"/>
    <n v="0.39130434782608697"/>
  </r>
  <r>
    <n v="132"/>
    <n v="9"/>
    <x v="5"/>
    <n v="22"/>
    <n v="36"/>
    <n v="1"/>
    <n v="18"/>
    <n v="18"/>
    <n v="36"/>
    <n v="22"/>
    <n v="14"/>
    <n v="0.3888888888888889"/>
  </r>
  <r>
    <n v="132"/>
    <n v="9"/>
    <x v="16"/>
    <n v="13"/>
    <n v="21"/>
    <n v="2"/>
    <n v="53"/>
    <n v="26.5"/>
    <n v="42"/>
    <n v="26"/>
    <n v="16"/>
    <n v="0.38095238095238093"/>
  </r>
  <r>
    <n v="132"/>
    <n v="9"/>
    <x v="10"/>
    <n v="21"/>
    <n v="35"/>
    <n v="3"/>
    <n v="25"/>
    <n v="8.3333333333333339"/>
    <n v="105"/>
    <n v="63"/>
    <n v="42"/>
    <n v="0.4"/>
  </r>
  <r>
    <n v="133"/>
    <n v="20"/>
    <x v="11"/>
    <n v="19"/>
    <n v="32"/>
    <n v="1"/>
    <n v="5"/>
    <n v="5"/>
    <n v="32"/>
    <n v="19"/>
    <n v="13"/>
    <n v="0.40625"/>
  </r>
  <r>
    <n v="133"/>
    <n v="20"/>
    <x v="13"/>
    <n v="20"/>
    <n v="34"/>
    <n v="1"/>
    <n v="45"/>
    <n v="45"/>
    <n v="34"/>
    <n v="20"/>
    <n v="14"/>
    <n v="0.41176470588235292"/>
  </r>
  <r>
    <n v="133"/>
    <n v="20"/>
    <x v="2"/>
    <n v="19"/>
    <n v="31"/>
    <n v="2"/>
    <n v="46"/>
    <n v="23"/>
    <n v="62"/>
    <n v="38"/>
    <n v="24"/>
    <n v="0.38709677419354838"/>
  </r>
  <r>
    <n v="133"/>
    <n v="20"/>
    <x v="17"/>
    <n v="10"/>
    <n v="18"/>
    <n v="3"/>
    <n v="11"/>
    <n v="3.6666666666666665"/>
    <n v="54"/>
    <n v="30"/>
    <n v="24"/>
    <n v="0.44444444444444442"/>
  </r>
  <r>
    <n v="134"/>
    <n v="3"/>
    <x v="0"/>
    <n v="14"/>
    <n v="24"/>
    <n v="1"/>
    <n v="19"/>
    <n v="19"/>
    <n v="24"/>
    <n v="14"/>
    <n v="10"/>
    <n v="0.41666666666666669"/>
  </r>
  <r>
    <n v="134"/>
    <n v="3"/>
    <x v="11"/>
    <n v="19"/>
    <n v="32"/>
    <n v="3"/>
    <n v="29"/>
    <n v="9.6666666666666661"/>
    <n v="96"/>
    <n v="57"/>
    <n v="39"/>
    <n v="0.40625"/>
  </r>
  <r>
    <n v="135"/>
    <n v="11"/>
    <x v="2"/>
    <n v="19"/>
    <n v="31"/>
    <n v="3"/>
    <n v="17"/>
    <n v="5.666666666666667"/>
    <n v="93"/>
    <n v="57"/>
    <n v="36"/>
    <n v="0.38709677419354838"/>
  </r>
  <r>
    <n v="135"/>
    <n v="11"/>
    <x v="4"/>
    <n v="25"/>
    <n v="40"/>
    <n v="2"/>
    <n v="42"/>
    <n v="21"/>
    <n v="80"/>
    <n v="50"/>
    <n v="30"/>
    <n v="0.375"/>
  </r>
  <r>
    <n v="135"/>
    <n v="11"/>
    <x v="6"/>
    <n v="17"/>
    <n v="29"/>
    <n v="3"/>
    <n v="29"/>
    <n v="9.6666666666666661"/>
    <n v="87"/>
    <n v="51"/>
    <n v="36"/>
    <n v="0.41379310344827586"/>
  </r>
  <r>
    <n v="136"/>
    <n v="6"/>
    <x v="4"/>
    <n v="25"/>
    <n v="40"/>
    <n v="2"/>
    <n v="13"/>
    <n v="6.5"/>
    <n v="80"/>
    <n v="50"/>
    <n v="30"/>
    <n v="0.375"/>
  </r>
  <r>
    <n v="137"/>
    <n v="13"/>
    <x v="16"/>
    <n v="13"/>
    <n v="21"/>
    <n v="3"/>
    <n v="41"/>
    <n v="13.666666666666666"/>
    <n v="63"/>
    <n v="39"/>
    <n v="24"/>
    <n v="0.38095238095238093"/>
  </r>
  <r>
    <n v="138"/>
    <n v="6"/>
    <x v="2"/>
    <n v="19"/>
    <n v="31"/>
    <n v="2"/>
    <n v="40"/>
    <n v="20"/>
    <n v="62"/>
    <n v="38"/>
    <n v="24"/>
    <n v="0.38709677419354838"/>
  </r>
  <r>
    <n v="138"/>
    <n v="6"/>
    <x v="9"/>
    <n v="11"/>
    <n v="19"/>
    <n v="2"/>
    <n v="6"/>
    <n v="3"/>
    <n v="38"/>
    <n v="22"/>
    <n v="16"/>
    <n v="0.42105263157894735"/>
  </r>
  <r>
    <n v="138"/>
    <n v="6"/>
    <x v="18"/>
    <n v="15"/>
    <n v="26"/>
    <n v="3"/>
    <n v="7"/>
    <n v="2.3333333333333335"/>
    <n v="78"/>
    <n v="45"/>
    <n v="33"/>
    <n v="0.42307692307692307"/>
  </r>
  <r>
    <n v="138"/>
    <n v="6"/>
    <x v="1"/>
    <n v="18"/>
    <n v="30"/>
    <n v="2"/>
    <n v="44"/>
    <n v="22"/>
    <n v="60"/>
    <n v="36"/>
    <n v="24"/>
    <n v="0.4"/>
  </r>
  <r>
    <n v="139"/>
    <n v="16"/>
    <x v="10"/>
    <n v="21"/>
    <n v="35"/>
    <n v="1"/>
    <n v="26"/>
    <n v="26"/>
    <n v="35"/>
    <n v="21"/>
    <n v="14"/>
    <n v="0.4"/>
  </r>
  <r>
    <n v="140"/>
    <n v="11"/>
    <x v="19"/>
    <n v="15"/>
    <n v="25"/>
    <n v="2"/>
    <n v="35"/>
    <n v="17.5"/>
    <n v="50"/>
    <n v="30"/>
    <n v="20"/>
    <n v="0.4"/>
  </r>
  <r>
    <n v="140"/>
    <n v="11"/>
    <x v="10"/>
    <n v="21"/>
    <n v="35"/>
    <n v="3"/>
    <n v="35"/>
    <n v="11.666666666666666"/>
    <n v="105"/>
    <n v="63"/>
    <n v="42"/>
    <n v="0.4"/>
  </r>
  <r>
    <n v="140"/>
    <n v="11"/>
    <x v="17"/>
    <n v="10"/>
    <n v="18"/>
    <n v="2"/>
    <n v="48"/>
    <n v="24"/>
    <n v="36"/>
    <n v="20"/>
    <n v="16"/>
    <n v="0.44444444444444442"/>
  </r>
  <r>
    <n v="141"/>
    <n v="4"/>
    <x v="16"/>
    <n v="13"/>
    <n v="21"/>
    <n v="1"/>
    <n v="28"/>
    <n v="28"/>
    <n v="21"/>
    <n v="13"/>
    <n v="8"/>
    <n v="0.38095238095238093"/>
  </r>
  <r>
    <n v="142"/>
    <n v="14"/>
    <x v="0"/>
    <n v="14"/>
    <n v="24"/>
    <n v="3"/>
    <n v="37"/>
    <n v="12.333333333333334"/>
    <n v="72"/>
    <n v="42"/>
    <n v="30"/>
    <n v="0.41666666666666669"/>
  </r>
  <r>
    <n v="142"/>
    <n v="14"/>
    <x v="15"/>
    <n v="14"/>
    <n v="23"/>
    <n v="3"/>
    <n v="11"/>
    <n v="3.6666666666666665"/>
    <n v="69"/>
    <n v="42"/>
    <n v="27"/>
    <n v="0.39130434782608697"/>
  </r>
  <r>
    <n v="142"/>
    <n v="14"/>
    <x v="4"/>
    <n v="25"/>
    <n v="40"/>
    <n v="1"/>
    <n v="22"/>
    <n v="22"/>
    <n v="40"/>
    <n v="25"/>
    <n v="15"/>
    <n v="0.375"/>
  </r>
  <r>
    <n v="143"/>
    <n v="9"/>
    <x v="19"/>
    <n v="15"/>
    <n v="25"/>
    <n v="2"/>
    <n v="16"/>
    <n v="8"/>
    <n v="50"/>
    <n v="30"/>
    <n v="20"/>
    <n v="0.4"/>
  </r>
  <r>
    <n v="144"/>
    <n v="18"/>
    <x v="5"/>
    <n v="22"/>
    <n v="36"/>
    <n v="1"/>
    <n v="27"/>
    <n v="27"/>
    <n v="36"/>
    <n v="22"/>
    <n v="14"/>
    <n v="0.3888888888888889"/>
  </r>
  <r>
    <n v="144"/>
    <n v="18"/>
    <x v="9"/>
    <n v="11"/>
    <n v="19"/>
    <n v="3"/>
    <n v="51"/>
    <n v="17"/>
    <n v="57"/>
    <n v="33"/>
    <n v="24"/>
    <n v="0.42105263157894735"/>
  </r>
  <r>
    <n v="144"/>
    <n v="18"/>
    <x v="6"/>
    <n v="17"/>
    <n v="29"/>
    <n v="2"/>
    <n v="38"/>
    <n v="19"/>
    <n v="58"/>
    <n v="34"/>
    <n v="24"/>
    <n v="0.41379310344827586"/>
  </r>
  <r>
    <n v="144"/>
    <n v="18"/>
    <x v="13"/>
    <n v="20"/>
    <n v="34"/>
    <n v="1"/>
    <n v="34"/>
    <n v="34"/>
    <n v="34"/>
    <n v="20"/>
    <n v="14"/>
    <n v="0.41176470588235292"/>
  </r>
  <r>
    <n v="145"/>
    <n v="2"/>
    <x v="12"/>
    <n v="13"/>
    <n v="22"/>
    <n v="3"/>
    <n v="59"/>
    <n v="19.666666666666668"/>
    <n v="66"/>
    <n v="39"/>
    <n v="27"/>
    <n v="0.40909090909090912"/>
  </r>
  <r>
    <n v="145"/>
    <n v="2"/>
    <x v="1"/>
    <n v="18"/>
    <n v="30"/>
    <n v="2"/>
    <n v="47"/>
    <n v="23.5"/>
    <n v="60"/>
    <n v="36"/>
    <n v="24"/>
    <n v="0.4"/>
  </r>
  <r>
    <n v="146"/>
    <n v="8"/>
    <x v="2"/>
    <n v="19"/>
    <n v="31"/>
    <n v="2"/>
    <n v="47"/>
    <n v="23.5"/>
    <n v="62"/>
    <n v="38"/>
    <n v="24"/>
    <n v="0.38709677419354838"/>
  </r>
  <r>
    <n v="147"/>
    <n v="5"/>
    <x v="4"/>
    <n v="25"/>
    <n v="40"/>
    <n v="1"/>
    <n v="13"/>
    <n v="13"/>
    <n v="40"/>
    <n v="25"/>
    <n v="15"/>
    <n v="0.375"/>
  </r>
  <r>
    <n v="147"/>
    <n v="5"/>
    <x v="12"/>
    <n v="13"/>
    <n v="22"/>
    <n v="2"/>
    <n v="20"/>
    <n v="10"/>
    <n v="44"/>
    <n v="26"/>
    <n v="18"/>
    <n v="0.40909090909090912"/>
  </r>
  <r>
    <n v="148"/>
    <n v="10"/>
    <x v="6"/>
    <n v="17"/>
    <n v="29"/>
    <n v="2"/>
    <n v="31"/>
    <n v="15.5"/>
    <n v="58"/>
    <n v="34"/>
    <n v="24"/>
    <n v="0.41379310344827586"/>
  </r>
  <r>
    <n v="148"/>
    <n v="10"/>
    <x v="13"/>
    <n v="20"/>
    <n v="34"/>
    <n v="2"/>
    <n v="57"/>
    <n v="28.5"/>
    <n v="68"/>
    <n v="40"/>
    <n v="28"/>
    <n v="0.41176470588235292"/>
  </r>
  <r>
    <n v="148"/>
    <n v="10"/>
    <x v="14"/>
    <n v="12"/>
    <n v="20"/>
    <n v="3"/>
    <n v="46"/>
    <n v="15.333333333333334"/>
    <n v="60"/>
    <n v="36"/>
    <n v="24"/>
    <n v="0.4"/>
  </r>
  <r>
    <n v="148"/>
    <n v="10"/>
    <x v="18"/>
    <n v="15"/>
    <n v="26"/>
    <n v="1"/>
    <n v="25"/>
    <n v="25"/>
    <n v="26"/>
    <n v="15"/>
    <n v="11"/>
    <n v="0.42307692307692307"/>
  </r>
  <r>
    <n v="149"/>
    <n v="18"/>
    <x v="13"/>
    <n v="20"/>
    <n v="34"/>
    <n v="3"/>
    <n v="28"/>
    <n v="9.3333333333333339"/>
    <n v="102"/>
    <n v="60"/>
    <n v="42"/>
    <n v="0.41176470588235292"/>
  </r>
  <r>
    <n v="149"/>
    <n v="18"/>
    <x v="1"/>
    <n v="18"/>
    <n v="30"/>
    <n v="1"/>
    <n v="38"/>
    <n v="38"/>
    <n v="30"/>
    <n v="18"/>
    <n v="12"/>
    <n v="0.4"/>
  </r>
  <r>
    <n v="149"/>
    <n v="18"/>
    <x v="17"/>
    <n v="10"/>
    <n v="18"/>
    <n v="2"/>
    <n v="25"/>
    <n v="12.5"/>
    <n v="36"/>
    <n v="20"/>
    <n v="16"/>
    <n v="0.44444444444444442"/>
  </r>
  <r>
    <n v="149"/>
    <n v="18"/>
    <x v="6"/>
    <n v="17"/>
    <n v="29"/>
    <n v="2"/>
    <n v="48"/>
    <n v="24"/>
    <n v="58"/>
    <n v="34"/>
    <n v="24"/>
    <n v="0.41379310344827586"/>
  </r>
  <r>
    <n v="150"/>
    <n v="18"/>
    <x v="12"/>
    <n v="13"/>
    <n v="22"/>
    <n v="2"/>
    <n v="19"/>
    <n v="9.5"/>
    <n v="44"/>
    <n v="26"/>
    <n v="18"/>
    <n v="0.40909090909090912"/>
  </r>
  <r>
    <n v="150"/>
    <n v="18"/>
    <x v="7"/>
    <n v="20"/>
    <n v="33"/>
    <n v="2"/>
    <n v="57"/>
    <n v="28.5"/>
    <n v="66"/>
    <n v="40"/>
    <n v="26"/>
    <n v="0.39393939393939392"/>
  </r>
  <r>
    <n v="150"/>
    <n v="18"/>
    <x v="14"/>
    <n v="12"/>
    <n v="20"/>
    <n v="2"/>
    <n v="30"/>
    <n v="15"/>
    <n v="40"/>
    <n v="24"/>
    <n v="16"/>
    <n v="0.4"/>
  </r>
  <r>
    <n v="151"/>
    <n v="6"/>
    <x v="15"/>
    <n v="14"/>
    <n v="23"/>
    <n v="3"/>
    <n v="13"/>
    <n v="4.333333333333333"/>
    <n v="69"/>
    <n v="42"/>
    <n v="27"/>
    <n v="0.39130434782608697"/>
  </r>
  <r>
    <n v="151"/>
    <n v="6"/>
    <x v="16"/>
    <n v="13"/>
    <n v="21"/>
    <n v="3"/>
    <n v="6"/>
    <n v="2"/>
    <n v="63"/>
    <n v="39"/>
    <n v="24"/>
    <n v="0.38095238095238093"/>
  </r>
  <r>
    <n v="152"/>
    <n v="5"/>
    <x v="8"/>
    <n v="16"/>
    <n v="28"/>
    <n v="2"/>
    <n v="12"/>
    <n v="6"/>
    <n v="56"/>
    <n v="32"/>
    <n v="24"/>
    <n v="0.42857142857142855"/>
  </r>
  <r>
    <n v="153"/>
    <n v="10"/>
    <x v="7"/>
    <n v="20"/>
    <n v="33"/>
    <n v="3"/>
    <n v="10"/>
    <n v="3.3333333333333335"/>
    <n v="99"/>
    <n v="60"/>
    <n v="39"/>
    <n v="0.39393939393939392"/>
  </r>
  <r>
    <n v="153"/>
    <n v="10"/>
    <x v="0"/>
    <n v="14"/>
    <n v="24"/>
    <n v="1"/>
    <n v="53"/>
    <n v="53"/>
    <n v="24"/>
    <n v="14"/>
    <n v="10"/>
    <n v="0.41666666666666669"/>
  </r>
  <r>
    <n v="153"/>
    <n v="10"/>
    <x v="4"/>
    <n v="25"/>
    <n v="40"/>
    <n v="2"/>
    <n v="26"/>
    <n v="13"/>
    <n v="80"/>
    <n v="50"/>
    <n v="30"/>
    <n v="0.375"/>
  </r>
  <r>
    <n v="154"/>
    <n v="11"/>
    <x v="5"/>
    <n v="22"/>
    <n v="36"/>
    <n v="3"/>
    <n v="52"/>
    <n v="17.333333333333332"/>
    <n v="108"/>
    <n v="66"/>
    <n v="42"/>
    <n v="0.3888888888888889"/>
  </r>
  <r>
    <n v="154"/>
    <n v="11"/>
    <x v="17"/>
    <n v="10"/>
    <n v="18"/>
    <n v="2"/>
    <n v="30"/>
    <n v="15"/>
    <n v="36"/>
    <n v="20"/>
    <n v="16"/>
    <n v="0.44444444444444442"/>
  </r>
  <r>
    <n v="155"/>
    <n v="7"/>
    <x v="3"/>
    <n v="16"/>
    <n v="27"/>
    <n v="2"/>
    <n v="24"/>
    <n v="12"/>
    <n v="54"/>
    <n v="32"/>
    <n v="22"/>
    <n v="0.40740740740740738"/>
  </r>
  <r>
    <n v="155"/>
    <n v="7"/>
    <x v="2"/>
    <n v="19"/>
    <n v="31"/>
    <n v="2"/>
    <n v="43"/>
    <n v="21.5"/>
    <n v="62"/>
    <n v="38"/>
    <n v="24"/>
    <n v="0.38709677419354838"/>
  </r>
  <r>
    <n v="155"/>
    <n v="7"/>
    <x v="14"/>
    <n v="12"/>
    <n v="20"/>
    <n v="1"/>
    <n v="33"/>
    <n v="33"/>
    <n v="20"/>
    <n v="12"/>
    <n v="8"/>
    <n v="0.4"/>
  </r>
  <r>
    <n v="156"/>
    <n v="6"/>
    <x v="8"/>
    <n v="16"/>
    <n v="28"/>
    <n v="2"/>
    <n v="6"/>
    <n v="3"/>
    <n v="56"/>
    <n v="32"/>
    <n v="24"/>
    <n v="0.42857142857142855"/>
  </r>
  <r>
    <n v="157"/>
    <n v="13"/>
    <x v="19"/>
    <n v="15"/>
    <n v="25"/>
    <n v="3"/>
    <n v="48"/>
    <n v="16"/>
    <n v="75"/>
    <n v="45"/>
    <n v="30"/>
    <n v="0.4"/>
  </r>
  <r>
    <n v="157"/>
    <n v="13"/>
    <x v="8"/>
    <n v="16"/>
    <n v="28"/>
    <n v="1"/>
    <n v="54"/>
    <n v="54"/>
    <n v="28"/>
    <n v="16"/>
    <n v="12"/>
    <n v="0.42857142857142855"/>
  </r>
  <r>
    <n v="157"/>
    <n v="13"/>
    <x v="1"/>
    <n v="18"/>
    <n v="30"/>
    <n v="2"/>
    <n v="27"/>
    <n v="13.5"/>
    <n v="60"/>
    <n v="36"/>
    <n v="24"/>
    <n v="0.4"/>
  </r>
  <r>
    <n v="157"/>
    <n v="13"/>
    <x v="5"/>
    <n v="22"/>
    <n v="36"/>
    <n v="3"/>
    <n v="21"/>
    <n v="7"/>
    <n v="108"/>
    <n v="66"/>
    <n v="42"/>
    <n v="0.3888888888888889"/>
  </r>
  <r>
    <n v="158"/>
    <n v="5"/>
    <x v="9"/>
    <n v="11"/>
    <n v="19"/>
    <n v="1"/>
    <n v="57"/>
    <n v="57"/>
    <n v="19"/>
    <n v="11"/>
    <n v="8"/>
    <n v="0.42105263157894735"/>
  </r>
  <r>
    <n v="158"/>
    <n v="5"/>
    <x v="18"/>
    <n v="15"/>
    <n v="26"/>
    <n v="3"/>
    <n v="55"/>
    <n v="18.333333333333332"/>
    <n v="78"/>
    <n v="45"/>
    <n v="33"/>
    <n v="0.42307692307692307"/>
  </r>
  <r>
    <n v="158"/>
    <n v="5"/>
    <x v="5"/>
    <n v="22"/>
    <n v="36"/>
    <n v="3"/>
    <n v="7"/>
    <n v="2.3333333333333335"/>
    <n v="108"/>
    <n v="66"/>
    <n v="42"/>
    <n v="0.3888888888888889"/>
  </r>
  <r>
    <n v="158"/>
    <n v="5"/>
    <x v="10"/>
    <n v="21"/>
    <n v="35"/>
    <n v="3"/>
    <n v="16"/>
    <n v="5.333333333333333"/>
    <n v="105"/>
    <n v="63"/>
    <n v="42"/>
    <n v="0.4"/>
  </r>
  <r>
    <n v="159"/>
    <n v="16"/>
    <x v="6"/>
    <n v="17"/>
    <n v="29"/>
    <n v="3"/>
    <n v="23"/>
    <n v="7.666666666666667"/>
    <n v="87"/>
    <n v="51"/>
    <n v="36"/>
    <n v="0.41379310344827586"/>
  </r>
  <r>
    <n v="159"/>
    <n v="16"/>
    <x v="2"/>
    <n v="19"/>
    <n v="31"/>
    <n v="1"/>
    <n v="5"/>
    <n v="5"/>
    <n v="31"/>
    <n v="19"/>
    <n v="12"/>
    <n v="0.38709677419354838"/>
  </r>
  <r>
    <n v="159"/>
    <n v="16"/>
    <x v="17"/>
    <n v="10"/>
    <n v="18"/>
    <n v="2"/>
    <n v="6"/>
    <n v="3"/>
    <n v="36"/>
    <n v="20"/>
    <n v="16"/>
    <n v="0.44444444444444442"/>
  </r>
  <r>
    <n v="159"/>
    <n v="16"/>
    <x v="7"/>
    <n v="20"/>
    <n v="33"/>
    <n v="3"/>
    <n v="40"/>
    <n v="13.333333333333334"/>
    <n v="99"/>
    <n v="60"/>
    <n v="39"/>
    <n v="0.39393939393939392"/>
  </r>
  <r>
    <n v="160"/>
    <n v="19"/>
    <x v="5"/>
    <n v="22"/>
    <n v="36"/>
    <n v="3"/>
    <n v="20"/>
    <n v="6.666666666666667"/>
    <n v="108"/>
    <n v="66"/>
    <n v="42"/>
    <n v="0.3888888888888889"/>
  </r>
  <r>
    <n v="160"/>
    <n v="19"/>
    <x v="0"/>
    <n v="14"/>
    <n v="24"/>
    <n v="2"/>
    <n v="47"/>
    <n v="23.5"/>
    <n v="48"/>
    <n v="28"/>
    <n v="20"/>
    <n v="0.41666666666666669"/>
  </r>
  <r>
    <n v="161"/>
    <n v="13"/>
    <x v="8"/>
    <n v="16"/>
    <n v="28"/>
    <n v="3"/>
    <n v="57"/>
    <n v="19"/>
    <n v="84"/>
    <n v="48"/>
    <n v="36"/>
    <n v="0.42857142857142855"/>
  </r>
  <r>
    <n v="162"/>
    <n v="14"/>
    <x v="0"/>
    <n v="14"/>
    <n v="24"/>
    <n v="3"/>
    <n v="25"/>
    <n v="8.3333333333333339"/>
    <n v="72"/>
    <n v="42"/>
    <n v="30"/>
    <n v="0.41666666666666669"/>
  </r>
  <r>
    <n v="163"/>
    <n v="6"/>
    <x v="2"/>
    <n v="19"/>
    <n v="31"/>
    <n v="3"/>
    <n v="8"/>
    <n v="2.6666666666666665"/>
    <n v="93"/>
    <n v="57"/>
    <n v="36"/>
    <n v="0.38709677419354838"/>
  </r>
  <r>
    <n v="163"/>
    <n v="6"/>
    <x v="1"/>
    <n v="18"/>
    <n v="30"/>
    <n v="3"/>
    <n v="16"/>
    <n v="5.333333333333333"/>
    <n v="90"/>
    <n v="54"/>
    <n v="36"/>
    <n v="0.4"/>
  </r>
  <r>
    <n v="163"/>
    <n v="6"/>
    <x v="7"/>
    <n v="20"/>
    <n v="33"/>
    <n v="2"/>
    <n v="40"/>
    <n v="20"/>
    <n v="66"/>
    <n v="40"/>
    <n v="26"/>
    <n v="0.39393939393939392"/>
  </r>
  <r>
    <n v="163"/>
    <n v="6"/>
    <x v="12"/>
    <n v="13"/>
    <n v="22"/>
    <n v="1"/>
    <n v="7"/>
    <n v="7"/>
    <n v="22"/>
    <n v="13"/>
    <n v="9"/>
    <n v="0.40909090909090912"/>
  </r>
  <r>
    <n v="164"/>
    <n v="8"/>
    <x v="12"/>
    <n v="13"/>
    <n v="22"/>
    <n v="1"/>
    <n v="43"/>
    <n v="43"/>
    <n v="22"/>
    <n v="13"/>
    <n v="9"/>
    <n v="0.40909090909090912"/>
  </r>
  <r>
    <n v="164"/>
    <n v="8"/>
    <x v="5"/>
    <n v="22"/>
    <n v="36"/>
    <n v="1"/>
    <n v="7"/>
    <n v="7"/>
    <n v="36"/>
    <n v="22"/>
    <n v="14"/>
    <n v="0.3888888888888889"/>
  </r>
  <r>
    <n v="164"/>
    <n v="8"/>
    <x v="11"/>
    <n v="19"/>
    <n v="32"/>
    <n v="2"/>
    <n v="20"/>
    <n v="10"/>
    <n v="64"/>
    <n v="38"/>
    <n v="26"/>
    <n v="0.40625"/>
  </r>
  <r>
    <n v="164"/>
    <n v="8"/>
    <x v="0"/>
    <n v="14"/>
    <n v="24"/>
    <n v="2"/>
    <n v="35"/>
    <n v="17.5"/>
    <n v="48"/>
    <n v="28"/>
    <n v="20"/>
    <n v="0.41666666666666669"/>
  </r>
  <r>
    <n v="165"/>
    <n v="10"/>
    <x v="0"/>
    <n v="14"/>
    <n v="24"/>
    <n v="2"/>
    <n v="15"/>
    <n v="7.5"/>
    <n v="48"/>
    <n v="28"/>
    <n v="20"/>
    <n v="0.41666666666666669"/>
  </r>
  <r>
    <n v="165"/>
    <n v="10"/>
    <x v="16"/>
    <n v="13"/>
    <n v="21"/>
    <n v="2"/>
    <n v="41"/>
    <n v="20.5"/>
    <n v="42"/>
    <n v="26"/>
    <n v="16"/>
    <n v="0.38095238095238093"/>
  </r>
  <r>
    <n v="166"/>
    <n v="12"/>
    <x v="15"/>
    <n v="14"/>
    <n v="23"/>
    <n v="2"/>
    <n v="22"/>
    <n v="11"/>
    <n v="46"/>
    <n v="28"/>
    <n v="18"/>
    <n v="0.39130434782608697"/>
  </r>
  <r>
    <n v="167"/>
    <n v="5"/>
    <x v="9"/>
    <n v="11"/>
    <n v="19"/>
    <n v="1"/>
    <n v="29"/>
    <n v="29"/>
    <n v="19"/>
    <n v="11"/>
    <n v="8"/>
    <n v="0.42105263157894735"/>
  </r>
  <r>
    <n v="167"/>
    <n v="5"/>
    <x v="13"/>
    <n v="20"/>
    <n v="34"/>
    <n v="3"/>
    <n v="11"/>
    <n v="3.6666666666666665"/>
    <n v="102"/>
    <n v="60"/>
    <n v="42"/>
    <n v="0.41176470588235292"/>
  </r>
  <r>
    <n v="167"/>
    <n v="5"/>
    <x v="2"/>
    <n v="19"/>
    <n v="31"/>
    <n v="1"/>
    <n v="36"/>
    <n v="36"/>
    <n v="31"/>
    <n v="19"/>
    <n v="12"/>
    <n v="0.38709677419354838"/>
  </r>
  <r>
    <n v="168"/>
    <n v="17"/>
    <x v="12"/>
    <n v="13"/>
    <n v="22"/>
    <n v="2"/>
    <n v="7"/>
    <n v="3.5"/>
    <n v="44"/>
    <n v="26"/>
    <n v="18"/>
    <n v="0.40909090909090912"/>
  </r>
  <r>
    <n v="169"/>
    <n v="19"/>
    <x v="16"/>
    <n v="13"/>
    <n v="21"/>
    <n v="2"/>
    <n v="44"/>
    <n v="22"/>
    <n v="42"/>
    <n v="26"/>
    <n v="16"/>
    <n v="0.38095238095238093"/>
  </r>
  <r>
    <n v="169"/>
    <n v="19"/>
    <x v="13"/>
    <n v="20"/>
    <n v="34"/>
    <n v="2"/>
    <n v="59"/>
    <n v="29.5"/>
    <n v="68"/>
    <n v="40"/>
    <n v="28"/>
    <n v="0.41176470588235292"/>
  </r>
  <r>
    <n v="169"/>
    <n v="19"/>
    <x v="12"/>
    <n v="13"/>
    <n v="22"/>
    <n v="2"/>
    <n v="7"/>
    <n v="3.5"/>
    <n v="44"/>
    <n v="26"/>
    <n v="18"/>
    <n v="0.40909090909090912"/>
  </r>
  <r>
    <n v="170"/>
    <n v="12"/>
    <x v="14"/>
    <n v="12"/>
    <n v="20"/>
    <n v="3"/>
    <n v="16"/>
    <n v="5.333333333333333"/>
    <n v="60"/>
    <n v="36"/>
    <n v="24"/>
    <n v="0.4"/>
  </r>
  <r>
    <n v="170"/>
    <n v="12"/>
    <x v="6"/>
    <n v="17"/>
    <n v="29"/>
    <n v="3"/>
    <n v="16"/>
    <n v="5.333333333333333"/>
    <n v="87"/>
    <n v="51"/>
    <n v="36"/>
    <n v="0.41379310344827586"/>
  </r>
  <r>
    <n v="170"/>
    <n v="12"/>
    <x v="5"/>
    <n v="22"/>
    <n v="36"/>
    <n v="1"/>
    <n v="33"/>
    <n v="33"/>
    <n v="36"/>
    <n v="22"/>
    <n v="14"/>
    <n v="0.3888888888888889"/>
  </r>
  <r>
    <n v="170"/>
    <n v="12"/>
    <x v="1"/>
    <n v="18"/>
    <n v="30"/>
    <n v="2"/>
    <n v="8"/>
    <n v="4"/>
    <n v="60"/>
    <n v="36"/>
    <n v="24"/>
    <n v="0.4"/>
  </r>
  <r>
    <n v="171"/>
    <n v="16"/>
    <x v="18"/>
    <n v="15"/>
    <n v="26"/>
    <n v="2"/>
    <n v="29"/>
    <n v="14.5"/>
    <n v="52"/>
    <n v="30"/>
    <n v="22"/>
    <n v="0.42307692307692307"/>
  </r>
  <r>
    <n v="171"/>
    <n v="16"/>
    <x v="6"/>
    <n v="17"/>
    <n v="29"/>
    <n v="3"/>
    <n v="22"/>
    <n v="7.333333333333333"/>
    <n v="87"/>
    <n v="51"/>
    <n v="36"/>
    <n v="0.41379310344827586"/>
  </r>
  <r>
    <n v="172"/>
    <n v="12"/>
    <x v="13"/>
    <n v="20"/>
    <n v="34"/>
    <n v="2"/>
    <n v="27"/>
    <n v="13.5"/>
    <n v="68"/>
    <n v="40"/>
    <n v="28"/>
    <n v="0.41176470588235292"/>
  </r>
  <r>
    <n v="173"/>
    <n v="11"/>
    <x v="3"/>
    <n v="16"/>
    <n v="27"/>
    <n v="3"/>
    <n v="15"/>
    <n v="5"/>
    <n v="81"/>
    <n v="48"/>
    <n v="33"/>
    <n v="0.40740740740740738"/>
  </r>
  <r>
    <n v="173"/>
    <n v="11"/>
    <x v="11"/>
    <n v="19"/>
    <n v="32"/>
    <n v="3"/>
    <n v="52"/>
    <n v="17.333333333333332"/>
    <n v="96"/>
    <n v="57"/>
    <n v="39"/>
    <n v="0.40625"/>
  </r>
  <r>
    <n v="174"/>
    <n v="10"/>
    <x v="1"/>
    <n v="18"/>
    <n v="30"/>
    <n v="2"/>
    <n v="12"/>
    <n v="6"/>
    <n v="60"/>
    <n v="36"/>
    <n v="24"/>
    <n v="0.4"/>
  </r>
  <r>
    <n v="175"/>
    <n v="14"/>
    <x v="11"/>
    <n v="19"/>
    <n v="32"/>
    <n v="3"/>
    <n v="9"/>
    <n v="3"/>
    <n v="96"/>
    <n v="57"/>
    <n v="39"/>
    <n v="0.40625"/>
  </r>
  <r>
    <n v="175"/>
    <n v="14"/>
    <x v="0"/>
    <n v="14"/>
    <n v="24"/>
    <n v="2"/>
    <n v="38"/>
    <n v="19"/>
    <n v="48"/>
    <n v="28"/>
    <n v="20"/>
    <n v="0.41666666666666669"/>
  </r>
  <r>
    <n v="176"/>
    <n v="20"/>
    <x v="16"/>
    <n v="13"/>
    <n v="21"/>
    <n v="3"/>
    <n v="48"/>
    <n v="16"/>
    <n v="63"/>
    <n v="39"/>
    <n v="24"/>
    <n v="0.38095238095238093"/>
  </r>
  <r>
    <n v="177"/>
    <n v="4"/>
    <x v="0"/>
    <n v="14"/>
    <n v="24"/>
    <n v="2"/>
    <n v="10"/>
    <n v="5"/>
    <n v="48"/>
    <n v="28"/>
    <n v="20"/>
    <n v="0.41666666666666669"/>
  </r>
  <r>
    <n v="177"/>
    <n v="4"/>
    <x v="18"/>
    <n v="15"/>
    <n v="26"/>
    <n v="1"/>
    <n v="40"/>
    <n v="40"/>
    <n v="26"/>
    <n v="15"/>
    <n v="11"/>
    <n v="0.42307692307692307"/>
  </r>
  <r>
    <n v="177"/>
    <n v="4"/>
    <x v="16"/>
    <n v="13"/>
    <n v="21"/>
    <n v="2"/>
    <n v="45"/>
    <n v="22.5"/>
    <n v="42"/>
    <n v="26"/>
    <n v="16"/>
    <n v="0.38095238095238093"/>
  </r>
  <r>
    <n v="177"/>
    <n v="4"/>
    <x v="9"/>
    <n v="11"/>
    <n v="19"/>
    <n v="3"/>
    <n v="47"/>
    <n v="15.666666666666666"/>
    <n v="57"/>
    <n v="33"/>
    <n v="24"/>
    <n v="0.42105263157894735"/>
  </r>
  <r>
    <n v="178"/>
    <n v="11"/>
    <x v="1"/>
    <n v="18"/>
    <n v="30"/>
    <n v="1"/>
    <n v="55"/>
    <n v="55"/>
    <n v="30"/>
    <n v="18"/>
    <n v="12"/>
    <n v="0.4"/>
  </r>
  <r>
    <n v="178"/>
    <n v="11"/>
    <x v="10"/>
    <n v="21"/>
    <n v="35"/>
    <n v="1"/>
    <n v="16"/>
    <n v="16"/>
    <n v="35"/>
    <n v="21"/>
    <n v="14"/>
    <n v="0.4"/>
  </r>
  <r>
    <n v="178"/>
    <n v="11"/>
    <x v="12"/>
    <n v="13"/>
    <n v="22"/>
    <n v="2"/>
    <n v="20"/>
    <n v="10"/>
    <n v="44"/>
    <n v="26"/>
    <n v="18"/>
    <n v="0.40909090909090912"/>
  </r>
  <r>
    <n v="178"/>
    <n v="11"/>
    <x v="7"/>
    <n v="20"/>
    <n v="33"/>
    <n v="3"/>
    <n v="55"/>
    <n v="18.333333333333332"/>
    <n v="99"/>
    <n v="60"/>
    <n v="39"/>
    <n v="0.39393939393939392"/>
  </r>
  <r>
    <n v="179"/>
    <n v="12"/>
    <x v="2"/>
    <n v="19"/>
    <n v="31"/>
    <n v="2"/>
    <n v="26"/>
    <n v="13"/>
    <n v="62"/>
    <n v="38"/>
    <n v="24"/>
    <n v="0.38709677419354838"/>
  </r>
  <r>
    <n v="180"/>
    <n v="10"/>
    <x v="6"/>
    <n v="17"/>
    <n v="29"/>
    <n v="1"/>
    <n v="35"/>
    <n v="35"/>
    <n v="29"/>
    <n v="17"/>
    <n v="12"/>
    <n v="0.41379310344827586"/>
  </r>
  <r>
    <n v="180"/>
    <n v="10"/>
    <x v="1"/>
    <n v="18"/>
    <n v="30"/>
    <n v="3"/>
    <n v="20"/>
    <n v="6.666666666666667"/>
    <n v="90"/>
    <n v="54"/>
    <n v="36"/>
    <n v="0.4"/>
  </r>
  <r>
    <n v="180"/>
    <n v="10"/>
    <x v="14"/>
    <n v="12"/>
    <n v="20"/>
    <n v="1"/>
    <n v="50"/>
    <n v="50"/>
    <n v="20"/>
    <n v="12"/>
    <n v="8"/>
    <n v="0.4"/>
  </r>
  <r>
    <n v="180"/>
    <n v="10"/>
    <x v="3"/>
    <n v="16"/>
    <n v="27"/>
    <n v="1"/>
    <n v="56"/>
    <n v="56"/>
    <n v="27"/>
    <n v="16"/>
    <n v="11"/>
    <n v="0.40740740740740738"/>
  </r>
  <r>
    <n v="181"/>
    <n v="15"/>
    <x v="3"/>
    <n v="16"/>
    <n v="27"/>
    <n v="1"/>
    <n v="55"/>
    <n v="55"/>
    <n v="27"/>
    <n v="16"/>
    <n v="11"/>
    <n v="0.40740740740740738"/>
  </r>
  <r>
    <n v="182"/>
    <n v="18"/>
    <x v="9"/>
    <n v="11"/>
    <n v="19"/>
    <n v="2"/>
    <n v="11"/>
    <n v="5.5"/>
    <n v="38"/>
    <n v="22"/>
    <n v="16"/>
    <n v="0.42105263157894735"/>
  </r>
  <r>
    <n v="183"/>
    <n v="18"/>
    <x v="11"/>
    <n v="19"/>
    <n v="32"/>
    <n v="2"/>
    <n v="52"/>
    <n v="26"/>
    <n v="64"/>
    <n v="38"/>
    <n v="26"/>
    <n v="0.40625"/>
  </r>
  <r>
    <n v="183"/>
    <n v="18"/>
    <x v="18"/>
    <n v="15"/>
    <n v="26"/>
    <n v="1"/>
    <n v="10"/>
    <n v="10"/>
    <n v="26"/>
    <n v="15"/>
    <n v="11"/>
    <n v="0.42307692307692307"/>
  </r>
  <r>
    <n v="183"/>
    <n v="18"/>
    <x v="14"/>
    <n v="12"/>
    <n v="20"/>
    <n v="3"/>
    <n v="58"/>
    <n v="19.333333333333332"/>
    <n v="60"/>
    <n v="36"/>
    <n v="24"/>
    <n v="0.4"/>
  </r>
  <r>
    <n v="183"/>
    <n v="18"/>
    <x v="10"/>
    <n v="21"/>
    <n v="35"/>
    <n v="3"/>
    <n v="46"/>
    <n v="15.333333333333334"/>
    <n v="105"/>
    <n v="63"/>
    <n v="42"/>
    <n v="0.4"/>
  </r>
  <r>
    <n v="184"/>
    <n v="4"/>
    <x v="8"/>
    <n v="16"/>
    <n v="28"/>
    <n v="3"/>
    <n v="6"/>
    <n v="2"/>
    <n v="84"/>
    <n v="48"/>
    <n v="36"/>
    <n v="0.42857142857142855"/>
  </r>
  <r>
    <n v="184"/>
    <n v="4"/>
    <x v="3"/>
    <n v="16"/>
    <n v="27"/>
    <n v="3"/>
    <n v="10"/>
    <n v="3.3333333333333335"/>
    <n v="81"/>
    <n v="48"/>
    <n v="33"/>
    <n v="0.40740740740740738"/>
  </r>
  <r>
    <n v="184"/>
    <n v="4"/>
    <x v="14"/>
    <n v="12"/>
    <n v="20"/>
    <n v="2"/>
    <n v="13"/>
    <n v="6.5"/>
    <n v="40"/>
    <n v="24"/>
    <n v="16"/>
    <n v="0.4"/>
  </r>
  <r>
    <n v="185"/>
    <n v="16"/>
    <x v="16"/>
    <n v="13"/>
    <n v="21"/>
    <n v="3"/>
    <n v="34"/>
    <n v="11.333333333333334"/>
    <n v="63"/>
    <n v="39"/>
    <n v="24"/>
    <n v="0.38095238095238093"/>
  </r>
  <r>
    <n v="185"/>
    <n v="16"/>
    <x v="8"/>
    <n v="16"/>
    <n v="28"/>
    <n v="1"/>
    <n v="6"/>
    <n v="6"/>
    <n v="28"/>
    <n v="16"/>
    <n v="12"/>
    <n v="0.42857142857142855"/>
  </r>
  <r>
    <n v="186"/>
    <n v="13"/>
    <x v="3"/>
    <n v="16"/>
    <n v="27"/>
    <n v="3"/>
    <n v="16"/>
    <n v="5.333333333333333"/>
    <n v="81"/>
    <n v="48"/>
    <n v="33"/>
    <n v="0.40740740740740738"/>
  </r>
  <r>
    <n v="186"/>
    <n v="13"/>
    <x v="11"/>
    <n v="19"/>
    <n v="32"/>
    <n v="3"/>
    <n v="23"/>
    <n v="7.666666666666667"/>
    <n v="96"/>
    <n v="57"/>
    <n v="39"/>
    <n v="0.40625"/>
  </r>
  <r>
    <n v="186"/>
    <n v="13"/>
    <x v="2"/>
    <n v="19"/>
    <n v="31"/>
    <n v="3"/>
    <n v="54"/>
    <n v="18"/>
    <n v="93"/>
    <n v="57"/>
    <n v="36"/>
    <n v="0.38709677419354838"/>
  </r>
  <r>
    <n v="187"/>
    <n v="5"/>
    <x v="13"/>
    <n v="20"/>
    <n v="34"/>
    <n v="2"/>
    <n v="28"/>
    <n v="14"/>
    <n v="68"/>
    <n v="40"/>
    <n v="28"/>
    <n v="0.41176470588235292"/>
  </r>
  <r>
    <n v="187"/>
    <n v="5"/>
    <x v="18"/>
    <n v="15"/>
    <n v="26"/>
    <n v="1"/>
    <n v="51"/>
    <n v="51"/>
    <n v="26"/>
    <n v="15"/>
    <n v="11"/>
    <n v="0.42307692307692307"/>
  </r>
  <r>
    <n v="187"/>
    <n v="5"/>
    <x v="6"/>
    <n v="17"/>
    <n v="29"/>
    <n v="3"/>
    <n v="11"/>
    <n v="3.6666666666666665"/>
    <n v="87"/>
    <n v="51"/>
    <n v="36"/>
    <n v="0.41379310344827586"/>
  </r>
  <r>
    <n v="187"/>
    <n v="5"/>
    <x v="3"/>
    <n v="16"/>
    <n v="27"/>
    <n v="1"/>
    <n v="36"/>
    <n v="36"/>
    <n v="27"/>
    <n v="16"/>
    <n v="11"/>
    <n v="0.40740740740740738"/>
  </r>
  <r>
    <n v="188"/>
    <n v="20"/>
    <x v="2"/>
    <n v="19"/>
    <n v="31"/>
    <n v="1"/>
    <n v="58"/>
    <n v="58"/>
    <n v="31"/>
    <n v="19"/>
    <n v="12"/>
    <n v="0.38709677419354838"/>
  </r>
  <r>
    <n v="188"/>
    <n v="20"/>
    <x v="18"/>
    <n v="15"/>
    <n v="26"/>
    <n v="2"/>
    <n v="47"/>
    <n v="23.5"/>
    <n v="52"/>
    <n v="30"/>
    <n v="22"/>
    <n v="0.42307692307692307"/>
  </r>
  <r>
    <n v="189"/>
    <n v="11"/>
    <x v="13"/>
    <n v="20"/>
    <n v="34"/>
    <n v="2"/>
    <n v="42"/>
    <n v="21"/>
    <n v="68"/>
    <n v="40"/>
    <n v="28"/>
    <n v="0.41176470588235292"/>
  </r>
  <r>
    <n v="189"/>
    <n v="11"/>
    <x v="18"/>
    <n v="15"/>
    <n v="26"/>
    <n v="2"/>
    <n v="22"/>
    <n v="11"/>
    <n v="52"/>
    <n v="30"/>
    <n v="22"/>
    <n v="0.42307692307692307"/>
  </r>
  <r>
    <n v="189"/>
    <n v="11"/>
    <x v="0"/>
    <n v="14"/>
    <n v="24"/>
    <n v="3"/>
    <n v="53"/>
    <n v="17.666666666666668"/>
    <n v="72"/>
    <n v="42"/>
    <n v="30"/>
    <n v="0.41666666666666669"/>
  </r>
  <r>
    <n v="190"/>
    <n v="5"/>
    <x v="17"/>
    <n v="10"/>
    <n v="18"/>
    <n v="1"/>
    <n v="39"/>
    <n v="39"/>
    <n v="18"/>
    <n v="10"/>
    <n v="8"/>
    <n v="0.44444444444444442"/>
  </r>
  <r>
    <n v="190"/>
    <n v="5"/>
    <x v="4"/>
    <n v="25"/>
    <n v="40"/>
    <n v="2"/>
    <n v="45"/>
    <n v="22.5"/>
    <n v="80"/>
    <n v="50"/>
    <n v="30"/>
    <n v="0.375"/>
  </r>
  <r>
    <n v="190"/>
    <n v="5"/>
    <x v="10"/>
    <n v="21"/>
    <n v="35"/>
    <n v="1"/>
    <n v="11"/>
    <n v="11"/>
    <n v="35"/>
    <n v="21"/>
    <n v="14"/>
    <n v="0.4"/>
  </r>
  <r>
    <n v="190"/>
    <n v="5"/>
    <x v="15"/>
    <n v="14"/>
    <n v="23"/>
    <n v="3"/>
    <n v="7"/>
    <n v="2.3333333333333335"/>
    <n v="69"/>
    <n v="42"/>
    <n v="27"/>
    <n v="0.39130434782608697"/>
  </r>
  <r>
    <n v="191"/>
    <n v="12"/>
    <x v="19"/>
    <n v="15"/>
    <n v="25"/>
    <n v="3"/>
    <n v="32"/>
    <n v="10.666666666666666"/>
    <n v="75"/>
    <n v="45"/>
    <n v="30"/>
    <n v="0.4"/>
  </r>
  <r>
    <n v="191"/>
    <n v="12"/>
    <x v="6"/>
    <n v="17"/>
    <n v="29"/>
    <n v="3"/>
    <n v="55"/>
    <n v="18.333333333333332"/>
    <n v="87"/>
    <n v="51"/>
    <n v="36"/>
    <n v="0.41379310344827586"/>
  </r>
  <r>
    <n v="192"/>
    <n v="17"/>
    <x v="19"/>
    <n v="15"/>
    <n v="25"/>
    <n v="3"/>
    <n v="26"/>
    <n v="8.6666666666666661"/>
    <n v="75"/>
    <n v="45"/>
    <n v="30"/>
    <n v="0.4"/>
  </r>
  <r>
    <n v="193"/>
    <n v="3"/>
    <x v="18"/>
    <n v="15"/>
    <n v="26"/>
    <n v="2"/>
    <n v="57"/>
    <n v="28.5"/>
    <n v="52"/>
    <n v="30"/>
    <n v="22"/>
    <n v="0.42307692307692307"/>
  </r>
  <r>
    <n v="193"/>
    <n v="3"/>
    <x v="5"/>
    <n v="22"/>
    <n v="36"/>
    <n v="2"/>
    <n v="59"/>
    <n v="29.5"/>
    <n v="72"/>
    <n v="44"/>
    <n v="28"/>
    <n v="0.3888888888888889"/>
  </r>
  <r>
    <n v="193"/>
    <n v="3"/>
    <x v="3"/>
    <n v="16"/>
    <n v="27"/>
    <n v="1"/>
    <n v="31"/>
    <n v="31"/>
    <n v="27"/>
    <n v="16"/>
    <n v="11"/>
    <n v="0.40740740740740738"/>
  </r>
  <r>
    <n v="193"/>
    <n v="3"/>
    <x v="15"/>
    <n v="14"/>
    <n v="23"/>
    <n v="3"/>
    <n v="24"/>
    <n v="8"/>
    <n v="69"/>
    <n v="42"/>
    <n v="27"/>
    <n v="0.39130434782608697"/>
  </r>
  <r>
    <n v="194"/>
    <n v="3"/>
    <x v="7"/>
    <n v="20"/>
    <n v="33"/>
    <n v="2"/>
    <n v="18"/>
    <n v="9"/>
    <n v="66"/>
    <n v="40"/>
    <n v="26"/>
    <n v="0.39393939393939392"/>
  </r>
  <r>
    <n v="194"/>
    <n v="3"/>
    <x v="1"/>
    <n v="18"/>
    <n v="30"/>
    <n v="1"/>
    <n v="50"/>
    <n v="50"/>
    <n v="30"/>
    <n v="18"/>
    <n v="12"/>
    <n v="0.4"/>
  </r>
  <r>
    <n v="195"/>
    <n v="2"/>
    <x v="19"/>
    <n v="15"/>
    <n v="25"/>
    <n v="2"/>
    <n v="51"/>
    <n v="25.5"/>
    <n v="50"/>
    <n v="30"/>
    <n v="20"/>
    <n v="0.4"/>
  </r>
  <r>
    <n v="196"/>
    <n v="4"/>
    <x v="14"/>
    <n v="12"/>
    <n v="20"/>
    <n v="3"/>
    <n v="34"/>
    <n v="11.333333333333334"/>
    <n v="60"/>
    <n v="36"/>
    <n v="24"/>
    <n v="0.4"/>
  </r>
  <r>
    <n v="196"/>
    <n v="4"/>
    <x v="15"/>
    <n v="14"/>
    <n v="23"/>
    <n v="2"/>
    <n v="51"/>
    <n v="25.5"/>
    <n v="46"/>
    <n v="28"/>
    <n v="18"/>
    <n v="0.39130434782608697"/>
  </r>
  <r>
    <n v="196"/>
    <n v="4"/>
    <x v="6"/>
    <n v="17"/>
    <n v="29"/>
    <n v="1"/>
    <n v="47"/>
    <n v="47"/>
    <n v="29"/>
    <n v="17"/>
    <n v="12"/>
    <n v="0.41379310344827586"/>
  </r>
  <r>
    <n v="196"/>
    <n v="4"/>
    <x v="8"/>
    <n v="16"/>
    <n v="28"/>
    <n v="2"/>
    <n v="44"/>
    <n v="22"/>
    <n v="56"/>
    <n v="32"/>
    <n v="24"/>
    <n v="0.42857142857142855"/>
  </r>
  <r>
    <n v="197"/>
    <n v="5"/>
    <x v="13"/>
    <n v="20"/>
    <n v="34"/>
    <n v="3"/>
    <n v="22"/>
    <n v="7.333333333333333"/>
    <n v="102"/>
    <n v="60"/>
    <n v="42"/>
    <n v="0.41176470588235292"/>
  </r>
  <r>
    <n v="197"/>
    <n v="5"/>
    <x v="3"/>
    <n v="16"/>
    <n v="27"/>
    <n v="1"/>
    <n v="50"/>
    <n v="50"/>
    <n v="27"/>
    <n v="16"/>
    <n v="11"/>
    <n v="0.40740740740740738"/>
  </r>
  <r>
    <n v="198"/>
    <n v="9"/>
    <x v="3"/>
    <n v="16"/>
    <n v="27"/>
    <n v="2"/>
    <n v="33"/>
    <n v="16.5"/>
    <n v="54"/>
    <n v="32"/>
    <n v="22"/>
    <n v="0.40740740740740738"/>
  </r>
  <r>
    <n v="199"/>
    <n v="11"/>
    <x v="6"/>
    <n v="17"/>
    <n v="29"/>
    <n v="3"/>
    <n v="31"/>
    <n v="10.333333333333334"/>
    <n v="87"/>
    <n v="51"/>
    <n v="36"/>
    <n v="0.41379310344827586"/>
  </r>
  <r>
    <n v="199"/>
    <n v="11"/>
    <x v="10"/>
    <n v="21"/>
    <n v="35"/>
    <n v="3"/>
    <n v="41"/>
    <n v="13.666666666666666"/>
    <n v="105"/>
    <n v="63"/>
    <n v="42"/>
    <n v="0.4"/>
  </r>
  <r>
    <n v="199"/>
    <n v="11"/>
    <x v="16"/>
    <n v="13"/>
    <n v="21"/>
    <n v="2"/>
    <n v="18"/>
    <n v="9"/>
    <n v="42"/>
    <n v="26"/>
    <n v="16"/>
    <n v="0.38095238095238093"/>
  </r>
  <r>
    <n v="199"/>
    <n v="11"/>
    <x v="3"/>
    <n v="16"/>
    <n v="27"/>
    <n v="1"/>
    <n v="52"/>
    <n v="52"/>
    <n v="27"/>
    <n v="16"/>
    <n v="11"/>
    <n v="0.40740740740740738"/>
  </r>
  <r>
    <n v="200"/>
    <n v="11"/>
    <x v="9"/>
    <n v="11"/>
    <n v="19"/>
    <n v="2"/>
    <n v="39"/>
    <n v="19.5"/>
    <n v="38"/>
    <n v="22"/>
    <n v="16"/>
    <n v="0.42105263157894735"/>
  </r>
  <r>
    <n v="200"/>
    <n v="11"/>
    <x v="19"/>
    <n v="15"/>
    <n v="25"/>
    <n v="2"/>
    <n v="28"/>
    <n v="14"/>
    <n v="50"/>
    <n v="30"/>
    <n v="20"/>
    <n v="0.4"/>
  </r>
  <r>
    <n v="201"/>
    <n v="3"/>
    <x v="0"/>
    <n v="14"/>
    <n v="24"/>
    <n v="3"/>
    <n v="58"/>
    <n v="19.333333333333332"/>
    <n v="72"/>
    <n v="42"/>
    <n v="30"/>
    <n v="0.41666666666666669"/>
  </r>
  <r>
    <n v="202"/>
    <n v="16"/>
    <x v="5"/>
    <n v="22"/>
    <n v="36"/>
    <n v="2"/>
    <n v="46"/>
    <n v="23"/>
    <n v="72"/>
    <n v="44"/>
    <n v="28"/>
    <n v="0.3888888888888889"/>
  </r>
  <r>
    <n v="202"/>
    <n v="16"/>
    <x v="4"/>
    <n v="25"/>
    <n v="40"/>
    <n v="2"/>
    <n v="47"/>
    <n v="23.5"/>
    <n v="80"/>
    <n v="50"/>
    <n v="30"/>
    <n v="0.375"/>
  </r>
  <r>
    <n v="202"/>
    <n v="16"/>
    <x v="0"/>
    <n v="14"/>
    <n v="24"/>
    <n v="1"/>
    <n v="5"/>
    <n v="5"/>
    <n v="24"/>
    <n v="14"/>
    <n v="10"/>
    <n v="0.41666666666666669"/>
  </r>
  <r>
    <n v="202"/>
    <n v="16"/>
    <x v="1"/>
    <n v="18"/>
    <n v="30"/>
    <n v="1"/>
    <n v="58"/>
    <n v="58"/>
    <n v="30"/>
    <n v="18"/>
    <n v="12"/>
    <n v="0.4"/>
  </r>
  <r>
    <n v="203"/>
    <n v="5"/>
    <x v="2"/>
    <n v="19"/>
    <n v="31"/>
    <n v="3"/>
    <n v="51"/>
    <n v="17"/>
    <n v="93"/>
    <n v="57"/>
    <n v="36"/>
    <n v="0.38709677419354838"/>
  </r>
  <r>
    <n v="203"/>
    <n v="5"/>
    <x v="16"/>
    <n v="13"/>
    <n v="21"/>
    <n v="3"/>
    <n v="34"/>
    <n v="11.333333333333334"/>
    <n v="63"/>
    <n v="39"/>
    <n v="24"/>
    <n v="0.38095238095238093"/>
  </r>
  <r>
    <n v="204"/>
    <n v="16"/>
    <x v="0"/>
    <n v="14"/>
    <n v="24"/>
    <n v="2"/>
    <n v="21"/>
    <n v="10.5"/>
    <n v="48"/>
    <n v="28"/>
    <n v="20"/>
    <n v="0.41666666666666669"/>
  </r>
  <r>
    <n v="205"/>
    <n v="14"/>
    <x v="11"/>
    <n v="19"/>
    <n v="32"/>
    <n v="1"/>
    <n v="34"/>
    <n v="34"/>
    <n v="32"/>
    <n v="19"/>
    <n v="13"/>
    <n v="0.40625"/>
  </r>
  <r>
    <n v="205"/>
    <n v="14"/>
    <x v="6"/>
    <n v="17"/>
    <n v="29"/>
    <n v="1"/>
    <n v="52"/>
    <n v="52"/>
    <n v="29"/>
    <n v="17"/>
    <n v="12"/>
    <n v="0.41379310344827586"/>
  </r>
  <r>
    <n v="206"/>
    <n v="4"/>
    <x v="1"/>
    <n v="18"/>
    <n v="30"/>
    <n v="1"/>
    <n v="58"/>
    <n v="58"/>
    <n v="30"/>
    <n v="18"/>
    <n v="12"/>
    <n v="0.4"/>
  </r>
  <r>
    <n v="207"/>
    <n v="20"/>
    <x v="18"/>
    <n v="15"/>
    <n v="26"/>
    <n v="2"/>
    <n v="37"/>
    <n v="18.5"/>
    <n v="52"/>
    <n v="30"/>
    <n v="22"/>
    <n v="0.42307692307692307"/>
  </r>
  <r>
    <n v="207"/>
    <n v="20"/>
    <x v="10"/>
    <n v="21"/>
    <n v="35"/>
    <n v="1"/>
    <n v="55"/>
    <n v="55"/>
    <n v="35"/>
    <n v="21"/>
    <n v="14"/>
    <n v="0.4"/>
  </r>
  <r>
    <n v="207"/>
    <n v="20"/>
    <x v="2"/>
    <n v="19"/>
    <n v="31"/>
    <n v="3"/>
    <n v="19"/>
    <n v="6.333333333333333"/>
    <n v="93"/>
    <n v="57"/>
    <n v="36"/>
    <n v="0.38709677419354838"/>
  </r>
  <r>
    <n v="208"/>
    <n v="16"/>
    <x v="11"/>
    <n v="19"/>
    <n v="32"/>
    <n v="1"/>
    <n v="18"/>
    <n v="18"/>
    <n v="32"/>
    <n v="19"/>
    <n v="13"/>
    <n v="0.40625"/>
  </r>
  <r>
    <n v="208"/>
    <n v="16"/>
    <x v="5"/>
    <n v="22"/>
    <n v="36"/>
    <n v="3"/>
    <n v="29"/>
    <n v="9.6666666666666661"/>
    <n v="108"/>
    <n v="66"/>
    <n v="42"/>
    <n v="0.3888888888888889"/>
  </r>
  <r>
    <n v="208"/>
    <n v="16"/>
    <x v="14"/>
    <n v="12"/>
    <n v="20"/>
    <n v="2"/>
    <n v="53"/>
    <n v="26.5"/>
    <n v="40"/>
    <n v="24"/>
    <n v="16"/>
    <n v="0.4"/>
  </r>
  <r>
    <n v="209"/>
    <n v="9"/>
    <x v="15"/>
    <n v="14"/>
    <n v="23"/>
    <n v="3"/>
    <n v="35"/>
    <n v="11.666666666666666"/>
    <n v="69"/>
    <n v="42"/>
    <n v="27"/>
    <n v="0.39130434782608697"/>
  </r>
  <r>
    <n v="209"/>
    <n v="9"/>
    <x v="13"/>
    <n v="20"/>
    <n v="34"/>
    <n v="2"/>
    <n v="40"/>
    <n v="20"/>
    <n v="68"/>
    <n v="40"/>
    <n v="28"/>
    <n v="0.41176470588235292"/>
  </r>
  <r>
    <n v="209"/>
    <n v="9"/>
    <x v="19"/>
    <n v="15"/>
    <n v="25"/>
    <n v="1"/>
    <n v="42"/>
    <n v="42"/>
    <n v="25"/>
    <n v="15"/>
    <n v="10"/>
    <n v="0.4"/>
  </r>
  <r>
    <n v="209"/>
    <n v="9"/>
    <x v="18"/>
    <n v="15"/>
    <n v="26"/>
    <n v="2"/>
    <n v="54"/>
    <n v="27"/>
    <n v="52"/>
    <n v="30"/>
    <n v="22"/>
    <n v="0.42307692307692307"/>
  </r>
  <r>
    <n v="210"/>
    <n v="10"/>
    <x v="16"/>
    <n v="13"/>
    <n v="21"/>
    <n v="1"/>
    <n v="28"/>
    <n v="28"/>
    <n v="21"/>
    <n v="13"/>
    <n v="8"/>
    <n v="0.38095238095238093"/>
  </r>
  <r>
    <n v="210"/>
    <n v="10"/>
    <x v="1"/>
    <n v="18"/>
    <n v="30"/>
    <n v="1"/>
    <n v="50"/>
    <n v="50"/>
    <n v="30"/>
    <n v="18"/>
    <n v="12"/>
    <n v="0.4"/>
  </r>
  <r>
    <n v="210"/>
    <n v="10"/>
    <x v="0"/>
    <n v="14"/>
    <n v="24"/>
    <n v="1"/>
    <n v="34"/>
    <n v="34"/>
    <n v="24"/>
    <n v="14"/>
    <n v="10"/>
    <n v="0.41666666666666669"/>
  </r>
  <r>
    <n v="210"/>
    <n v="10"/>
    <x v="4"/>
    <n v="25"/>
    <n v="40"/>
    <n v="3"/>
    <n v="46"/>
    <n v="15.333333333333334"/>
    <n v="120"/>
    <n v="75"/>
    <n v="45"/>
    <n v="0.375"/>
  </r>
  <r>
    <n v="211"/>
    <n v="1"/>
    <x v="16"/>
    <n v="13"/>
    <n v="21"/>
    <n v="3"/>
    <n v="54"/>
    <n v="18"/>
    <n v="63"/>
    <n v="39"/>
    <n v="24"/>
    <n v="0.38095238095238093"/>
  </r>
  <r>
    <n v="211"/>
    <n v="1"/>
    <x v="17"/>
    <n v="10"/>
    <n v="18"/>
    <n v="2"/>
    <n v="45"/>
    <n v="22.5"/>
    <n v="36"/>
    <n v="20"/>
    <n v="16"/>
    <n v="0.44444444444444442"/>
  </r>
  <r>
    <n v="211"/>
    <n v="1"/>
    <x v="19"/>
    <n v="15"/>
    <n v="25"/>
    <n v="2"/>
    <n v="9"/>
    <n v="4.5"/>
    <n v="50"/>
    <n v="30"/>
    <n v="20"/>
    <n v="0.4"/>
  </r>
  <r>
    <n v="211"/>
    <n v="1"/>
    <x v="14"/>
    <n v="12"/>
    <n v="20"/>
    <n v="1"/>
    <n v="27"/>
    <n v="27"/>
    <n v="20"/>
    <n v="12"/>
    <n v="8"/>
    <n v="0.4"/>
  </r>
  <r>
    <n v="212"/>
    <n v="14"/>
    <x v="1"/>
    <n v="18"/>
    <n v="30"/>
    <n v="3"/>
    <n v="35"/>
    <n v="11.666666666666666"/>
    <n v="90"/>
    <n v="54"/>
    <n v="36"/>
    <n v="0.4"/>
  </r>
  <r>
    <n v="212"/>
    <n v="14"/>
    <x v="18"/>
    <n v="15"/>
    <n v="26"/>
    <n v="3"/>
    <n v="43"/>
    <n v="14.333333333333334"/>
    <n v="78"/>
    <n v="45"/>
    <n v="33"/>
    <n v="0.42307692307692307"/>
  </r>
  <r>
    <n v="212"/>
    <n v="14"/>
    <x v="16"/>
    <n v="13"/>
    <n v="21"/>
    <n v="1"/>
    <n v="31"/>
    <n v="31"/>
    <n v="21"/>
    <n v="13"/>
    <n v="8"/>
    <n v="0.38095238095238093"/>
  </r>
  <r>
    <n v="212"/>
    <n v="14"/>
    <x v="8"/>
    <n v="16"/>
    <n v="28"/>
    <n v="2"/>
    <n v="55"/>
    <n v="27.5"/>
    <n v="56"/>
    <n v="32"/>
    <n v="24"/>
    <n v="0.42857142857142855"/>
  </r>
  <r>
    <n v="213"/>
    <n v="13"/>
    <x v="3"/>
    <n v="16"/>
    <n v="27"/>
    <n v="1"/>
    <n v="53"/>
    <n v="53"/>
    <n v="27"/>
    <n v="16"/>
    <n v="11"/>
    <n v="0.40740740740740738"/>
  </r>
  <r>
    <n v="213"/>
    <n v="13"/>
    <x v="1"/>
    <n v="18"/>
    <n v="30"/>
    <n v="2"/>
    <n v="47"/>
    <n v="23.5"/>
    <n v="60"/>
    <n v="36"/>
    <n v="24"/>
    <n v="0.4"/>
  </r>
  <r>
    <n v="214"/>
    <n v="2"/>
    <x v="13"/>
    <n v="20"/>
    <n v="34"/>
    <n v="2"/>
    <n v="14"/>
    <n v="7"/>
    <n v="68"/>
    <n v="40"/>
    <n v="28"/>
    <n v="0.41176470588235292"/>
  </r>
  <r>
    <n v="214"/>
    <n v="2"/>
    <x v="4"/>
    <n v="25"/>
    <n v="40"/>
    <n v="3"/>
    <n v="12"/>
    <n v="4"/>
    <n v="120"/>
    <n v="75"/>
    <n v="45"/>
    <n v="0.375"/>
  </r>
  <r>
    <n v="214"/>
    <n v="2"/>
    <x v="14"/>
    <n v="12"/>
    <n v="20"/>
    <n v="2"/>
    <n v="12"/>
    <n v="6"/>
    <n v="40"/>
    <n v="24"/>
    <n v="16"/>
    <n v="0.4"/>
  </r>
  <r>
    <n v="215"/>
    <n v="6"/>
    <x v="13"/>
    <n v="20"/>
    <n v="34"/>
    <n v="2"/>
    <n v="12"/>
    <n v="6"/>
    <n v="68"/>
    <n v="40"/>
    <n v="28"/>
    <n v="0.41176470588235292"/>
  </r>
  <r>
    <n v="215"/>
    <n v="6"/>
    <x v="1"/>
    <n v="18"/>
    <n v="30"/>
    <n v="3"/>
    <n v="34"/>
    <n v="11.333333333333334"/>
    <n v="90"/>
    <n v="54"/>
    <n v="36"/>
    <n v="0.4"/>
  </r>
  <r>
    <n v="216"/>
    <n v="17"/>
    <x v="19"/>
    <n v="15"/>
    <n v="25"/>
    <n v="1"/>
    <n v="42"/>
    <n v="42"/>
    <n v="25"/>
    <n v="15"/>
    <n v="10"/>
    <n v="0.4"/>
  </r>
  <r>
    <n v="216"/>
    <n v="17"/>
    <x v="16"/>
    <n v="13"/>
    <n v="21"/>
    <n v="3"/>
    <n v="36"/>
    <n v="12"/>
    <n v="63"/>
    <n v="39"/>
    <n v="24"/>
    <n v="0.38095238095238093"/>
  </r>
  <r>
    <n v="216"/>
    <n v="17"/>
    <x v="3"/>
    <n v="16"/>
    <n v="27"/>
    <n v="2"/>
    <n v="42"/>
    <n v="21"/>
    <n v="54"/>
    <n v="32"/>
    <n v="22"/>
    <n v="0.40740740740740738"/>
  </r>
  <r>
    <n v="217"/>
    <n v="1"/>
    <x v="11"/>
    <n v="19"/>
    <n v="32"/>
    <n v="3"/>
    <n v="13"/>
    <n v="4.333333333333333"/>
    <n v="96"/>
    <n v="57"/>
    <n v="39"/>
    <n v="0.40625"/>
  </r>
  <r>
    <n v="218"/>
    <n v="13"/>
    <x v="9"/>
    <n v="11"/>
    <n v="19"/>
    <n v="3"/>
    <n v="24"/>
    <n v="8"/>
    <n v="57"/>
    <n v="33"/>
    <n v="24"/>
    <n v="0.42105263157894735"/>
  </r>
  <r>
    <n v="218"/>
    <n v="13"/>
    <x v="3"/>
    <n v="16"/>
    <n v="27"/>
    <n v="3"/>
    <n v="16"/>
    <n v="5.333333333333333"/>
    <n v="81"/>
    <n v="48"/>
    <n v="33"/>
    <n v="0.40740740740740738"/>
  </r>
  <r>
    <n v="218"/>
    <n v="13"/>
    <x v="15"/>
    <n v="14"/>
    <n v="23"/>
    <n v="2"/>
    <n v="6"/>
    <n v="3"/>
    <n v="46"/>
    <n v="28"/>
    <n v="18"/>
    <n v="0.39130434782608697"/>
  </r>
  <r>
    <n v="219"/>
    <n v="1"/>
    <x v="15"/>
    <n v="14"/>
    <n v="23"/>
    <n v="2"/>
    <n v="12"/>
    <n v="6"/>
    <n v="46"/>
    <n v="28"/>
    <n v="18"/>
    <n v="0.39130434782608697"/>
  </r>
  <r>
    <n v="219"/>
    <n v="1"/>
    <x v="2"/>
    <n v="19"/>
    <n v="31"/>
    <n v="3"/>
    <n v="11"/>
    <n v="3.6666666666666665"/>
    <n v="93"/>
    <n v="57"/>
    <n v="36"/>
    <n v="0.38709677419354838"/>
  </r>
  <r>
    <n v="220"/>
    <n v="15"/>
    <x v="0"/>
    <n v="14"/>
    <n v="24"/>
    <n v="1"/>
    <n v="13"/>
    <n v="13"/>
    <n v="24"/>
    <n v="14"/>
    <n v="10"/>
    <n v="0.41666666666666669"/>
  </r>
  <r>
    <n v="221"/>
    <n v="16"/>
    <x v="11"/>
    <n v="19"/>
    <n v="32"/>
    <n v="3"/>
    <n v="29"/>
    <n v="9.6666666666666661"/>
    <n v="96"/>
    <n v="57"/>
    <n v="39"/>
    <n v="0.40625"/>
  </r>
  <r>
    <n v="221"/>
    <n v="16"/>
    <x v="13"/>
    <n v="20"/>
    <n v="34"/>
    <n v="2"/>
    <n v="54"/>
    <n v="27"/>
    <n v="68"/>
    <n v="40"/>
    <n v="28"/>
    <n v="0.41176470588235292"/>
  </r>
  <r>
    <n v="221"/>
    <n v="16"/>
    <x v="6"/>
    <n v="17"/>
    <n v="29"/>
    <n v="1"/>
    <n v="25"/>
    <n v="25"/>
    <n v="29"/>
    <n v="17"/>
    <n v="12"/>
    <n v="0.41379310344827586"/>
  </r>
  <r>
    <n v="222"/>
    <n v="3"/>
    <x v="15"/>
    <n v="14"/>
    <n v="23"/>
    <n v="3"/>
    <n v="29"/>
    <n v="9.6666666666666661"/>
    <n v="69"/>
    <n v="42"/>
    <n v="27"/>
    <n v="0.39130434782608697"/>
  </r>
  <r>
    <n v="222"/>
    <n v="3"/>
    <x v="8"/>
    <n v="16"/>
    <n v="28"/>
    <n v="1"/>
    <n v="56"/>
    <n v="56"/>
    <n v="28"/>
    <n v="16"/>
    <n v="12"/>
    <n v="0.42857142857142855"/>
  </r>
  <r>
    <n v="223"/>
    <n v="19"/>
    <x v="11"/>
    <n v="19"/>
    <n v="32"/>
    <n v="1"/>
    <n v="53"/>
    <n v="53"/>
    <n v="32"/>
    <n v="19"/>
    <n v="13"/>
    <n v="0.40625"/>
  </r>
  <r>
    <n v="224"/>
    <n v="7"/>
    <x v="18"/>
    <n v="15"/>
    <n v="26"/>
    <n v="2"/>
    <n v="20"/>
    <n v="10"/>
    <n v="52"/>
    <n v="30"/>
    <n v="22"/>
    <n v="0.42307692307692307"/>
  </r>
  <r>
    <n v="225"/>
    <n v="19"/>
    <x v="7"/>
    <n v="20"/>
    <n v="33"/>
    <n v="3"/>
    <n v="56"/>
    <n v="18.666666666666668"/>
    <n v="99"/>
    <n v="60"/>
    <n v="39"/>
    <n v="0.39393939393939392"/>
  </r>
  <r>
    <n v="225"/>
    <n v="19"/>
    <x v="15"/>
    <n v="14"/>
    <n v="23"/>
    <n v="3"/>
    <n v="38"/>
    <n v="12.666666666666666"/>
    <n v="69"/>
    <n v="42"/>
    <n v="27"/>
    <n v="0.39130434782608697"/>
  </r>
  <r>
    <n v="226"/>
    <n v="7"/>
    <x v="14"/>
    <n v="12"/>
    <n v="20"/>
    <n v="2"/>
    <n v="7"/>
    <n v="3.5"/>
    <n v="40"/>
    <n v="24"/>
    <n v="16"/>
    <n v="0.4"/>
  </r>
  <r>
    <n v="226"/>
    <n v="7"/>
    <x v="16"/>
    <n v="13"/>
    <n v="21"/>
    <n v="1"/>
    <n v="29"/>
    <n v="29"/>
    <n v="21"/>
    <n v="13"/>
    <n v="8"/>
    <n v="0.38095238095238093"/>
  </r>
  <r>
    <n v="226"/>
    <n v="7"/>
    <x v="3"/>
    <n v="16"/>
    <n v="27"/>
    <n v="3"/>
    <n v="56"/>
    <n v="18.666666666666668"/>
    <n v="81"/>
    <n v="48"/>
    <n v="33"/>
    <n v="0.40740740740740738"/>
  </r>
  <r>
    <n v="226"/>
    <n v="7"/>
    <x v="6"/>
    <n v="17"/>
    <n v="29"/>
    <n v="1"/>
    <n v="54"/>
    <n v="54"/>
    <n v="29"/>
    <n v="17"/>
    <n v="12"/>
    <n v="0.41379310344827586"/>
  </r>
  <r>
    <n v="227"/>
    <n v="17"/>
    <x v="0"/>
    <n v="14"/>
    <n v="24"/>
    <n v="1"/>
    <n v="58"/>
    <n v="58"/>
    <n v="24"/>
    <n v="14"/>
    <n v="10"/>
    <n v="0.41666666666666669"/>
  </r>
  <r>
    <n v="227"/>
    <n v="17"/>
    <x v="2"/>
    <n v="19"/>
    <n v="31"/>
    <n v="3"/>
    <n v="15"/>
    <n v="5"/>
    <n v="93"/>
    <n v="57"/>
    <n v="36"/>
    <n v="0.38709677419354838"/>
  </r>
  <r>
    <n v="227"/>
    <n v="17"/>
    <x v="8"/>
    <n v="16"/>
    <n v="28"/>
    <n v="1"/>
    <n v="13"/>
    <n v="13"/>
    <n v="28"/>
    <n v="16"/>
    <n v="12"/>
    <n v="0.42857142857142855"/>
  </r>
  <r>
    <n v="227"/>
    <n v="17"/>
    <x v="7"/>
    <n v="20"/>
    <n v="33"/>
    <n v="2"/>
    <n v="33"/>
    <n v="16.5"/>
    <n v="66"/>
    <n v="40"/>
    <n v="26"/>
    <n v="0.39393939393939392"/>
  </r>
  <r>
    <n v="228"/>
    <n v="16"/>
    <x v="15"/>
    <n v="14"/>
    <n v="23"/>
    <n v="3"/>
    <n v="35"/>
    <n v="11.666666666666666"/>
    <n v="69"/>
    <n v="42"/>
    <n v="27"/>
    <n v="0.39130434782608697"/>
  </r>
  <r>
    <n v="229"/>
    <n v="14"/>
    <x v="19"/>
    <n v="15"/>
    <n v="25"/>
    <n v="1"/>
    <n v="28"/>
    <n v="28"/>
    <n v="25"/>
    <n v="15"/>
    <n v="10"/>
    <n v="0.4"/>
  </r>
  <r>
    <n v="229"/>
    <n v="14"/>
    <x v="10"/>
    <n v="21"/>
    <n v="35"/>
    <n v="1"/>
    <n v="43"/>
    <n v="43"/>
    <n v="35"/>
    <n v="21"/>
    <n v="14"/>
    <n v="0.4"/>
  </r>
  <r>
    <n v="229"/>
    <n v="14"/>
    <x v="5"/>
    <n v="22"/>
    <n v="36"/>
    <n v="1"/>
    <n v="19"/>
    <n v="19"/>
    <n v="36"/>
    <n v="22"/>
    <n v="14"/>
    <n v="0.3888888888888889"/>
  </r>
  <r>
    <n v="229"/>
    <n v="14"/>
    <x v="8"/>
    <n v="16"/>
    <n v="28"/>
    <n v="1"/>
    <n v="27"/>
    <n v="27"/>
    <n v="28"/>
    <n v="16"/>
    <n v="12"/>
    <n v="0.42857142857142855"/>
  </r>
  <r>
    <n v="230"/>
    <n v="5"/>
    <x v="11"/>
    <n v="19"/>
    <n v="32"/>
    <n v="3"/>
    <n v="10"/>
    <n v="3.3333333333333335"/>
    <n v="96"/>
    <n v="57"/>
    <n v="39"/>
    <n v="0.40625"/>
  </r>
  <r>
    <n v="230"/>
    <n v="5"/>
    <x v="8"/>
    <n v="16"/>
    <n v="28"/>
    <n v="2"/>
    <n v="24"/>
    <n v="12"/>
    <n v="56"/>
    <n v="32"/>
    <n v="24"/>
    <n v="0.42857142857142855"/>
  </r>
  <r>
    <n v="230"/>
    <n v="5"/>
    <x v="2"/>
    <n v="19"/>
    <n v="31"/>
    <n v="2"/>
    <n v="57"/>
    <n v="28.5"/>
    <n v="62"/>
    <n v="38"/>
    <n v="24"/>
    <n v="0.38709677419354838"/>
  </r>
  <r>
    <n v="231"/>
    <n v="8"/>
    <x v="16"/>
    <n v="13"/>
    <n v="21"/>
    <n v="2"/>
    <n v="29"/>
    <n v="14.5"/>
    <n v="42"/>
    <n v="26"/>
    <n v="16"/>
    <n v="0.38095238095238093"/>
  </r>
  <r>
    <n v="231"/>
    <n v="8"/>
    <x v="13"/>
    <n v="20"/>
    <n v="34"/>
    <n v="3"/>
    <n v="17"/>
    <n v="5.666666666666667"/>
    <n v="102"/>
    <n v="60"/>
    <n v="42"/>
    <n v="0.41176470588235292"/>
  </r>
  <r>
    <n v="231"/>
    <n v="8"/>
    <x v="2"/>
    <n v="19"/>
    <n v="31"/>
    <n v="1"/>
    <n v="53"/>
    <n v="53"/>
    <n v="31"/>
    <n v="19"/>
    <n v="12"/>
    <n v="0.38709677419354838"/>
  </r>
  <r>
    <n v="231"/>
    <n v="8"/>
    <x v="7"/>
    <n v="20"/>
    <n v="33"/>
    <n v="1"/>
    <n v="51"/>
    <n v="51"/>
    <n v="33"/>
    <n v="20"/>
    <n v="13"/>
    <n v="0.39393939393939392"/>
  </r>
  <r>
    <n v="232"/>
    <n v="2"/>
    <x v="0"/>
    <n v="14"/>
    <n v="24"/>
    <n v="1"/>
    <n v="50"/>
    <n v="50"/>
    <n v="24"/>
    <n v="14"/>
    <n v="10"/>
    <n v="0.41666666666666669"/>
  </r>
  <r>
    <n v="232"/>
    <n v="2"/>
    <x v="3"/>
    <n v="16"/>
    <n v="27"/>
    <n v="2"/>
    <n v="30"/>
    <n v="15"/>
    <n v="54"/>
    <n v="32"/>
    <n v="22"/>
    <n v="0.40740740740740738"/>
  </r>
  <r>
    <n v="232"/>
    <n v="2"/>
    <x v="1"/>
    <n v="18"/>
    <n v="30"/>
    <n v="2"/>
    <n v="40"/>
    <n v="20"/>
    <n v="60"/>
    <n v="36"/>
    <n v="24"/>
    <n v="0.4"/>
  </r>
  <r>
    <n v="232"/>
    <n v="2"/>
    <x v="18"/>
    <n v="15"/>
    <n v="26"/>
    <n v="2"/>
    <n v="19"/>
    <n v="9.5"/>
    <n v="52"/>
    <n v="30"/>
    <n v="22"/>
    <n v="0.42307692307692307"/>
  </r>
  <r>
    <n v="233"/>
    <n v="8"/>
    <x v="9"/>
    <n v="11"/>
    <n v="19"/>
    <n v="2"/>
    <n v="31"/>
    <n v="15.5"/>
    <n v="38"/>
    <n v="22"/>
    <n v="16"/>
    <n v="0.42105263157894735"/>
  </r>
  <r>
    <n v="234"/>
    <n v="17"/>
    <x v="1"/>
    <n v="18"/>
    <n v="30"/>
    <n v="2"/>
    <n v="41"/>
    <n v="20.5"/>
    <n v="60"/>
    <n v="36"/>
    <n v="24"/>
    <n v="0.4"/>
  </r>
  <r>
    <n v="234"/>
    <n v="17"/>
    <x v="0"/>
    <n v="14"/>
    <n v="24"/>
    <n v="3"/>
    <n v="35"/>
    <n v="11.666666666666666"/>
    <n v="72"/>
    <n v="42"/>
    <n v="30"/>
    <n v="0.41666666666666669"/>
  </r>
  <r>
    <n v="234"/>
    <n v="17"/>
    <x v="2"/>
    <n v="19"/>
    <n v="31"/>
    <n v="3"/>
    <n v="23"/>
    <n v="7.666666666666667"/>
    <n v="93"/>
    <n v="57"/>
    <n v="36"/>
    <n v="0.38709677419354838"/>
  </r>
  <r>
    <n v="235"/>
    <n v="13"/>
    <x v="7"/>
    <n v="20"/>
    <n v="33"/>
    <n v="1"/>
    <n v="25"/>
    <n v="25"/>
    <n v="33"/>
    <n v="20"/>
    <n v="13"/>
    <n v="0.39393939393939392"/>
  </r>
  <r>
    <n v="236"/>
    <n v="12"/>
    <x v="7"/>
    <n v="20"/>
    <n v="33"/>
    <n v="3"/>
    <n v="21"/>
    <n v="7"/>
    <n v="99"/>
    <n v="60"/>
    <n v="39"/>
    <n v="0.39393939393939392"/>
  </r>
  <r>
    <n v="236"/>
    <n v="12"/>
    <x v="12"/>
    <n v="13"/>
    <n v="22"/>
    <n v="1"/>
    <n v="7"/>
    <n v="7"/>
    <n v="22"/>
    <n v="13"/>
    <n v="9"/>
    <n v="0.40909090909090912"/>
  </r>
  <r>
    <n v="236"/>
    <n v="12"/>
    <x v="10"/>
    <n v="21"/>
    <n v="35"/>
    <n v="2"/>
    <n v="43"/>
    <n v="21.5"/>
    <n v="70"/>
    <n v="42"/>
    <n v="28"/>
    <n v="0.4"/>
  </r>
  <r>
    <n v="236"/>
    <n v="12"/>
    <x v="11"/>
    <n v="19"/>
    <n v="32"/>
    <n v="2"/>
    <n v="30"/>
    <n v="15"/>
    <n v="64"/>
    <n v="38"/>
    <n v="26"/>
    <n v="0.40625"/>
  </r>
  <r>
    <n v="237"/>
    <n v="4"/>
    <x v="15"/>
    <n v="14"/>
    <n v="23"/>
    <n v="2"/>
    <n v="12"/>
    <n v="6"/>
    <n v="46"/>
    <n v="28"/>
    <n v="18"/>
    <n v="0.39130434782608697"/>
  </r>
  <r>
    <n v="237"/>
    <n v="4"/>
    <x v="1"/>
    <n v="18"/>
    <n v="30"/>
    <n v="2"/>
    <n v="25"/>
    <n v="12.5"/>
    <n v="60"/>
    <n v="36"/>
    <n v="24"/>
    <n v="0.4"/>
  </r>
  <r>
    <n v="238"/>
    <n v="13"/>
    <x v="5"/>
    <n v="22"/>
    <n v="36"/>
    <n v="2"/>
    <n v="45"/>
    <n v="22.5"/>
    <n v="72"/>
    <n v="44"/>
    <n v="28"/>
    <n v="0.3888888888888889"/>
  </r>
  <r>
    <n v="239"/>
    <n v="12"/>
    <x v="18"/>
    <n v="15"/>
    <n v="26"/>
    <n v="1"/>
    <n v="36"/>
    <n v="36"/>
    <n v="26"/>
    <n v="15"/>
    <n v="11"/>
    <n v="0.42307692307692307"/>
  </r>
  <r>
    <n v="239"/>
    <n v="12"/>
    <x v="0"/>
    <n v="14"/>
    <n v="24"/>
    <n v="2"/>
    <n v="37"/>
    <n v="18.5"/>
    <n v="48"/>
    <n v="28"/>
    <n v="20"/>
    <n v="0.41666666666666669"/>
  </r>
  <r>
    <n v="240"/>
    <n v="9"/>
    <x v="2"/>
    <n v="19"/>
    <n v="31"/>
    <n v="3"/>
    <n v="32"/>
    <n v="10.666666666666666"/>
    <n v="93"/>
    <n v="57"/>
    <n v="36"/>
    <n v="0.38709677419354838"/>
  </r>
  <r>
    <n v="240"/>
    <n v="9"/>
    <x v="15"/>
    <n v="14"/>
    <n v="23"/>
    <n v="3"/>
    <n v="32"/>
    <n v="10.666666666666666"/>
    <n v="69"/>
    <n v="42"/>
    <n v="27"/>
    <n v="0.39130434782608697"/>
  </r>
  <r>
    <n v="240"/>
    <n v="9"/>
    <x v="17"/>
    <n v="10"/>
    <n v="18"/>
    <n v="2"/>
    <n v="46"/>
    <n v="23"/>
    <n v="36"/>
    <n v="20"/>
    <n v="16"/>
    <n v="0.44444444444444442"/>
  </r>
  <r>
    <n v="240"/>
    <n v="9"/>
    <x v="11"/>
    <n v="19"/>
    <n v="32"/>
    <n v="3"/>
    <n v="19"/>
    <n v="6.333333333333333"/>
    <n v="96"/>
    <n v="57"/>
    <n v="39"/>
    <n v="0.40625"/>
  </r>
  <r>
    <n v="241"/>
    <n v="12"/>
    <x v="17"/>
    <n v="10"/>
    <n v="18"/>
    <n v="1"/>
    <n v="11"/>
    <n v="11"/>
    <n v="18"/>
    <n v="10"/>
    <n v="8"/>
    <n v="0.44444444444444442"/>
  </r>
  <r>
    <n v="242"/>
    <n v="12"/>
    <x v="18"/>
    <n v="15"/>
    <n v="26"/>
    <n v="1"/>
    <n v="54"/>
    <n v="54"/>
    <n v="26"/>
    <n v="15"/>
    <n v="11"/>
    <n v="0.42307692307692307"/>
  </r>
  <r>
    <n v="242"/>
    <n v="12"/>
    <x v="19"/>
    <n v="15"/>
    <n v="25"/>
    <n v="3"/>
    <n v="40"/>
    <n v="13.333333333333334"/>
    <n v="75"/>
    <n v="45"/>
    <n v="30"/>
    <n v="0.4"/>
  </r>
  <r>
    <n v="242"/>
    <n v="12"/>
    <x v="7"/>
    <n v="20"/>
    <n v="33"/>
    <n v="1"/>
    <n v="5"/>
    <n v="5"/>
    <n v="33"/>
    <n v="20"/>
    <n v="13"/>
    <n v="0.39393939393939392"/>
  </r>
  <r>
    <n v="243"/>
    <n v="4"/>
    <x v="4"/>
    <n v="25"/>
    <n v="40"/>
    <n v="3"/>
    <n v="22"/>
    <n v="7.333333333333333"/>
    <n v="120"/>
    <n v="75"/>
    <n v="45"/>
    <n v="0.375"/>
  </r>
  <r>
    <n v="244"/>
    <n v="17"/>
    <x v="4"/>
    <n v="25"/>
    <n v="40"/>
    <n v="3"/>
    <n v="30"/>
    <n v="10"/>
    <n v="120"/>
    <n v="75"/>
    <n v="45"/>
    <n v="0.375"/>
  </r>
  <r>
    <n v="244"/>
    <n v="17"/>
    <x v="9"/>
    <n v="11"/>
    <n v="19"/>
    <n v="2"/>
    <n v="59"/>
    <n v="29.5"/>
    <n v="38"/>
    <n v="22"/>
    <n v="16"/>
    <n v="0.42105263157894735"/>
  </r>
  <r>
    <n v="245"/>
    <n v="11"/>
    <x v="17"/>
    <n v="10"/>
    <n v="18"/>
    <n v="3"/>
    <n v="45"/>
    <n v="15"/>
    <n v="54"/>
    <n v="30"/>
    <n v="24"/>
    <n v="0.44444444444444442"/>
  </r>
  <r>
    <n v="245"/>
    <n v="11"/>
    <x v="2"/>
    <n v="19"/>
    <n v="31"/>
    <n v="1"/>
    <n v="23"/>
    <n v="23"/>
    <n v="31"/>
    <n v="19"/>
    <n v="12"/>
    <n v="0.38709677419354838"/>
  </r>
  <r>
    <n v="245"/>
    <n v="11"/>
    <x v="4"/>
    <n v="25"/>
    <n v="40"/>
    <n v="2"/>
    <n v="23"/>
    <n v="11.5"/>
    <n v="80"/>
    <n v="50"/>
    <n v="30"/>
    <n v="0.375"/>
  </r>
  <r>
    <n v="245"/>
    <n v="11"/>
    <x v="5"/>
    <n v="22"/>
    <n v="36"/>
    <n v="3"/>
    <n v="25"/>
    <n v="8.3333333333333339"/>
    <n v="108"/>
    <n v="66"/>
    <n v="42"/>
    <n v="0.3888888888888889"/>
  </r>
  <r>
    <n v="246"/>
    <n v="2"/>
    <x v="3"/>
    <n v="16"/>
    <n v="27"/>
    <n v="3"/>
    <n v="36"/>
    <n v="12"/>
    <n v="81"/>
    <n v="48"/>
    <n v="33"/>
    <n v="0.40740740740740738"/>
  </r>
  <r>
    <n v="246"/>
    <n v="2"/>
    <x v="0"/>
    <n v="14"/>
    <n v="24"/>
    <n v="2"/>
    <n v="10"/>
    <n v="5"/>
    <n v="48"/>
    <n v="28"/>
    <n v="20"/>
    <n v="0.41666666666666669"/>
  </r>
  <r>
    <n v="246"/>
    <n v="2"/>
    <x v="10"/>
    <n v="21"/>
    <n v="35"/>
    <n v="3"/>
    <n v="48"/>
    <n v="16"/>
    <n v="105"/>
    <n v="63"/>
    <n v="42"/>
    <n v="0.4"/>
  </r>
  <r>
    <n v="246"/>
    <n v="2"/>
    <x v="2"/>
    <n v="19"/>
    <n v="31"/>
    <n v="3"/>
    <n v="52"/>
    <n v="17.333333333333332"/>
    <n v="93"/>
    <n v="57"/>
    <n v="36"/>
    <n v="0.38709677419354838"/>
  </r>
  <r>
    <n v="247"/>
    <n v="11"/>
    <x v="7"/>
    <n v="20"/>
    <n v="33"/>
    <n v="2"/>
    <n v="59"/>
    <n v="29.5"/>
    <n v="66"/>
    <n v="40"/>
    <n v="26"/>
    <n v="0.39393939393939392"/>
  </r>
  <r>
    <n v="248"/>
    <n v="12"/>
    <x v="13"/>
    <n v="20"/>
    <n v="34"/>
    <n v="1"/>
    <n v="32"/>
    <n v="32"/>
    <n v="34"/>
    <n v="20"/>
    <n v="14"/>
    <n v="0.41176470588235292"/>
  </r>
  <r>
    <n v="248"/>
    <n v="12"/>
    <x v="6"/>
    <n v="17"/>
    <n v="29"/>
    <n v="3"/>
    <n v="51"/>
    <n v="17"/>
    <n v="87"/>
    <n v="51"/>
    <n v="36"/>
    <n v="0.41379310344827586"/>
  </r>
  <r>
    <n v="248"/>
    <n v="12"/>
    <x v="3"/>
    <n v="16"/>
    <n v="27"/>
    <n v="2"/>
    <n v="6"/>
    <n v="3"/>
    <n v="54"/>
    <n v="32"/>
    <n v="22"/>
    <n v="0.40740740740740738"/>
  </r>
  <r>
    <n v="248"/>
    <n v="12"/>
    <x v="19"/>
    <n v="15"/>
    <n v="25"/>
    <n v="2"/>
    <n v="31"/>
    <n v="15.5"/>
    <n v="50"/>
    <n v="30"/>
    <n v="20"/>
    <n v="0.4"/>
  </r>
  <r>
    <n v="249"/>
    <n v="8"/>
    <x v="12"/>
    <n v="13"/>
    <n v="22"/>
    <n v="2"/>
    <n v="51"/>
    <n v="25.5"/>
    <n v="44"/>
    <n v="26"/>
    <n v="18"/>
    <n v="0.40909090909090912"/>
  </r>
  <r>
    <n v="249"/>
    <n v="8"/>
    <x v="17"/>
    <n v="10"/>
    <n v="18"/>
    <n v="2"/>
    <n v="58"/>
    <n v="29"/>
    <n v="36"/>
    <n v="20"/>
    <n v="16"/>
    <n v="0.44444444444444442"/>
  </r>
  <r>
    <n v="250"/>
    <n v="8"/>
    <x v="14"/>
    <n v="12"/>
    <n v="20"/>
    <n v="1"/>
    <n v="29"/>
    <n v="29"/>
    <n v="20"/>
    <n v="12"/>
    <n v="8"/>
    <n v="0.4"/>
  </r>
  <r>
    <n v="251"/>
    <n v="12"/>
    <x v="18"/>
    <n v="15"/>
    <n v="26"/>
    <n v="1"/>
    <n v="25"/>
    <n v="25"/>
    <n v="26"/>
    <n v="15"/>
    <n v="11"/>
    <n v="0.42307692307692307"/>
  </r>
  <r>
    <n v="251"/>
    <n v="12"/>
    <x v="12"/>
    <n v="13"/>
    <n v="22"/>
    <n v="1"/>
    <n v="34"/>
    <n v="34"/>
    <n v="22"/>
    <n v="13"/>
    <n v="9"/>
    <n v="0.40909090909090912"/>
  </r>
  <r>
    <n v="251"/>
    <n v="12"/>
    <x v="15"/>
    <n v="14"/>
    <n v="23"/>
    <n v="1"/>
    <n v="23"/>
    <n v="23"/>
    <n v="23"/>
    <n v="14"/>
    <n v="9"/>
    <n v="0.39130434782608697"/>
  </r>
  <r>
    <n v="251"/>
    <n v="12"/>
    <x v="9"/>
    <n v="11"/>
    <n v="19"/>
    <n v="2"/>
    <n v="40"/>
    <n v="20"/>
    <n v="38"/>
    <n v="22"/>
    <n v="16"/>
    <n v="0.42105263157894735"/>
  </r>
  <r>
    <n v="252"/>
    <n v="4"/>
    <x v="19"/>
    <n v="15"/>
    <n v="25"/>
    <n v="2"/>
    <n v="53"/>
    <n v="26.5"/>
    <n v="50"/>
    <n v="30"/>
    <n v="20"/>
    <n v="0.4"/>
  </r>
  <r>
    <n v="252"/>
    <n v="4"/>
    <x v="18"/>
    <n v="15"/>
    <n v="26"/>
    <n v="2"/>
    <n v="31"/>
    <n v="15.5"/>
    <n v="52"/>
    <n v="30"/>
    <n v="22"/>
    <n v="0.42307692307692307"/>
  </r>
  <r>
    <n v="253"/>
    <n v="8"/>
    <x v="19"/>
    <n v="15"/>
    <n v="25"/>
    <n v="1"/>
    <n v="18"/>
    <n v="18"/>
    <n v="25"/>
    <n v="15"/>
    <n v="10"/>
    <n v="0.4"/>
  </r>
  <r>
    <n v="253"/>
    <n v="8"/>
    <x v="16"/>
    <n v="13"/>
    <n v="21"/>
    <n v="2"/>
    <n v="8"/>
    <n v="4"/>
    <n v="42"/>
    <n v="26"/>
    <n v="16"/>
    <n v="0.38095238095238093"/>
  </r>
  <r>
    <n v="253"/>
    <n v="8"/>
    <x v="6"/>
    <n v="17"/>
    <n v="29"/>
    <n v="3"/>
    <n v="29"/>
    <n v="9.6666666666666661"/>
    <n v="87"/>
    <n v="51"/>
    <n v="36"/>
    <n v="0.41379310344827586"/>
  </r>
  <r>
    <n v="254"/>
    <n v="10"/>
    <x v="2"/>
    <n v="19"/>
    <n v="31"/>
    <n v="3"/>
    <n v="33"/>
    <n v="11"/>
    <n v="93"/>
    <n v="57"/>
    <n v="36"/>
    <n v="0.38709677419354838"/>
  </r>
  <r>
    <n v="254"/>
    <n v="10"/>
    <x v="18"/>
    <n v="15"/>
    <n v="26"/>
    <n v="2"/>
    <n v="10"/>
    <n v="5"/>
    <n v="52"/>
    <n v="30"/>
    <n v="22"/>
    <n v="0.42307692307692307"/>
  </r>
  <r>
    <n v="254"/>
    <n v="10"/>
    <x v="13"/>
    <n v="20"/>
    <n v="34"/>
    <n v="2"/>
    <n v="56"/>
    <n v="28"/>
    <n v="68"/>
    <n v="40"/>
    <n v="28"/>
    <n v="0.41176470588235292"/>
  </r>
  <r>
    <n v="254"/>
    <n v="10"/>
    <x v="8"/>
    <n v="16"/>
    <n v="28"/>
    <n v="3"/>
    <n v="42"/>
    <n v="14"/>
    <n v="84"/>
    <n v="48"/>
    <n v="36"/>
    <n v="0.42857142857142855"/>
  </r>
  <r>
    <n v="255"/>
    <n v="8"/>
    <x v="19"/>
    <n v="15"/>
    <n v="25"/>
    <n v="1"/>
    <n v="37"/>
    <n v="37"/>
    <n v="25"/>
    <n v="15"/>
    <n v="10"/>
    <n v="0.4"/>
  </r>
  <r>
    <n v="256"/>
    <n v="5"/>
    <x v="16"/>
    <n v="13"/>
    <n v="21"/>
    <n v="1"/>
    <n v="16"/>
    <n v="16"/>
    <n v="21"/>
    <n v="13"/>
    <n v="8"/>
    <n v="0.38095238095238093"/>
  </r>
  <r>
    <n v="257"/>
    <n v="12"/>
    <x v="15"/>
    <n v="14"/>
    <n v="23"/>
    <n v="2"/>
    <n v="28"/>
    <n v="14"/>
    <n v="46"/>
    <n v="28"/>
    <n v="18"/>
    <n v="0.39130434782608697"/>
  </r>
  <r>
    <n v="258"/>
    <n v="12"/>
    <x v="19"/>
    <n v="15"/>
    <n v="25"/>
    <n v="1"/>
    <n v="59"/>
    <n v="59"/>
    <n v="25"/>
    <n v="15"/>
    <n v="10"/>
    <n v="0.4"/>
  </r>
  <r>
    <n v="258"/>
    <n v="12"/>
    <x v="14"/>
    <n v="12"/>
    <n v="20"/>
    <n v="1"/>
    <n v="31"/>
    <n v="31"/>
    <n v="20"/>
    <n v="12"/>
    <n v="8"/>
    <n v="0.4"/>
  </r>
  <r>
    <n v="258"/>
    <n v="12"/>
    <x v="11"/>
    <n v="19"/>
    <n v="32"/>
    <n v="1"/>
    <n v="5"/>
    <n v="5"/>
    <n v="32"/>
    <n v="19"/>
    <n v="13"/>
    <n v="0.40625"/>
  </r>
  <r>
    <n v="258"/>
    <n v="12"/>
    <x v="4"/>
    <n v="25"/>
    <n v="40"/>
    <n v="1"/>
    <n v="10"/>
    <n v="10"/>
    <n v="40"/>
    <n v="25"/>
    <n v="15"/>
    <n v="0.375"/>
  </r>
  <r>
    <n v="259"/>
    <n v="10"/>
    <x v="3"/>
    <n v="16"/>
    <n v="27"/>
    <n v="3"/>
    <n v="11"/>
    <n v="3.6666666666666665"/>
    <n v="81"/>
    <n v="48"/>
    <n v="33"/>
    <n v="0.40740740740740738"/>
  </r>
  <r>
    <n v="260"/>
    <n v="20"/>
    <x v="15"/>
    <n v="14"/>
    <n v="23"/>
    <n v="3"/>
    <n v="49"/>
    <n v="16.333333333333332"/>
    <n v="69"/>
    <n v="42"/>
    <n v="27"/>
    <n v="0.39130434782608697"/>
  </r>
  <r>
    <n v="261"/>
    <n v="8"/>
    <x v="11"/>
    <n v="19"/>
    <n v="32"/>
    <n v="3"/>
    <n v="19"/>
    <n v="6.333333333333333"/>
    <n v="96"/>
    <n v="57"/>
    <n v="39"/>
    <n v="0.40625"/>
  </r>
  <r>
    <n v="261"/>
    <n v="8"/>
    <x v="6"/>
    <n v="17"/>
    <n v="29"/>
    <n v="2"/>
    <n v="36"/>
    <n v="18"/>
    <n v="58"/>
    <n v="34"/>
    <n v="24"/>
    <n v="0.41379310344827586"/>
  </r>
  <r>
    <n v="262"/>
    <n v="18"/>
    <x v="12"/>
    <n v="13"/>
    <n v="22"/>
    <n v="1"/>
    <n v="28"/>
    <n v="28"/>
    <n v="22"/>
    <n v="13"/>
    <n v="9"/>
    <n v="0.40909090909090912"/>
  </r>
  <r>
    <n v="262"/>
    <n v="18"/>
    <x v="2"/>
    <n v="19"/>
    <n v="31"/>
    <n v="3"/>
    <n v="20"/>
    <n v="6.666666666666667"/>
    <n v="93"/>
    <n v="57"/>
    <n v="36"/>
    <n v="0.38709677419354838"/>
  </r>
  <r>
    <n v="263"/>
    <n v="5"/>
    <x v="11"/>
    <n v="19"/>
    <n v="32"/>
    <n v="1"/>
    <n v="37"/>
    <n v="37"/>
    <n v="32"/>
    <n v="19"/>
    <n v="13"/>
    <n v="0.40625"/>
  </r>
  <r>
    <n v="263"/>
    <n v="5"/>
    <x v="10"/>
    <n v="21"/>
    <n v="35"/>
    <n v="1"/>
    <n v="30"/>
    <n v="30"/>
    <n v="35"/>
    <n v="21"/>
    <n v="14"/>
    <n v="0.4"/>
  </r>
  <r>
    <n v="263"/>
    <n v="5"/>
    <x v="1"/>
    <n v="18"/>
    <n v="30"/>
    <n v="1"/>
    <n v="42"/>
    <n v="42"/>
    <n v="30"/>
    <n v="18"/>
    <n v="12"/>
    <n v="0.4"/>
  </r>
  <r>
    <n v="263"/>
    <n v="5"/>
    <x v="0"/>
    <n v="14"/>
    <n v="24"/>
    <n v="1"/>
    <n v="40"/>
    <n v="40"/>
    <n v="24"/>
    <n v="14"/>
    <n v="10"/>
    <n v="0.41666666666666669"/>
  </r>
  <r>
    <n v="264"/>
    <n v="2"/>
    <x v="10"/>
    <n v="21"/>
    <n v="35"/>
    <n v="2"/>
    <n v="39"/>
    <n v="19.5"/>
    <n v="70"/>
    <n v="42"/>
    <n v="28"/>
    <n v="0.4"/>
  </r>
  <r>
    <n v="264"/>
    <n v="2"/>
    <x v="11"/>
    <n v="19"/>
    <n v="32"/>
    <n v="1"/>
    <n v="27"/>
    <n v="27"/>
    <n v="32"/>
    <n v="19"/>
    <n v="13"/>
    <n v="0.40625"/>
  </r>
  <r>
    <n v="264"/>
    <n v="2"/>
    <x v="1"/>
    <n v="18"/>
    <n v="30"/>
    <n v="1"/>
    <n v="37"/>
    <n v="37"/>
    <n v="30"/>
    <n v="18"/>
    <n v="12"/>
    <n v="0.4"/>
  </r>
  <r>
    <n v="264"/>
    <n v="2"/>
    <x v="19"/>
    <n v="15"/>
    <n v="25"/>
    <n v="2"/>
    <n v="14"/>
    <n v="7"/>
    <n v="50"/>
    <n v="30"/>
    <n v="20"/>
    <n v="0.4"/>
  </r>
  <r>
    <n v="265"/>
    <n v="6"/>
    <x v="15"/>
    <n v="14"/>
    <n v="23"/>
    <n v="1"/>
    <n v="12"/>
    <n v="12"/>
    <n v="23"/>
    <n v="14"/>
    <n v="9"/>
    <n v="0.39130434782608697"/>
  </r>
  <r>
    <n v="265"/>
    <n v="6"/>
    <x v="2"/>
    <n v="19"/>
    <n v="31"/>
    <n v="1"/>
    <n v="17"/>
    <n v="17"/>
    <n v="31"/>
    <n v="19"/>
    <n v="12"/>
    <n v="0.38709677419354838"/>
  </r>
  <r>
    <n v="265"/>
    <n v="6"/>
    <x v="3"/>
    <n v="16"/>
    <n v="27"/>
    <n v="1"/>
    <n v="56"/>
    <n v="56"/>
    <n v="27"/>
    <n v="16"/>
    <n v="11"/>
    <n v="0.40740740740740738"/>
  </r>
  <r>
    <n v="265"/>
    <n v="6"/>
    <x v="1"/>
    <n v="18"/>
    <n v="30"/>
    <n v="3"/>
    <n v="50"/>
    <n v="16.666666666666668"/>
    <n v="90"/>
    <n v="54"/>
    <n v="36"/>
    <n v="0.4"/>
  </r>
  <r>
    <n v="266"/>
    <n v="4"/>
    <x v="0"/>
    <n v="14"/>
    <n v="24"/>
    <n v="1"/>
    <n v="53"/>
    <n v="53"/>
    <n v="24"/>
    <n v="14"/>
    <n v="10"/>
    <n v="0.41666666666666669"/>
  </r>
  <r>
    <n v="266"/>
    <n v="4"/>
    <x v="19"/>
    <n v="15"/>
    <n v="25"/>
    <n v="3"/>
    <n v="53"/>
    <n v="17.666666666666668"/>
    <n v="75"/>
    <n v="45"/>
    <n v="30"/>
    <n v="0.4"/>
  </r>
  <r>
    <n v="267"/>
    <n v="7"/>
    <x v="11"/>
    <n v="19"/>
    <n v="32"/>
    <n v="1"/>
    <n v="45"/>
    <n v="45"/>
    <n v="32"/>
    <n v="19"/>
    <n v="13"/>
    <n v="0.40625"/>
  </r>
  <r>
    <n v="267"/>
    <n v="7"/>
    <x v="8"/>
    <n v="16"/>
    <n v="28"/>
    <n v="2"/>
    <n v="23"/>
    <n v="11.5"/>
    <n v="56"/>
    <n v="32"/>
    <n v="24"/>
    <n v="0.42857142857142855"/>
  </r>
  <r>
    <n v="267"/>
    <n v="7"/>
    <x v="1"/>
    <n v="18"/>
    <n v="30"/>
    <n v="1"/>
    <n v="28"/>
    <n v="28"/>
    <n v="30"/>
    <n v="18"/>
    <n v="12"/>
    <n v="0.4"/>
  </r>
  <r>
    <n v="268"/>
    <n v="14"/>
    <x v="0"/>
    <n v="14"/>
    <n v="24"/>
    <n v="1"/>
    <n v="39"/>
    <n v="39"/>
    <n v="24"/>
    <n v="14"/>
    <n v="10"/>
    <n v="0.41666666666666669"/>
  </r>
  <r>
    <n v="268"/>
    <n v="14"/>
    <x v="12"/>
    <n v="13"/>
    <n v="22"/>
    <n v="2"/>
    <n v="44"/>
    <n v="22"/>
    <n v="44"/>
    <n v="26"/>
    <n v="18"/>
    <n v="0.40909090909090912"/>
  </r>
  <r>
    <n v="269"/>
    <n v="11"/>
    <x v="5"/>
    <n v="22"/>
    <n v="36"/>
    <n v="3"/>
    <n v="13"/>
    <n v="4.333333333333333"/>
    <n v="108"/>
    <n v="66"/>
    <n v="42"/>
    <n v="0.3888888888888889"/>
  </r>
  <r>
    <n v="269"/>
    <n v="11"/>
    <x v="4"/>
    <n v="25"/>
    <n v="40"/>
    <n v="1"/>
    <n v="58"/>
    <n v="58"/>
    <n v="40"/>
    <n v="25"/>
    <n v="15"/>
    <n v="0.375"/>
  </r>
  <r>
    <n v="269"/>
    <n v="11"/>
    <x v="13"/>
    <n v="20"/>
    <n v="34"/>
    <n v="3"/>
    <n v="30"/>
    <n v="10"/>
    <n v="102"/>
    <n v="60"/>
    <n v="42"/>
    <n v="0.41176470588235292"/>
  </r>
  <r>
    <n v="270"/>
    <n v="10"/>
    <x v="13"/>
    <n v="20"/>
    <n v="34"/>
    <n v="3"/>
    <n v="26"/>
    <n v="8.6666666666666661"/>
    <n v="102"/>
    <n v="60"/>
    <n v="42"/>
    <n v="0.41176470588235292"/>
  </r>
  <r>
    <n v="271"/>
    <n v="3"/>
    <x v="12"/>
    <n v="13"/>
    <n v="22"/>
    <n v="2"/>
    <n v="55"/>
    <n v="27.5"/>
    <n v="44"/>
    <n v="26"/>
    <n v="18"/>
    <n v="0.40909090909090912"/>
  </r>
  <r>
    <n v="272"/>
    <n v="7"/>
    <x v="0"/>
    <n v="14"/>
    <n v="24"/>
    <n v="2"/>
    <n v="36"/>
    <n v="18"/>
    <n v="48"/>
    <n v="28"/>
    <n v="20"/>
    <n v="0.41666666666666669"/>
  </r>
  <r>
    <n v="272"/>
    <n v="7"/>
    <x v="10"/>
    <n v="21"/>
    <n v="35"/>
    <n v="1"/>
    <n v="47"/>
    <n v="47"/>
    <n v="35"/>
    <n v="21"/>
    <n v="14"/>
    <n v="0.4"/>
  </r>
  <r>
    <n v="273"/>
    <n v="20"/>
    <x v="11"/>
    <n v="19"/>
    <n v="32"/>
    <n v="1"/>
    <n v="22"/>
    <n v="22"/>
    <n v="32"/>
    <n v="19"/>
    <n v="13"/>
    <n v="0.40625"/>
  </r>
  <r>
    <n v="273"/>
    <n v="20"/>
    <x v="12"/>
    <n v="13"/>
    <n v="22"/>
    <n v="3"/>
    <n v="40"/>
    <n v="13.333333333333334"/>
    <n v="66"/>
    <n v="39"/>
    <n v="27"/>
    <n v="0.40909090909090912"/>
  </r>
  <r>
    <n v="273"/>
    <n v="20"/>
    <x v="19"/>
    <n v="15"/>
    <n v="25"/>
    <n v="1"/>
    <n v="5"/>
    <n v="5"/>
    <n v="25"/>
    <n v="15"/>
    <n v="10"/>
    <n v="0.4"/>
  </r>
  <r>
    <n v="274"/>
    <n v="7"/>
    <x v="18"/>
    <n v="15"/>
    <n v="26"/>
    <n v="3"/>
    <n v="33"/>
    <n v="11"/>
    <n v="78"/>
    <n v="45"/>
    <n v="33"/>
    <n v="0.42307692307692307"/>
  </r>
  <r>
    <n v="274"/>
    <n v="7"/>
    <x v="9"/>
    <n v="11"/>
    <n v="19"/>
    <n v="2"/>
    <n v="42"/>
    <n v="21"/>
    <n v="38"/>
    <n v="22"/>
    <n v="16"/>
    <n v="0.42105263157894735"/>
  </r>
  <r>
    <n v="275"/>
    <n v="5"/>
    <x v="7"/>
    <n v="20"/>
    <n v="33"/>
    <n v="1"/>
    <n v="32"/>
    <n v="32"/>
    <n v="33"/>
    <n v="20"/>
    <n v="13"/>
    <n v="0.39393939393939392"/>
  </r>
  <r>
    <n v="275"/>
    <n v="5"/>
    <x v="2"/>
    <n v="19"/>
    <n v="31"/>
    <n v="2"/>
    <n v="32"/>
    <n v="16"/>
    <n v="62"/>
    <n v="38"/>
    <n v="24"/>
    <n v="0.38709677419354838"/>
  </r>
  <r>
    <n v="275"/>
    <n v="5"/>
    <x v="18"/>
    <n v="15"/>
    <n v="26"/>
    <n v="1"/>
    <n v="58"/>
    <n v="58"/>
    <n v="26"/>
    <n v="15"/>
    <n v="11"/>
    <n v="0.42307692307692307"/>
  </r>
  <r>
    <n v="276"/>
    <n v="15"/>
    <x v="12"/>
    <n v="13"/>
    <n v="22"/>
    <n v="2"/>
    <n v="49"/>
    <n v="24.5"/>
    <n v="44"/>
    <n v="26"/>
    <n v="18"/>
    <n v="0.40909090909090912"/>
  </r>
  <r>
    <n v="276"/>
    <n v="15"/>
    <x v="18"/>
    <n v="15"/>
    <n v="26"/>
    <n v="1"/>
    <n v="36"/>
    <n v="36"/>
    <n v="26"/>
    <n v="15"/>
    <n v="11"/>
    <n v="0.42307692307692307"/>
  </r>
  <r>
    <n v="277"/>
    <n v="4"/>
    <x v="2"/>
    <n v="19"/>
    <n v="31"/>
    <n v="3"/>
    <n v="29"/>
    <n v="9.6666666666666661"/>
    <n v="93"/>
    <n v="57"/>
    <n v="36"/>
    <n v="0.38709677419354838"/>
  </r>
  <r>
    <n v="278"/>
    <n v="5"/>
    <x v="2"/>
    <n v="19"/>
    <n v="31"/>
    <n v="3"/>
    <n v="33"/>
    <n v="11"/>
    <n v="93"/>
    <n v="57"/>
    <n v="36"/>
    <n v="0.38709677419354838"/>
  </r>
  <r>
    <n v="278"/>
    <n v="5"/>
    <x v="0"/>
    <n v="14"/>
    <n v="24"/>
    <n v="2"/>
    <n v="28"/>
    <n v="14"/>
    <n v="48"/>
    <n v="28"/>
    <n v="20"/>
    <n v="0.41666666666666669"/>
  </r>
  <r>
    <n v="279"/>
    <n v="11"/>
    <x v="4"/>
    <n v="25"/>
    <n v="40"/>
    <n v="3"/>
    <n v="48"/>
    <n v="16"/>
    <n v="120"/>
    <n v="75"/>
    <n v="45"/>
    <n v="0.375"/>
  </r>
  <r>
    <n v="279"/>
    <n v="11"/>
    <x v="10"/>
    <n v="21"/>
    <n v="35"/>
    <n v="1"/>
    <n v="28"/>
    <n v="28"/>
    <n v="35"/>
    <n v="21"/>
    <n v="14"/>
    <n v="0.4"/>
  </r>
  <r>
    <n v="279"/>
    <n v="11"/>
    <x v="17"/>
    <n v="10"/>
    <n v="18"/>
    <n v="1"/>
    <n v="58"/>
    <n v="58"/>
    <n v="18"/>
    <n v="10"/>
    <n v="8"/>
    <n v="0.44444444444444442"/>
  </r>
  <r>
    <n v="279"/>
    <n v="11"/>
    <x v="8"/>
    <n v="16"/>
    <n v="28"/>
    <n v="1"/>
    <n v="8"/>
    <n v="8"/>
    <n v="28"/>
    <n v="16"/>
    <n v="12"/>
    <n v="0.42857142857142855"/>
  </r>
  <r>
    <n v="280"/>
    <n v="14"/>
    <x v="0"/>
    <n v="14"/>
    <n v="24"/>
    <n v="2"/>
    <n v="52"/>
    <n v="26"/>
    <n v="48"/>
    <n v="28"/>
    <n v="20"/>
    <n v="0.41666666666666669"/>
  </r>
  <r>
    <n v="280"/>
    <n v="14"/>
    <x v="15"/>
    <n v="14"/>
    <n v="23"/>
    <n v="3"/>
    <n v="34"/>
    <n v="11.333333333333334"/>
    <n v="69"/>
    <n v="42"/>
    <n v="27"/>
    <n v="0.39130434782608697"/>
  </r>
  <r>
    <n v="281"/>
    <n v="18"/>
    <x v="7"/>
    <n v="20"/>
    <n v="33"/>
    <n v="2"/>
    <n v="9"/>
    <n v="4.5"/>
    <n v="66"/>
    <n v="40"/>
    <n v="26"/>
    <n v="0.39393939393939392"/>
  </r>
  <r>
    <n v="282"/>
    <n v="6"/>
    <x v="17"/>
    <n v="10"/>
    <n v="18"/>
    <n v="3"/>
    <n v="57"/>
    <n v="19"/>
    <n v="54"/>
    <n v="30"/>
    <n v="24"/>
    <n v="0.44444444444444442"/>
  </r>
  <r>
    <n v="282"/>
    <n v="6"/>
    <x v="14"/>
    <n v="12"/>
    <n v="20"/>
    <n v="1"/>
    <n v="57"/>
    <n v="57"/>
    <n v="20"/>
    <n v="12"/>
    <n v="8"/>
    <n v="0.4"/>
  </r>
  <r>
    <n v="283"/>
    <n v="19"/>
    <x v="18"/>
    <n v="15"/>
    <n v="26"/>
    <n v="3"/>
    <n v="6"/>
    <n v="2"/>
    <n v="78"/>
    <n v="45"/>
    <n v="33"/>
    <n v="0.42307692307692307"/>
  </r>
  <r>
    <n v="284"/>
    <n v="11"/>
    <x v="14"/>
    <n v="12"/>
    <n v="20"/>
    <n v="3"/>
    <n v="45"/>
    <n v="15"/>
    <n v="60"/>
    <n v="36"/>
    <n v="24"/>
    <n v="0.4"/>
  </r>
  <r>
    <n v="284"/>
    <n v="11"/>
    <x v="3"/>
    <n v="16"/>
    <n v="27"/>
    <n v="1"/>
    <n v="59"/>
    <n v="59"/>
    <n v="27"/>
    <n v="16"/>
    <n v="11"/>
    <n v="0.40740740740740738"/>
  </r>
  <r>
    <n v="284"/>
    <n v="11"/>
    <x v="9"/>
    <n v="11"/>
    <n v="19"/>
    <n v="2"/>
    <n v="41"/>
    <n v="20.5"/>
    <n v="38"/>
    <n v="22"/>
    <n v="16"/>
    <n v="0.42105263157894735"/>
  </r>
  <r>
    <n v="284"/>
    <n v="11"/>
    <x v="7"/>
    <n v="20"/>
    <n v="33"/>
    <n v="1"/>
    <n v="50"/>
    <n v="50"/>
    <n v="33"/>
    <n v="20"/>
    <n v="13"/>
    <n v="0.39393939393939392"/>
  </r>
  <r>
    <n v="285"/>
    <n v="18"/>
    <x v="16"/>
    <n v="13"/>
    <n v="21"/>
    <n v="2"/>
    <n v="12"/>
    <n v="6"/>
    <n v="42"/>
    <n v="26"/>
    <n v="16"/>
    <n v="0.38095238095238093"/>
  </r>
  <r>
    <n v="286"/>
    <n v="15"/>
    <x v="13"/>
    <n v="20"/>
    <n v="34"/>
    <n v="2"/>
    <n v="25"/>
    <n v="12.5"/>
    <n v="68"/>
    <n v="40"/>
    <n v="28"/>
    <n v="0.41176470588235292"/>
  </r>
  <r>
    <n v="287"/>
    <n v="20"/>
    <x v="11"/>
    <n v="19"/>
    <n v="32"/>
    <n v="3"/>
    <n v="46"/>
    <n v="15.333333333333334"/>
    <n v="96"/>
    <n v="57"/>
    <n v="39"/>
    <n v="0.40625"/>
  </r>
  <r>
    <n v="287"/>
    <n v="20"/>
    <x v="15"/>
    <n v="14"/>
    <n v="23"/>
    <n v="2"/>
    <n v="58"/>
    <n v="29"/>
    <n v="46"/>
    <n v="28"/>
    <n v="18"/>
    <n v="0.39130434782608697"/>
  </r>
  <r>
    <n v="287"/>
    <n v="20"/>
    <x v="1"/>
    <n v="18"/>
    <n v="30"/>
    <n v="2"/>
    <n v="17"/>
    <n v="8.5"/>
    <n v="60"/>
    <n v="36"/>
    <n v="24"/>
    <n v="0.4"/>
  </r>
  <r>
    <n v="288"/>
    <n v="15"/>
    <x v="0"/>
    <n v="14"/>
    <n v="24"/>
    <n v="2"/>
    <n v="6"/>
    <n v="3"/>
    <n v="48"/>
    <n v="28"/>
    <n v="20"/>
    <n v="0.41666666666666669"/>
  </r>
  <r>
    <n v="288"/>
    <n v="15"/>
    <x v="9"/>
    <n v="11"/>
    <n v="19"/>
    <n v="2"/>
    <n v="32"/>
    <n v="16"/>
    <n v="38"/>
    <n v="22"/>
    <n v="16"/>
    <n v="0.42105263157894735"/>
  </r>
  <r>
    <n v="289"/>
    <n v="15"/>
    <x v="14"/>
    <n v="12"/>
    <n v="20"/>
    <n v="3"/>
    <n v="20"/>
    <n v="6.666666666666667"/>
    <n v="60"/>
    <n v="36"/>
    <n v="24"/>
    <n v="0.4"/>
  </r>
  <r>
    <n v="289"/>
    <n v="15"/>
    <x v="18"/>
    <n v="15"/>
    <n v="26"/>
    <n v="3"/>
    <n v="48"/>
    <n v="16"/>
    <n v="78"/>
    <n v="45"/>
    <n v="33"/>
    <n v="0.42307692307692307"/>
  </r>
  <r>
    <n v="290"/>
    <n v="19"/>
    <x v="4"/>
    <n v="25"/>
    <n v="40"/>
    <n v="1"/>
    <n v="57"/>
    <n v="57"/>
    <n v="40"/>
    <n v="25"/>
    <n v="15"/>
    <n v="0.375"/>
  </r>
  <r>
    <n v="291"/>
    <n v="2"/>
    <x v="13"/>
    <n v="20"/>
    <n v="34"/>
    <n v="2"/>
    <n v="28"/>
    <n v="14"/>
    <n v="68"/>
    <n v="40"/>
    <n v="28"/>
    <n v="0.41176470588235292"/>
  </r>
  <r>
    <n v="291"/>
    <n v="2"/>
    <x v="19"/>
    <n v="15"/>
    <n v="25"/>
    <n v="1"/>
    <n v="41"/>
    <n v="41"/>
    <n v="25"/>
    <n v="15"/>
    <n v="10"/>
    <n v="0.4"/>
  </r>
  <r>
    <n v="291"/>
    <n v="2"/>
    <x v="10"/>
    <n v="21"/>
    <n v="35"/>
    <n v="3"/>
    <n v="12"/>
    <n v="4"/>
    <n v="105"/>
    <n v="63"/>
    <n v="42"/>
    <n v="0.4"/>
  </r>
  <r>
    <n v="291"/>
    <n v="2"/>
    <x v="2"/>
    <n v="19"/>
    <n v="31"/>
    <n v="2"/>
    <n v="14"/>
    <n v="7"/>
    <n v="62"/>
    <n v="38"/>
    <n v="24"/>
    <n v="0.38709677419354838"/>
  </r>
  <r>
    <n v="292"/>
    <n v="10"/>
    <x v="8"/>
    <n v="16"/>
    <n v="28"/>
    <n v="3"/>
    <n v="23"/>
    <n v="7.666666666666667"/>
    <n v="84"/>
    <n v="48"/>
    <n v="36"/>
    <n v="0.42857142857142855"/>
  </r>
  <r>
    <n v="293"/>
    <n v="16"/>
    <x v="8"/>
    <n v="16"/>
    <n v="28"/>
    <n v="3"/>
    <n v="44"/>
    <n v="14.666666666666666"/>
    <n v="84"/>
    <n v="48"/>
    <n v="36"/>
    <n v="0.42857142857142855"/>
  </r>
  <r>
    <n v="293"/>
    <n v="16"/>
    <x v="1"/>
    <n v="18"/>
    <n v="30"/>
    <n v="2"/>
    <n v="29"/>
    <n v="14.5"/>
    <n v="60"/>
    <n v="36"/>
    <n v="24"/>
    <n v="0.4"/>
  </r>
  <r>
    <n v="293"/>
    <n v="16"/>
    <x v="5"/>
    <n v="22"/>
    <n v="36"/>
    <n v="2"/>
    <n v="47"/>
    <n v="23.5"/>
    <n v="72"/>
    <n v="44"/>
    <n v="28"/>
    <n v="0.3888888888888889"/>
  </r>
  <r>
    <n v="294"/>
    <n v="17"/>
    <x v="2"/>
    <n v="19"/>
    <n v="31"/>
    <n v="2"/>
    <n v="31"/>
    <n v="15.5"/>
    <n v="62"/>
    <n v="38"/>
    <n v="24"/>
    <n v="0.38709677419354838"/>
  </r>
  <r>
    <n v="294"/>
    <n v="17"/>
    <x v="5"/>
    <n v="22"/>
    <n v="36"/>
    <n v="3"/>
    <n v="13"/>
    <n v="4.333333333333333"/>
    <n v="108"/>
    <n v="66"/>
    <n v="42"/>
    <n v="0.3888888888888889"/>
  </r>
  <r>
    <n v="294"/>
    <n v="17"/>
    <x v="17"/>
    <n v="10"/>
    <n v="18"/>
    <n v="3"/>
    <n v="33"/>
    <n v="11"/>
    <n v="54"/>
    <n v="30"/>
    <n v="24"/>
    <n v="0.44444444444444442"/>
  </r>
  <r>
    <n v="294"/>
    <n v="17"/>
    <x v="13"/>
    <n v="20"/>
    <n v="34"/>
    <n v="3"/>
    <n v="9"/>
    <n v="3"/>
    <n v="102"/>
    <n v="60"/>
    <n v="42"/>
    <n v="0.41176470588235292"/>
  </r>
  <r>
    <n v="295"/>
    <n v="3"/>
    <x v="11"/>
    <n v="19"/>
    <n v="32"/>
    <n v="1"/>
    <n v="44"/>
    <n v="44"/>
    <n v="32"/>
    <n v="19"/>
    <n v="13"/>
    <n v="0.40625"/>
  </r>
  <r>
    <n v="295"/>
    <n v="3"/>
    <x v="1"/>
    <n v="18"/>
    <n v="30"/>
    <n v="3"/>
    <n v="35"/>
    <n v="11.666666666666666"/>
    <n v="90"/>
    <n v="54"/>
    <n v="36"/>
    <n v="0.4"/>
  </r>
  <r>
    <n v="295"/>
    <n v="3"/>
    <x v="2"/>
    <n v="19"/>
    <n v="31"/>
    <n v="2"/>
    <n v="39"/>
    <n v="19.5"/>
    <n v="62"/>
    <n v="38"/>
    <n v="24"/>
    <n v="0.38709677419354838"/>
  </r>
  <r>
    <n v="295"/>
    <n v="3"/>
    <x v="16"/>
    <n v="13"/>
    <n v="21"/>
    <n v="3"/>
    <n v="59"/>
    <n v="19.666666666666668"/>
    <n v="63"/>
    <n v="39"/>
    <n v="24"/>
    <n v="0.38095238095238093"/>
  </r>
  <r>
    <n v="296"/>
    <n v="14"/>
    <x v="15"/>
    <n v="14"/>
    <n v="23"/>
    <n v="1"/>
    <n v="20"/>
    <n v="20"/>
    <n v="23"/>
    <n v="14"/>
    <n v="9"/>
    <n v="0.39130434782608697"/>
  </r>
  <r>
    <n v="296"/>
    <n v="14"/>
    <x v="5"/>
    <n v="22"/>
    <n v="36"/>
    <n v="1"/>
    <n v="26"/>
    <n v="26"/>
    <n v="36"/>
    <n v="22"/>
    <n v="14"/>
    <n v="0.3888888888888889"/>
  </r>
  <r>
    <n v="297"/>
    <n v="4"/>
    <x v="6"/>
    <n v="17"/>
    <n v="29"/>
    <n v="2"/>
    <n v="59"/>
    <n v="29.5"/>
    <n v="58"/>
    <n v="34"/>
    <n v="24"/>
    <n v="0.41379310344827586"/>
  </r>
  <r>
    <n v="297"/>
    <n v="4"/>
    <x v="17"/>
    <n v="10"/>
    <n v="18"/>
    <n v="3"/>
    <n v="13"/>
    <n v="4.333333333333333"/>
    <n v="54"/>
    <n v="30"/>
    <n v="24"/>
    <n v="0.44444444444444442"/>
  </r>
  <r>
    <n v="297"/>
    <n v="4"/>
    <x v="16"/>
    <n v="13"/>
    <n v="21"/>
    <n v="3"/>
    <n v="40"/>
    <n v="13.333333333333334"/>
    <n v="63"/>
    <n v="39"/>
    <n v="24"/>
    <n v="0.38095238095238093"/>
  </r>
  <r>
    <n v="298"/>
    <n v="11"/>
    <x v="3"/>
    <n v="16"/>
    <n v="27"/>
    <n v="3"/>
    <n v="46"/>
    <n v="15.333333333333334"/>
    <n v="81"/>
    <n v="48"/>
    <n v="33"/>
    <n v="0.40740740740740738"/>
  </r>
  <r>
    <n v="298"/>
    <n v="11"/>
    <x v="5"/>
    <n v="22"/>
    <n v="36"/>
    <n v="3"/>
    <n v="49"/>
    <n v="16.333333333333332"/>
    <n v="108"/>
    <n v="66"/>
    <n v="42"/>
    <n v="0.3888888888888889"/>
  </r>
  <r>
    <n v="298"/>
    <n v="11"/>
    <x v="12"/>
    <n v="13"/>
    <n v="22"/>
    <n v="3"/>
    <n v="46"/>
    <n v="15.333333333333334"/>
    <n v="66"/>
    <n v="39"/>
    <n v="27"/>
    <n v="0.40909090909090912"/>
  </r>
  <r>
    <n v="299"/>
    <n v="6"/>
    <x v="14"/>
    <n v="12"/>
    <n v="20"/>
    <n v="1"/>
    <n v="17"/>
    <n v="17"/>
    <n v="20"/>
    <n v="12"/>
    <n v="8"/>
    <n v="0.4"/>
  </r>
  <r>
    <n v="299"/>
    <n v="6"/>
    <x v="5"/>
    <n v="22"/>
    <n v="36"/>
    <n v="2"/>
    <n v="55"/>
    <n v="27.5"/>
    <n v="72"/>
    <n v="44"/>
    <n v="28"/>
    <n v="0.3888888888888889"/>
  </r>
  <r>
    <n v="299"/>
    <n v="6"/>
    <x v="0"/>
    <n v="14"/>
    <n v="24"/>
    <n v="3"/>
    <n v="15"/>
    <n v="5"/>
    <n v="72"/>
    <n v="42"/>
    <n v="30"/>
    <n v="0.41666666666666669"/>
  </r>
  <r>
    <n v="299"/>
    <n v="6"/>
    <x v="17"/>
    <n v="10"/>
    <n v="18"/>
    <n v="1"/>
    <n v="26"/>
    <n v="26"/>
    <n v="18"/>
    <n v="10"/>
    <n v="8"/>
    <n v="0.44444444444444442"/>
  </r>
  <r>
    <n v="300"/>
    <n v="18"/>
    <x v="4"/>
    <n v="25"/>
    <n v="40"/>
    <n v="3"/>
    <n v="54"/>
    <n v="18"/>
    <n v="120"/>
    <n v="75"/>
    <n v="45"/>
    <n v="0.375"/>
  </r>
  <r>
    <n v="300"/>
    <n v="18"/>
    <x v="17"/>
    <n v="10"/>
    <n v="18"/>
    <n v="3"/>
    <n v="14"/>
    <n v="4.666666666666667"/>
    <n v="54"/>
    <n v="30"/>
    <n v="24"/>
    <n v="0.44444444444444442"/>
  </r>
  <r>
    <n v="300"/>
    <n v="18"/>
    <x v="18"/>
    <n v="15"/>
    <n v="26"/>
    <n v="1"/>
    <n v="22"/>
    <n v="22"/>
    <n v="26"/>
    <n v="15"/>
    <n v="11"/>
    <n v="0.42307692307692307"/>
  </r>
  <r>
    <n v="300"/>
    <n v="18"/>
    <x v="1"/>
    <n v="18"/>
    <n v="30"/>
    <n v="3"/>
    <n v="28"/>
    <n v="9.3333333333333339"/>
    <n v="90"/>
    <n v="54"/>
    <n v="36"/>
    <n v="0.4"/>
  </r>
  <r>
    <n v="301"/>
    <n v="8"/>
    <x v="2"/>
    <n v="19"/>
    <n v="31"/>
    <n v="3"/>
    <n v="23"/>
    <n v="7.666666666666667"/>
    <n v="93"/>
    <n v="57"/>
    <n v="36"/>
    <n v="0.38709677419354838"/>
  </r>
  <r>
    <n v="301"/>
    <n v="8"/>
    <x v="18"/>
    <n v="15"/>
    <n v="26"/>
    <n v="2"/>
    <n v="57"/>
    <n v="28.5"/>
    <n v="52"/>
    <n v="30"/>
    <n v="22"/>
    <n v="0.42307692307692307"/>
  </r>
  <r>
    <n v="301"/>
    <n v="8"/>
    <x v="6"/>
    <n v="17"/>
    <n v="29"/>
    <n v="2"/>
    <n v="49"/>
    <n v="24.5"/>
    <n v="58"/>
    <n v="34"/>
    <n v="24"/>
    <n v="0.41379310344827586"/>
  </r>
  <r>
    <n v="301"/>
    <n v="8"/>
    <x v="14"/>
    <n v="12"/>
    <n v="20"/>
    <n v="1"/>
    <n v="54"/>
    <n v="54"/>
    <n v="20"/>
    <n v="12"/>
    <n v="8"/>
    <n v="0.4"/>
  </r>
  <r>
    <n v="302"/>
    <n v="5"/>
    <x v="11"/>
    <n v="19"/>
    <n v="32"/>
    <n v="3"/>
    <n v="15"/>
    <n v="5"/>
    <n v="96"/>
    <n v="57"/>
    <n v="39"/>
    <n v="0.40625"/>
  </r>
  <r>
    <n v="303"/>
    <n v="14"/>
    <x v="14"/>
    <n v="12"/>
    <n v="20"/>
    <n v="2"/>
    <n v="13"/>
    <n v="6.5"/>
    <n v="40"/>
    <n v="24"/>
    <n v="16"/>
    <n v="0.4"/>
  </r>
  <r>
    <n v="303"/>
    <n v="14"/>
    <x v="4"/>
    <n v="25"/>
    <n v="40"/>
    <n v="3"/>
    <n v="16"/>
    <n v="5.333333333333333"/>
    <n v="120"/>
    <n v="75"/>
    <n v="45"/>
    <n v="0.375"/>
  </r>
  <r>
    <n v="303"/>
    <n v="14"/>
    <x v="18"/>
    <n v="15"/>
    <n v="26"/>
    <n v="1"/>
    <n v="56"/>
    <n v="56"/>
    <n v="26"/>
    <n v="15"/>
    <n v="11"/>
    <n v="0.42307692307692307"/>
  </r>
  <r>
    <n v="303"/>
    <n v="14"/>
    <x v="0"/>
    <n v="14"/>
    <n v="24"/>
    <n v="1"/>
    <n v="7"/>
    <n v="7"/>
    <n v="24"/>
    <n v="14"/>
    <n v="10"/>
    <n v="0.41666666666666669"/>
  </r>
  <r>
    <n v="304"/>
    <n v="6"/>
    <x v="11"/>
    <n v="19"/>
    <n v="32"/>
    <n v="2"/>
    <n v="9"/>
    <n v="4.5"/>
    <n v="64"/>
    <n v="38"/>
    <n v="26"/>
    <n v="0.40625"/>
  </r>
  <r>
    <n v="304"/>
    <n v="6"/>
    <x v="16"/>
    <n v="13"/>
    <n v="21"/>
    <n v="2"/>
    <n v="7"/>
    <n v="3.5"/>
    <n v="42"/>
    <n v="26"/>
    <n v="16"/>
    <n v="0.38095238095238093"/>
  </r>
  <r>
    <n v="304"/>
    <n v="6"/>
    <x v="4"/>
    <n v="25"/>
    <n v="40"/>
    <n v="2"/>
    <n v="48"/>
    <n v="24"/>
    <n v="80"/>
    <n v="50"/>
    <n v="30"/>
    <n v="0.375"/>
  </r>
  <r>
    <n v="304"/>
    <n v="6"/>
    <x v="2"/>
    <n v="19"/>
    <n v="31"/>
    <n v="3"/>
    <n v="21"/>
    <n v="7"/>
    <n v="93"/>
    <n v="57"/>
    <n v="36"/>
    <n v="0.38709677419354838"/>
  </r>
  <r>
    <n v="305"/>
    <n v="1"/>
    <x v="10"/>
    <n v="21"/>
    <n v="35"/>
    <n v="3"/>
    <n v="17"/>
    <n v="5.666666666666667"/>
    <n v="105"/>
    <n v="63"/>
    <n v="42"/>
    <n v="0.4"/>
  </r>
  <r>
    <n v="305"/>
    <n v="1"/>
    <x v="15"/>
    <n v="14"/>
    <n v="23"/>
    <n v="1"/>
    <n v="48"/>
    <n v="48"/>
    <n v="23"/>
    <n v="14"/>
    <n v="9"/>
    <n v="0.39130434782608697"/>
  </r>
  <r>
    <n v="306"/>
    <n v="7"/>
    <x v="11"/>
    <n v="19"/>
    <n v="32"/>
    <n v="1"/>
    <n v="21"/>
    <n v="21"/>
    <n v="32"/>
    <n v="19"/>
    <n v="13"/>
    <n v="0.40625"/>
  </r>
  <r>
    <n v="307"/>
    <n v="20"/>
    <x v="16"/>
    <n v="13"/>
    <n v="21"/>
    <n v="3"/>
    <n v="39"/>
    <n v="13"/>
    <n v="63"/>
    <n v="39"/>
    <n v="24"/>
    <n v="0.38095238095238093"/>
  </r>
  <r>
    <n v="308"/>
    <n v="14"/>
    <x v="13"/>
    <n v="20"/>
    <n v="34"/>
    <n v="1"/>
    <n v="44"/>
    <n v="44"/>
    <n v="34"/>
    <n v="20"/>
    <n v="14"/>
    <n v="0.41176470588235292"/>
  </r>
  <r>
    <n v="308"/>
    <n v="14"/>
    <x v="10"/>
    <n v="21"/>
    <n v="35"/>
    <n v="2"/>
    <n v="41"/>
    <n v="20.5"/>
    <n v="70"/>
    <n v="42"/>
    <n v="28"/>
    <n v="0.4"/>
  </r>
  <r>
    <n v="308"/>
    <n v="14"/>
    <x v="2"/>
    <n v="19"/>
    <n v="31"/>
    <n v="2"/>
    <n v="42"/>
    <n v="21"/>
    <n v="62"/>
    <n v="38"/>
    <n v="24"/>
    <n v="0.38709677419354838"/>
  </r>
  <r>
    <n v="308"/>
    <n v="14"/>
    <x v="8"/>
    <n v="16"/>
    <n v="28"/>
    <n v="2"/>
    <n v="59"/>
    <n v="29.5"/>
    <n v="56"/>
    <n v="32"/>
    <n v="24"/>
    <n v="0.42857142857142855"/>
  </r>
  <r>
    <n v="309"/>
    <n v="9"/>
    <x v="4"/>
    <n v="25"/>
    <n v="40"/>
    <n v="1"/>
    <n v="29"/>
    <n v="29"/>
    <n v="40"/>
    <n v="25"/>
    <n v="15"/>
    <n v="0.375"/>
  </r>
  <r>
    <n v="309"/>
    <n v="9"/>
    <x v="2"/>
    <n v="19"/>
    <n v="31"/>
    <n v="2"/>
    <n v="43"/>
    <n v="21.5"/>
    <n v="62"/>
    <n v="38"/>
    <n v="24"/>
    <n v="0.38709677419354838"/>
  </r>
  <r>
    <n v="309"/>
    <n v="9"/>
    <x v="10"/>
    <n v="21"/>
    <n v="35"/>
    <n v="2"/>
    <n v="51"/>
    <n v="25.5"/>
    <n v="70"/>
    <n v="42"/>
    <n v="28"/>
    <n v="0.4"/>
  </r>
  <r>
    <n v="310"/>
    <n v="17"/>
    <x v="18"/>
    <n v="15"/>
    <n v="26"/>
    <n v="3"/>
    <n v="43"/>
    <n v="14.333333333333334"/>
    <n v="78"/>
    <n v="45"/>
    <n v="33"/>
    <n v="0.42307692307692307"/>
  </r>
  <r>
    <n v="310"/>
    <n v="17"/>
    <x v="1"/>
    <n v="18"/>
    <n v="30"/>
    <n v="2"/>
    <n v="54"/>
    <n v="27"/>
    <n v="60"/>
    <n v="36"/>
    <n v="24"/>
    <n v="0.4"/>
  </r>
  <r>
    <n v="311"/>
    <n v="6"/>
    <x v="0"/>
    <n v="14"/>
    <n v="24"/>
    <n v="1"/>
    <n v="46"/>
    <n v="46"/>
    <n v="24"/>
    <n v="14"/>
    <n v="10"/>
    <n v="0.41666666666666669"/>
  </r>
  <r>
    <n v="311"/>
    <n v="6"/>
    <x v="6"/>
    <n v="17"/>
    <n v="29"/>
    <n v="1"/>
    <n v="28"/>
    <n v="28"/>
    <n v="29"/>
    <n v="17"/>
    <n v="12"/>
    <n v="0.41379310344827586"/>
  </r>
  <r>
    <n v="312"/>
    <n v="2"/>
    <x v="11"/>
    <n v="19"/>
    <n v="32"/>
    <n v="2"/>
    <n v="45"/>
    <n v="22.5"/>
    <n v="64"/>
    <n v="38"/>
    <n v="26"/>
    <n v="0.40625"/>
  </r>
  <r>
    <n v="312"/>
    <n v="2"/>
    <x v="10"/>
    <n v="21"/>
    <n v="35"/>
    <n v="2"/>
    <n v="10"/>
    <n v="5"/>
    <n v="70"/>
    <n v="42"/>
    <n v="28"/>
    <n v="0.4"/>
  </r>
  <r>
    <n v="313"/>
    <n v="10"/>
    <x v="9"/>
    <n v="11"/>
    <n v="19"/>
    <n v="2"/>
    <n v="27"/>
    <n v="13.5"/>
    <n v="38"/>
    <n v="22"/>
    <n v="16"/>
    <n v="0.42105263157894735"/>
  </r>
  <r>
    <n v="313"/>
    <n v="10"/>
    <x v="2"/>
    <n v="19"/>
    <n v="31"/>
    <n v="2"/>
    <n v="38"/>
    <n v="19"/>
    <n v="62"/>
    <n v="38"/>
    <n v="24"/>
    <n v="0.38709677419354838"/>
  </r>
  <r>
    <n v="313"/>
    <n v="10"/>
    <x v="5"/>
    <n v="22"/>
    <n v="36"/>
    <n v="3"/>
    <n v="26"/>
    <n v="8.6666666666666661"/>
    <n v="108"/>
    <n v="66"/>
    <n v="42"/>
    <n v="0.3888888888888889"/>
  </r>
  <r>
    <n v="313"/>
    <n v="10"/>
    <x v="0"/>
    <n v="14"/>
    <n v="24"/>
    <n v="1"/>
    <n v="15"/>
    <n v="15"/>
    <n v="24"/>
    <n v="14"/>
    <n v="10"/>
    <n v="0.41666666666666669"/>
  </r>
  <r>
    <n v="314"/>
    <n v="20"/>
    <x v="3"/>
    <n v="16"/>
    <n v="27"/>
    <n v="1"/>
    <n v="5"/>
    <n v="5"/>
    <n v="27"/>
    <n v="16"/>
    <n v="11"/>
    <n v="0.40740740740740738"/>
  </r>
  <r>
    <n v="315"/>
    <n v="14"/>
    <x v="19"/>
    <n v="15"/>
    <n v="25"/>
    <n v="1"/>
    <n v="16"/>
    <n v="16"/>
    <n v="25"/>
    <n v="15"/>
    <n v="10"/>
    <n v="0.4"/>
  </r>
  <r>
    <n v="315"/>
    <n v="14"/>
    <x v="8"/>
    <n v="16"/>
    <n v="28"/>
    <n v="1"/>
    <n v="7"/>
    <n v="7"/>
    <n v="28"/>
    <n v="16"/>
    <n v="12"/>
    <n v="0.42857142857142855"/>
  </r>
  <r>
    <n v="315"/>
    <n v="14"/>
    <x v="6"/>
    <n v="17"/>
    <n v="29"/>
    <n v="3"/>
    <n v="52"/>
    <n v="17.333333333333332"/>
    <n v="87"/>
    <n v="51"/>
    <n v="36"/>
    <n v="0.41379310344827586"/>
  </r>
  <r>
    <n v="315"/>
    <n v="14"/>
    <x v="16"/>
    <n v="13"/>
    <n v="21"/>
    <n v="1"/>
    <n v="51"/>
    <n v="51"/>
    <n v="21"/>
    <n v="13"/>
    <n v="8"/>
    <n v="0.38095238095238093"/>
  </r>
  <r>
    <n v="316"/>
    <n v="2"/>
    <x v="17"/>
    <n v="10"/>
    <n v="18"/>
    <n v="1"/>
    <n v="30"/>
    <n v="30"/>
    <n v="18"/>
    <n v="10"/>
    <n v="8"/>
    <n v="0.44444444444444442"/>
  </r>
  <r>
    <n v="316"/>
    <n v="2"/>
    <x v="16"/>
    <n v="13"/>
    <n v="21"/>
    <n v="1"/>
    <n v="23"/>
    <n v="23"/>
    <n v="21"/>
    <n v="13"/>
    <n v="8"/>
    <n v="0.38095238095238093"/>
  </r>
  <r>
    <n v="316"/>
    <n v="2"/>
    <x v="3"/>
    <n v="16"/>
    <n v="27"/>
    <n v="3"/>
    <n v="53"/>
    <n v="17.666666666666668"/>
    <n v="81"/>
    <n v="48"/>
    <n v="33"/>
    <n v="0.40740740740740738"/>
  </r>
  <r>
    <n v="316"/>
    <n v="2"/>
    <x v="4"/>
    <n v="25"/>
    <n v="40"/>
    <n v="1"/>
    <n v="52"/>
    <n v="52"/>
    <n v="40"/>
    <n v="25"/>
    <n v="15"/>
    <n v="0.375"/>
  </r>
  <r>
    <n v="317"/>
    <n v="17"/>
    <x v="12"/>
    <n v="13"/>
    <n v="22"/>
    <n v="2"/>
    <n v="20"/>
    <n v="10"/>
    <n v="44"/>
    <n v="26"/>
    <n v="18"/>
    <n v="0.40909090909090912"/>
  </r>
  <r>
    <n v="317"/>
    <n v="17"/>
    <x v="13"/>
    <n v="20"/>
    <n v="34"/>
    <n v="3"/>
    <n v="37"/>
    <n v="12.333333333333334"/>
    <n v="102"/>
    <n v="60"/>
    <n v="42"/>
    <n v="0.41176470588235292"/>
  </r>
  <r>
    <n v="317"/>
    <n v="17"/>
    <x v="11"/>
    <n v="19"/>
    <n v="32"/>
    <n v="1"/>
    <n v="31"/>
    <n v="31"/>
    <n v="32"/>
    <n v="19"/>
    <n v="13"/>
    <n v="0.40625"/>
  </r>
  <r>
    <n v="318"/>
    <n v="13"/>
    <x v="6"/>
    <n v="17"/>
    <n v="29"/>
    <n v="1"/>
    <n v="39"/>
    <n v="39"/>
    <n v="29"/>
    <n v="17"/>
    <n v="12"/>
    <n v="0.41379310344827586"/>
  </r>
  <r>
    <n v="319"/>
    <n v="1"/>
    <x v="11"/>
    <n v="19"/>
    <n v="32"/>
    <n v="3"/>
    <n v="16"/>
    <n v="5.333333333333333"/>
    <n v="96"/>
    <n v="57"/>
    <n v="39"/>
    <n v="0.40625"/>
  </r>
  <r>
    <n v="319"/>
    <n v="1"/>
    <x v="10"/>
    <n v="21"/>
    <n v="35"/>
    <n v="2"/>
    <n v="17"/>
    <n v="8.5"/>
    <n v="70"/>
    <n v="42"/>
    <n v="28"/>
    <n v="0.4"/>
  </r>
  <r>
    <n v="319"/>
    <n v="1"/>
    <x v="4"/>
    <n v="25"/>
    <n v="40"/>
    <n v="1"/>
    <n v="38"/>
    <n v="38"/>
    <n v="40"/>
    <n v="25"/>
    <n v="15"/>
    <n v="0.375"/>
  </r>
  <r>
    <n v="319"/>
    <n v="1"/>
    <x v="2"/>
    <n v="19"/>
    <n v="31"/>
    <n v="2"/>
    <n v="55"/>
    <n v="27.5"/>
    <n v="62"/>
    <n v="38"/>
    <n v="24"/>
    <n v="0.38709677419354838"/>
  </r>
  <r>
    <n v="320"/>
    <n v="9"/>
    <x v="16"/>
    <n v="13"/>
    <n v="21"/>
    <n v="2"/>
    <n v="44"/>
    <n v="22"/>
    <n v="42"/>
    <n v="26"/>
    <n v="16"/>
    <n v="0.38095238095238093"/>
  </r>
  <r>
    <n v="320"/>
    <n v="9"/>
    <x v="12"/>
    <n v="13"/>
    <n v="22"/>
    <n v="1"/>
    <n v="44"/>
    <n v="44"/>
    <n v="22"/>
    <n v="13"/>
    <n v="9"/>
    <n v="0.40909090909090912"/>
  </r>
  <r>
    <n v="320"/>
    <n v="9"/>
    <x v="13"/>
    <n v="20"/>
    <n v="34"/>
    <n v="1"/>
    <n v="42"/>
    <n v="42"/>
    <n v="34"/>
    <n v="20"/>
    <n v="14"/>
    <n v="0.41176470588235292"/>
  </r>
  <r>
    <n v="321"/>
    <n v="18"/>
    <x v="8"/>
    <n v="16"/>
    <n v="28"/>
    <n v="1"/>
    <n v="34"/>
    <n v="34"/>
    <n v="28"/>
    <n v="16"/>
    <n v="12"/>
    <n v="0.42857142857142855"/>
  </r>
  <r>
    <n v="321"/>
    <n v="18"/>
    <x v="12"/>
    <n v="13"/>
    <n v="22"/>
    <n v="2"/>
    <n v="22"/>
    <n v="11"/>
    <n v="44"/>
    <n v="26"/>
    <n v="18"/>
    <n v="0.40909090909090912"/>
  </r>
  <r>
    <n v="321"/>
    <n v="18"/>
    <x v="15"/>
    <n v="14"/>
    <n v="23"/>
    <n v="3"/>
    <n v="39"/>
    <n v="13"/>
    <n v="69"/>
    <n v="42"/>
    <n v="27"/>
    <n v="0.39130434782608697"/>
  </r>
  <r>
    <n v="322"/>
    <n v="12"/>
    <x v="11"/>
    <n v="19"/>
    <n v="32"/>
    <n v="2"/>
    <n v="8"/>
    <n v="4"/>
    <n v="64"/>
    <n v="38"/>
    <n v="26"/>
    <n v="0.40625"/>
  </r>
  <r>
    <n v="322"/>
    <n v="12"/>
    <x v="16"/>
    <n v="13"/>
    <n v="21"/>
    <n v="1"/>
    <n v="52"/>
    <n v="52"/>
    <n v="21"/>
    <n v="13"/>
    <n v="8"/>
    <n v="0.38095238095238093"/>
  </r>
  <r>
    <n v="323"/>
    <n v="8"/>
    <x v="12"/>
    <n v="13"/>
    <n v="22"/>
    <n v="3"/>
    <n v="37"/>
    <n v="12.333333333333334"/>
    <n v="66"/>
    <n v="39"/>
    <n v="27"/>
    <n v="0.40909090909090912"/>
  </r>
  <r>
    <n v="323"/>
    <n v="8"/>
    <x v="6"/>
    <n v="17"/>
    <n v="29"/>
    <n v="2"/>
    <n v="33"/>
    <n v="16.5"/>
    <n v="58"/>
    <n v="34"/>
    <n v="24"/>
    <n v="0.41379310344827586"/>
  </r>
  <r>
    <n v="323"/>
    <n v="8"/>
    <x v="0"/>
    <n v="14"/>
    <n v="24"/>
    <n v="2"/>
    <n v="30"/>
    <n v="15"/>
    <n v="48"/>
    <n v="28"/>
    <n v="20"/>
    <n v="0.41666666666666669"/>
  </r>
  <r>
    <n v="323"/>
    <n v="8"/>
    <x v="17"/>
    <n v="10"/>
    <n v="18"/>
    <n v="2"/>
    <n v="22"/>
    <n v="11"/>
    <n v="36"/>
    <n v="20"/>
    <n v="16"/>
    <n v="0.44444444444444442"/>
  </r>
  <r>
    <n v="324"/>
    <n v="9"/>
    <x v="1"/>
    <n v="18"/>
    <n v="30"/>
    <n v="1"/>
    <n v="15"/>
    <n v="15"/>
    <n v="30"/>
    <n v="18"/>
    <n v="12"/>
    <n v="0.4"/>
  </r>
  <r>
    <n v="324"/>
    <n v="9"/>
    <x v="3"/>
    <n v="16"/>
    <n v="27"/>
    <n v="3"/>
    <n v="58"/>
    <n v="19.333333333333332"/>
    <n v="81"/>
    <n v="48"/>
    <n v="33"/>
    <n v="0.40740740740740738"/>
  </r>
  <r>
    <n v="324"/>
    <n v="9"/>
    <x v="18"/>
    <n v="15"/>
    <n v="26"/>
    <n v="1"/>
    <n v="17"/>
    <n v="17"/>
    <n v="26"/>
    <n v="15"/>
    <n v="11"/>
    <n v="0.42307692307692307"/>
  </r>
  <r>
    <n v="325"/>
    <n v="18"/>
    <x v="16"/>
    <n v="13"/>
    <n v="21"/>
    <n v="1"/>
    <n v="26"/>
    <n v="26"/>
    <n v="21"/>
    <n v="13"/>
    <n v="8"/>
    <n v="0.38095238095238093"/>
  </r>
  <r>
    <n v="325"/>
    <n v="18"/>
    <x v="2"/>
    <n v="19"/>
    <n v="31"/>
    <n v="1"/>
    <n v="5"/>
    <n v="5"/>
    <n v="31"/>
    <n v="19"/>
    <n v="12"/>
    <n v="0.38709677419354838"/>
  </r>
  <r>
    <n v="325"/>
    <n v="18"/>
    <x v="10"/>
    <n v="21"/>
    <n v="35"/>
    <n v="2"/>
    <n v="13"/>
    <n v="6.5"/>
    <n v="70"/>
    <n v="42"/>
    <n v="28"/>
    <n v="0.4"/>
  </r>
  <r>
    <n v="325"/>
    <n v="18"/>
    <x v="11"/>
    <n v="19"/>
    <n v="32"/>
    <n v="1"/>
    <n v="27"/>
    <n v="27"/>
    <n v="32"/>
    <n v="19"/>
    <n v="13"/>
    <n v="0.40625"/>
  </r>
  <r>
    <n v="326"/>
    <n v="14"/>
    <x v="10"/>
    <n v="21"/>
    <n v="35"/>
    <n v="1"/>
    <n v="14"/>
    <n v="14"/>
    <n v="35"/>
    <n v="21"/>
    <n v="14"/>
    <n v="0.4"/>
  </r>
  <r>
    <n v="326"/>
    <n v="14"/>
    <x v="17"/>
    <n v="10"/>
    <n v="18"/>
    <n v="1"/>
    <n v="28"/>
    <n v="28"/>
    <n v="18"/>
    <n v="10"/>
    <n v="8"/>
    <n v="0.44444444444444442"/>
  </r>
  <r>
    <n v="326"/>
    <n v="14"/>
    <x v="8"/>
    <n v="16"/>
    <n v="28"/>
    <n v="1"/>
    <n v="49"/>
    <n v="49"/>
    <n v="28"/>
    <n v="16"/>
    <n v="12"/>
    <n v="0.42857142857142855"/>
  </r>
  <r>
    <n v="327"/>
    <n v="12"/>
    <x v="13"/>
    <n v="20"/>
    <n v="34"/>
    <n v="3"/>
    <n v="33"/>
    <n v="11"/>
    <n v="102"/>
    <n v="60"/>
    <n v="42"/>
    <n v="0.41176470588235292"/>
  </r>
  <r>
    <n v="327"/>
    <n v="12"/>
    <x v="17"/>
    <n v="10"/>
    <n v="18"/>
    <n v="1"/>
    <n v="7"/>
    <n v="7"/>
    <n v="18"/>
    <n v="10"/>
    <n v="8"/>
    <n v="0.44444444444444442"/>
  </r>
  <r>
    <n v="327"/>
    <n v="12"/>
    <x v="3"/>
    <n v="16"/>
    <n v="27"/>
    <n v="1"/>
    <n v="34"/>
    <n v="34"/>
    <n v="27"/>
    <n v="16"/>
    <n v="11"/>
    <n v="0.40740740740740738"/>
  </r>
  <r>
    <n v="328"/>
    <n v="4"/>
    <x v="10"/>
    <n v="21"/>
    <n v="35"/>
    <n v="1"/>
    <n v="21"/>
    <n v="21"/>
    <n v="35"/>
    <n v="21"/>
    <n v="14"/>
    <n v="0.4"/>
  </r>
  <r>
    <n v="329"/>
    <n v="13"/>
    <x v="16"/>
    <n v="13"/>
    <n v="21"/>
    <n v="2"/>
    <n v="56"/>
    <n v="28"/>
    <n v="42"/>
    <n v="26"/>
    <n v="16"/>
    <n v="0.38095238095238093"/>
  </r>
  <r>
    <n v="329"/>
    <n v="13"/>
    <x v="4"/>
    <n v="25"/>
    <n v="40"/>
    <n v="2"/>
    <n v="17"/>
    <n v="8.5"/>
    <n v="80"/>
    <n v="50"/>
    <n v="30"/>
    <n v="0.375"/>
  </r>
  <r>
    <n v="329"/>
    <n v="13"/>
    <x v="2"/>
    <n v="19"/>
    <n v="31"/>
    <n v="2"/>
    <n v="58"/>
    <n v="29"/>
    <n v="62"/>
    <n v="38"/>
    <n v="24"/>
    <n v="0.38709677419354838"/>
  </r>
  <r>
    <n v="329"/>
    <n v="13"/>
    <x v="15"/>
    <n v="14"/>
    <n v="23"/>
    <n v="1"/>
    <n v="8"/>
    <n v="8"/>
    <n v="23"/>
    <n v="14"/>
    <n v="9"/>
    <n v="0.39130434782608697"/>
  </r>
  <r>
    <n v="330"/>
    <n v="10"/>
    <x v="19"/>
    <n v="15"/>
    <n v="25"/>
    <n v="2"/>
    <n v="25"/>
    <n v="12.5"/>
    <n v="50"/>
    <n v="30"/>
    <n v="20"/>
    <n v="0.4"/>
  </r>
  <r>
    <n v="330"/>
    <n v="10"/>
    <x v="8"/>
    <n v="16"/>
    <n v="28"/>
    <n v="2"/>
    <n v="43"/>
    <n v="21.5"/>
    <n v="56"/>
    <n v="32"/>
    <n v="24"/>
    <n v="0.42857142857142855"/>
  </r>
  <r>
    <n v="330"/>
    <n v="10"/>
    <x v="15"/>
    <n v="14"/>
    <n v="23"/>
    <n v="3"/>
    <n v="21"/>
    <n v="7"/>
    <n v="69"/>
    <n v="42"/>
    <n v="27"/>
    <n v="0.39130434782608697"/>
  </r>
  <r>
    <n v="330"/>
    <n v="10"/>
    <x v="16"/>
    <n v="13"/>
    <n v="21"/>
    <n v="2"/>
    <n v="51"/>
    <n v="25.5"/>
    <n v="42"/>
    <n v="26"/>
    <n v="16"/>
    <n v="0.38095238095238093"/>
  </r>
  <r>
    <n v="331"/>
    <n v="20"/>
    <x v="9"/>
    <n v="11"/>
    <n v="19"/>
    <n v="1"/>
    <n v="5"/>
    <n v="5"/>
    <n v="19"/>
    <n v="11"/>
    <n v="8"/>
    <n v="0.42105263157894735"/>
  </r>
  <r>
    <n v="331"/>
    <n v="20"/>
    <x v="10"/>
    <n v="21"/>
    <n v="35"/>
    <n v="3"/>
    <n v="26"/>
    <n v="8.6666666666666661"/>
    <n v="105"/>
    <n v="63"/>
    <n v="42"/>
    <n v="0.4"/>
  </r>
  <r>
    <n v="331"/>
    <n v="20"/>
    <x v="0"/>
    <n v="14"/>
    <n v="24"/>
    <n v="1"/>
    <n v="55"/>
    <n v="55"/>
    <n v="24"/>
    <n v="14"/>
    <n v="10"/>
    <n v="0.41666666666666669"/>
  </r>
  <r>
    <n v="331"/>
    <n v="20"/>
    <x v="19"/>
    <n v="15"/>
    <n v="25"/>
    <n v="1"/>
    <n v="35"/>
    <n v="35"/>
    <n v="25"/>
    <n v="15"/>
    <n v="10"/>
    <n v="0.4"/>
  </r>
  <r>
    <n v="332"/>
    <n v="6"/>
    <x v="4"/>
    <n v="25"/>
    <n v="40"/>
    <n v="3"/>
    <n v="17"/>
    <n v="5.666666666666667"/>
    <n v="120"/>
    <n v="75"/>
    <n v="45"/>
    <n v="0.375"/>
  </r>
  <r>
    <n v="333"/>
    <n v="6"/>
    <x v="5"/>
    <n v="22"/>
    <n v="36"/>
    <n v="1"/>
    <n v="38"/>
    <n v="38"/>
    <n v="36"/>
    <n v="22"/>
    <n v="14"/>
    <n v="0.3888888888888889"/>
  </r>
  <r>
    <n v="333"/>
    <n v="6"/>
    <x v="17"/>
    <n v="10"/>
    <n v="18"/>
    <n v="2"/>
    <n v="23"/>
    <n v="11.5"/>
    <n v="36"/>
    <n v="20"/>
    <n v="16"/>
    <n v="0.44444444444444442"/>
  </r>
  <r>
    <n v="334"/>
    <n v="12"/>
    <x v="16"/>
    <n v="13"/>
    <n v="21"/>
    <n v="2"/>
    <n v="36"/>
    <n v="18"/>
    <n v="42"/>
    <n v="26"/>
    <n v="16"/>
    <n v="0.38095238095238093"/>
  </r>
  <r>
    <n v="334"/>
    <n v="12"/>
    <x v="15"/>
    <n v="14"/>
    <n v="23"/>
    <n v="1"/>
    <n v="58"/>
    <n v="58"/>
    <n v="23"/>
    <n v="14"/>
    <n v="9"/>
    <n v="0.39130434782608697"/>
  </r>
  <r>
    <n v="334"/>
    <n v="12"/>
    <x v="0"/>
    <n v="14"/>
    <n v="24"/>
    <n v="2"/>
    <n v="31"/>
    <n v="15.5"/>
    <n v="48"/>
    <n v="28"/>
    <n v="20"/>
    <n v="0.41666666666666669"/>
  </r>
  <r>
    <n v="334"/>
    <n v="12"/>
    <x v="1"/>
    <n v="18"/>
    <n v="30"/>
    <n v="2"/>
    <n v="31"/>
    <n v="15.5"/>
    <n v="60"/>
    <n v="36"/>
    <n v="24"/>
    <n v="0.4"/>
  </r>
  <r>
    <n v="335"/>
    <n v="14"/>
    <x v="1"/>
    <n v="18"/>
    <n v="30"/>
    <n v="1"/>
    <n v="33"/>
    <n v="33"/>
    <n v="30"/>
    <n v="18"/>
    <n v="12"/>
    <n v="0.4"/>
  </r>
  <r>
    <n v="335"/>
    <n v="14"/>
    <x v="8"/>
    <n v="16"/>
    <n v="28"/>
    <n v="3"/>
    <n v="36"/>
    <n v="12"/>
    <n v="84"/>
    <n v="48"/>
    <n v="36"/>
    <n v="0.42857142857142855"/>
  </r>
  <r>
    <n v="336"/>
    <n v="4"/>
    <x v="16"/>
    <n v="13"/>
    <n v="21"/>
    <n v="2"/>
    <n v="12"/>
    <n v="6"/>
    <n v="42"/>
    <n v="26"/>
    <n v="16"/>
    <n v="0.38095238095238093"/>
  </r>
  <r>
    <n v="336"/>
    <n v="4"/>
    <x v="9"/>
    <n v="11"/>
    <n v="19"/>
    <n v="2"/>
    <n v="33"/>
    <n v="16.5"/>
    <n v="38"/>
    <n v="22"/>
    <n v="16"/>
    <n v="0.42105263157894735"/>
  </r>
  <r>
    <n v="336"/>
    <n v="4"/>
    <x v="18"/>
    <n v="15"/>
    <n v="26"/>
    <n v="3"/>
    <n v="20"/>
    <n v="6.666666666666667"/>
    <n v="78"/>
    <n v="45"/>
    <n v="33"/>
    <n v="0.42307692307692307"/>
  </r>
  <r>
    <n v="337"/>
    <n v="11"/>
    <x v="0"/>
    <n v="14"/>
    <n v="24"/>
    <n v="3"/>
    <n v="53"/>
    <n v="17.666666666666668"/>
    <n v="72"/>
    <n v="42"/>
    <n v="30"/>
    <n v="0.41666666666666669"/>
  </r>
  <r>
    <n v="337"/>
    <n v="11"/>
    <x v="8"/>
    <n v="16"/>
    <n v="28"/>
    <n v="1"/>
    <n v="5"/>
    <n v="5"/>
    <n v="28"/>
    <n v="16"/>
    <n v="12"/>
    <n v="0.42857142857142855"/>
  </r>
  <r>
    <n v="338"/>
    <n v="18"/>
    <x v="13"/>
    <n v="20"/>
    <n v="34"/>
    <n v="3"/>
    <n v="44"/>
    <n v="14.666666666666666"/>
    <n v="102"/>
    <n v="60"/>
    <n v="42"/>
    <n v="0.41176470588235292"/>
  </r>
  <r>
    <n v="338"/>
    <n v="18"/>
    <x v="16"/>
    <n v="13"/>
    <n v="21"/>
    <n v="1"/>
    <n v="10"/>
    <n v="10"/>
    <n v="21"/>
    <n v="13"/>
    <n v="8"/>
    <n v="0.38095238095238093"/>
  </r>
  <r>
    <n v="338"/>
    <n v="18"/>
    <x v="11"/>
    <n v="19"/>
    <n v="32"/>
    <n v="3"/>
    <n v="30"/>
    <n v="10"/>
    <n v="96"/>
    <n v="57"/>
    <n v="39"/>
    <n v="0.40625"/>
  </r>
  <r>
    <n v="338"/>
    <n v="18"/>
    <x v="14"/>
    <n v="12"/>
    <n v="20"/>
    <n v="3"/>
    <n v="59"/>
    <n v="19.666666666666668"/>
    <n v="60"/>
    <n v="36"/>
    <n v="24"/>
    <n v="0.4"/>
  </r>
  <r>
    <n v="339"/>
    <n v="13"/>
    <x v="6"/>
    <n v="17"/>
    <n v="29"/>
    <n v="2"/>
    <n v="6"/>
    <n v="3"/>
    <n v="58"/>
    <n v="34"/>
    <n v="24"/>
    <n v="0.41379310344827586"/>
  </r>
  <r>
    <n v="339"/>
    <n v="13"/>
    <x v="15"/>
    <n v="14"/>
    <n v="23"/>
    <n v="2"/>
    <n v="40"/>
    <n v="20"/>
    <n v="46"/>
    <n v="28"/>
    <n v="18"/>
    <n v="0.39130434782608697"/>
  </r>
  <r>
    <n v="340"/>
    <n v="15"/>
    <x v="4"/>
    <n v="25"/>
    <n v="40"/>
    <n v="2"/>
    <n v="35"/>
    <n v="17.5"/>
    <n v="80"/>
    <n v="50"/>
    <n v="30"/>
    <n v="0.375"/>
  </r>
  <r>
    <n v="340"/>
    <n v="15"/>
    <x v="8"/>
    <n v="16"/>
    <n v="28"/>
    <n v="3"/>
    <n v="56"/>
    <n v="18.666666666666668"/>
    <n v="84"/>
    <n v="48"/>
    <n v="36"/>
    <n v="0.42857142857142855"/>
  </r>
  <r>
    <n v="341"/>
    <n v="14"/>
    <x v="8"/>
    <n v="16"/>
    <n v="28"/>
    <n v="1"/>
    <n v="46"/>
    <n v="46"/>
    <n v="28"/>
    <n v="16"/>
    <n v="12"/>
    <n v="0.42857142857142855"/>
  </r>
  <r>
    <n v="341"/>
    <n v="14"/>
    <x v="12"/>
    <n v="13"/>
    <n v="22"/>
    <n v="2"/>
    <n v="34"/>
    <n v="17"/>
    <n v="44"/>
    <n v="26"/>
    <n v="18"/>
    <n v="0.40909090909090912"/>
  </r>
  <r>
    <n v="341"/>
    <n v="14"/>
    <x v="10"/>
    <n v="21"/>
    <n v="35"/>
    <n v="3"/>
    <n v="8"/>
    <n v="2.6666666666666665"/>
    <n v="105"/>
    <n v="63"/>
    <n v="42"/>
    <n v="0.4"/>
  </r>
  <r>
    <n v="342"/>
    <n v="19"/>
    <x v="15"/>
    <n v="14"/>
    <n v="23"/>
    <n v="2"/>
    <n v="23"/>
    <n v="11.5"/>
    <n v="46"/>
    <n v="28"/>
    <n v="18"/>
    <n v="0.39130434782608697"/>
  </r>
  <r>
    <n v="342"/>
    <n v="19"/>
    <x v="8"/>
    <n v="16"/>
    <n v="28"/>
    <n v="2"/>
    <n v="31"/>
    <n v="15.5"/>
    <n v="56"/>
    <n v="32"/>
    <n v="24"/>
    <n v="0.42857142857142855"/>
  </r>
  <r>
    <n v="343"/>
    <n v="12"/>
    <x v="13"/>
    <n v="20"/>
    <n v="34"/>
    <n v="2"/>
    <n v="58"/>
    <n v="29"/>
    <n v="68"/>
    <n v="40"/>
    <n v="28"/>
    <n v="0.41176470588235292"/>
  </r>
  <r>
    <n v="343"/>
    <n v="12"/>
    <x v="15"/>
    <n v="14"/>
    <n v="23"/>
    <n v="3"/>
    <n v="43"/>
    <n v="14.333333333333334"/>
    <n v="69"/>
    <n v="42"/>
    <n v="27"/>
    <n v="0.39130434782608697"/>
  </r>
  <r>
    <n v="344"/>
    <n v="15"/>
    <x v="10"/>
    <n v="21"/>
    <n v="35"/>
    <n v="1"/>
    <n v="11"/>
    <n v="11"/>
    <n v="35"/>
    <n v="21"/>
    <n v="14"/>
    <n v="0.4"/>
  </r>
  <r>
    <n v="344"/>
    <n v="15"/>
    <x v="2"/>
    <n v="19"/>
    <n v="31"/>
    <n v="2"/>
    <n v="28"/>
    <n v="14"/>
    <n v="62"/>
    <n v="38"/>
    <n v="24"/>
    <n v="0.38709677419354838"/>
  </r>
  <r>
    <n v="344"/>
    <n v="15"/>
    <x v="11"/>
    <n v="19"/>
    <n v="32"/>
    <n v="2"/>
    <n v="19"/>
    <n v="9.5"/>
    <n v="64"/>
    <n v="38"/>
    <n v="26"/>
    <n v="0.40625"/>
  </r>
  <r>
    <n v="344"/>
    <n v="15"/>
    <x v="12"/>
    <n v="13"/>
    <n v="22"/>
    <n v="1"/>
    <n v="28"/>
    <n v="28"/>
    <n v="22"/>
    <n v="13"/>
    <n v="9"/>
    <n v="0.40909090909090912"/>
  </r>
  <r>
    <n v="345"/>
    <n v="16"/>
    <x v="9"/>
    <n v="11"/>
    <n v="19"/>
    <n v="2"/>
    <n v="18"/>
    <n v="9"/>
    <n v="38"/>
    <n v="22"/>
    <n v="16"/>
    <n v="0.42105263157894735"/>
  </r>
  <r>
    <n v="346"/>
    <n v="1"/>
    <x v="5"/>
    <n v="22"/>
    <n v="36"/>
    <n v="2"/>
    <n v="22"/>
    <n v="11"/>
    <n v="72"/>
    <n v="44"/>
    <n v="28"/>
    <n v="0.3888888888888889"/>
  </r>
  <r>
    <n v="347"/>
    <n v="7"/>
    <x v="10"/>
    <n v="21"/>
    <n v="35"/>
    <n v="2"/>
    <n v="44"/>
    <n v="22"/>
    <n v="70"/>
    <n v="42"/>
    <n v="28"/>
    <n v="0.4"/>
  </r>
  <r>
    <n v="348"/>
    <n v="16"/>
    <x v="18"/>
    <n v="15"/>
    <n v="26"/>
    <n v="1"/>
    <n v="31"/>
    <n v="31"/>
    <n v="26"/>
    <n v="15"/>
    <n v="11"/>
    <n v="0.42307692307692307"/>
  </r>
  <r>
    <n v="348"/>
    <n v="16"/>
    <x v="14"/>
    <n v="12"/>
    <n v="20"/>
    <n v="3"/>
    <n v="57"/>
    <n v="19"/>
    <n v="60"/>
    <n v="36"/>
    <n v="24"/>
    <n v="0.4"/>
  </r>
  <r>
    <n v="349"/>
    <n v="13"/>
    <x v="1"/>
    <n v="18"/>
    <n v="30"/>
    <n v="2"/>
    <n v="25"/>
    <n v="12.5"/>
    <n v="60"/>
    <n v="36"/>
    <n v="24"/>
    <n v="0.4"/>
  </r>
  <r>
    <n v="349"/>
    <n v="13"/>
    <x v="9"/>
    <n v="11"/>
    <n v="19"/>
    <n v="3"/>
    <n v="7"/>
    <n v="2.3333333333333335"/>
    <n v="57"/>
    <n v="33"/>
    <n v="24"/>
    <n v="0.42105263157894735"/>
  </r>
  <r>
    <n v="349"/>
    <n v="13"/>
    <x v="10"/>
    <n v="21"/>
    <n v="35"/>
    <n v="1"/>
    <n v="53"/>
    <n v="53"/>
    <n v="35"/>
    <n v="21"/>
    <n v="14"/>
    <n v="0.4"/>
  </r>
  <r>
    <n v="350"/>
    <n v="2"/>
    <x v="2"/>
    <n v="19"/>
    <n v="31"/>
    <n v="2"/>
    <n v="52"/>
    <n v="26"/>
    <n v="62"/>
    <n v="38"/>
    <n v="24"/>
    <n v="0.38709677419354838"/>
  </r>
  <r>
    <n v="350"/>
    <n v="2"/>
    <x v="3"/>
    <n v="16"/>
    <n v="27"/>
    <n v="3"/>
    <n v="57"/>
    <n v="19"/>
    <n v="81"/>
    <n v="48"/>
    <n v="33"/>
    <n v="0.40740740740740738"/>
  </r>
  <r>
    <n v="351"/>
    <n v="1"/>
    <x v="11"/>
    <n v="19"/>
    <n v="32"/>
    <n v="3"/>
    <n v="18"/>
    <n v="6"/>
    <n v="96"/>
    <n v="57"/>
    <n v="39"/>
    <n v="0.40625"/>
  </r>
  <r>
    <n v="351"/>
    <n v="1"/>
    <x v="10"/>
    <n v="21"/>
    <n v="35"/>
    <n v="3"/>
    <n v="7"/>
    <n v="2.3333333333333335"/>
    <n v="105"/>
    <n v="63"/>
    <n v="42"/>
    <n v="0.4"/>
  </r>
  <r>
    <n v="352"/>
    <n v="1"/>
    <x v="7"/>
    <n v="20"/>
    <n v="33"/>
    <n v="3"/>
    <n v="7"/>
    <n v="2.3333333333333335"/>
    <n v="99"/>
    <n v="60"/>
    <n v="39"/>
    <n v="0.39393939393939392"/>
  </r>
  <r>
    <n v="353"/>
    <n v="7"/>
    <x v="12"/>
    <n v="13"/>
    <n v="22"/>
    <n v="2"/>
    <n v="50"/>
    <n v="25"/>
    <n v="44"/>
    <n v="26"/>
    <n v="18"/>
    <n v="0.40909090909090912"/>
  </r>
  <r>
    <n v="353"/>
    <n v="7"/>
    <x v="1"/>
    <n v="18"/>
    <n v="30"/>
    <n v="1"/>
    <n v="16"/>
    <n v="16"/>
    <n v="30"/>
    <n v="18"/>
    <n v="12"/>
    <n v="0.4"/>
  </r>
  <r>
    <n v="353"/>
    <n v="7"/>
    <x v="10"/>
    <n v="21"/>
    <n v="35"/>
    <n v="2"/>
    <n v="37"/>
    <n v="18.5"/>
    <n v="70"/>
    <n v="42"/>
    <n v="28"/>
    <n v="0.4"/>
  </r>
  <r>
    <n v="353"/>
    <n v="7"/>
    <x v="13"/>
    <n v="20"/>
    <n v="34"/>
    <n v="2"/>
    <n v="25"/>
    <n v="12.5"/>
    <n v="68"/>
    <n v="40"/>
    <n v="28"/>
    <n v="0.41176470588235292"/>
  </r>
  <r>
    <n v="354"/>
    <n v="12"/>
    <x v="9"/>
    <n v="11"/>
    <n v="19"/>
    <n v="3"/>
    <n v="32"/>
    <n v="10.666666666666666"/>
    <n v="57"/>
    <n v="33"/>
    <n v="24"/>
    <n v="0.42105263157894735"/>
  </r>
  <r>
    <n v="354"/>
    <n v="12"/>
    <x v="11"/>
    <n v="19"/>
    <n v="32"/>
    <n v="2"/>
    <n v="49"/>
    <n v="24.5"/>
    <n v="64"/>
    <n v="38"/>
    <n v="26"/>
    <n v="0.40625"/>
  </r>
  <r>
    <n v="354"/>
    <n v="12"/>
    <x v="17"/>
    <n v="10"/>
    <n v="18"/>
    <n v="2"/>
    <n v="7"/>
    <n v="3.5"/>
    <n v="36"/>
    <n v="20"/>
    <n v="16"/>
    <n v="0.44444444444444442"/>
  </r>
  <r>
    <n v="354"/>
    <n v="12"/>
    <x v="0"/>
    <n v="14"/>
    <n v="24"/>
    <n v="1"/>
    <n v="49"/>
    <n v="49"/>
    <n v="24"/>
    <n v="14"/>
    <n v="10"/>
    <n v="0.41666666666666669"/>
  </r>
  <r>
    <n v="355"/>
    <n v="4"/>
    <x v="18"/>
    <n v="15"/>
    <n v="26"/>
    <n v="1"/>
    <n v="7"/>
    <n v="7"/>
    <n v="26"/>
    <n v="15"/>
    <n v="11"/>
    <n v="0.42307692307692307"/>
  </r>
  <r>
    <n v="356"/>
    <n v="1"/>
    <x v="17"/>
    <n v="10"/>
    <n v="18"/>
    <n v="2"/>
    <n v="7"/>
    <n v="3.5"/>
    <n v="36"/>
    <n v="20"/>
    <n v="16"/>
    <n v="0.44444444444444442"/>
  </r>
  <r>
    <n v="357"/>
    <n v="17"/>
    <x v="19"/>
    <n v="15"/>
    <n v="25"/>
    <n v="1"/>
    <n v="12"/>
    <n v="12"/>
    <n v="25"/>
    <n v="15"/>
    <n v="10"/>
    <n v="0.4"/>
  </r>
  <r>
    <n v="357"/>
    <n v="17"/>
    <x v="14"/>
    <n v="12"/>
    <n v="20"/>
    <n v="2"/>
    <n v="5"/>
    <n v="2.5"/>
    <n v="40"/>
    <n v="24"/>
    <n v="16"/>
    <n v="0.4"/>
  </r>
  <r>
    <n v="357"/>
    <n v="17"/>
    <x v="3"/>
    <n v="16"/>
    <n v="27"/>
    <n v="3"/>
    <n v="31"/>
    <n v="10.333333333333334"/>
    <n v="81"/>
    <n v="48"/>
    <n v="33"/>
    <n v="0.40740740740740738"/>
  </r>
  <r>
    <n v="357"/>
    <n v="17"/>
    <x v="12"/>
    <n v="13"/>
    <n v="22"/>
    <n v="1"/>
    <n v="48"/>
    <n v="48"/>
    <n v="22"/>
    <n v="13"/>
    <n v="9"/>
    <n v="0.40909090909090912"/>
  </r>
  <r>
    <n v="358"/>
    <n v="13"/>
    <x v="18"/>
    <n v="15"/>
    <n v="26"/>
    <n v="2"/>
    <n v="50"/>
    <n v="25"/>
    <n v="52"/>
    <n v="30"/>
    <n v="22"/>
    <n v="0.42307692307692307"/>
  </r>
  <r>
    <n v="358"/>
    <n v="13"/>
    <x v="17"/>
    <n v="10"/>
    <n v="18"/>
    <n v="3"/>
    <n v="50"/>
    <n v="16.666666666666668"/>
    <n v="54"/>
    <n v="30"/>
    <n v="24"/>
    <n v="0.44444444444444442"/>
  </r>
  <r>
    <n v="358"/>
    <n v="13"/>
    <x v="14"/>
    <n v="12"/>
    <n v="20"/>
    <n v="3"/>
    <n v="52"/>
    <n v="17.333333333333332"/>
    <n v="60"/>
    <n v="36"/>
    <n v="24"/>
    <n v="0.4"/>
  </r>
  <r>
    <n v="359"/>
    <n v="11"/>
    <x v="12"/>
    <n v="13"/>
    <n v="22"/>
    <n v="1"/>
    <n v="26"/>
    <n v="26"/>
    <n v="22"/>
    <n v="13"/>
    <n v="9"/>
    <n v="0.40909090909090912"/>
  </r>
  <r>
    <n v="359"/>
    <n v="11"/>
    <x v="8"/>
    <n v="16"/>
    <n v="28"/>
    <n v="3"/>
    <n v="57"/>
    <n v="19"/>
    <n v="84"/>
    <n v="48"/>
    <n v="36"/>
    <n v="0.42857142857142855"/>
  </r>
  <r>
    <n v="359"/>
    <n v="11"/>
    <x v="6"/>
    <n v="17"/>
    <n v="29"/>
    <n v="2"/>
    <n v="12"/>
    <n v="6"/>
    <n v="58"/>
    <n v="34"/>
    <n v="24"/>
    <n v="0.41379310344827586"/>
  </r>
  <r>
    <n v="359"/>
    <n v="11"/>
    <x v="18"/>
    <n v="15"/>
    <n v="26"/>
    <n v="1"/>
    <n v="50"/>
    <n v="50"/>
    <n v="26"/>
    <n v="15"/>
    <n v="11"/>
    <n v="0.42307692307692307"/>
  </r>
  <r>
    <n v="360"/>
    <n v="16"/>
    <x v="16"/>
    <n v="13"/>
    <n v="21"/>
    <n v="1"/>
    <n v="42"/>
    <n v="42"/>
    <n v="21"/>
    <n v="13"/>
    <n v="8"/>
    <n v="0.38095238095238093"/>
  </r>
  <r>
    <n v="360"/>
    <n v="16"/>
    <x v="1"/>
    <n v="18"/>
    <n v="30"/>
    <n v="3"/>
    <n v="36"/>
    <n v="12"/>
    <n v="90"/>
    <n v="54"/>
    <n v="36"/>
    <n v="0.4"/>
  </r>
  <r>
    <n v="360"/>
    <n v="16"/>
    <x v="18"/>
    <n v="15"/>
    <n v="26"/>
    <n v="1"/>
    <n v="51"/>
    <n v="51"/>
    <n v="26"/>
    <n v="15"/>
    <n v="11"/>
    <n v="0.42307692307692307"/>
  </r>
  <r>
    <n v="360"/>
    <n v="16"/>
    <x v="11"/>
    <n v="19"/>
    <n v="32"/>
    <n v="3"/>
    <n v="30"/>
    <n v="10"/>
    <n v="96"/>
    <n v="57"/>
    <n v="39"/>
    <n v="0.40625"/>
  </r>
  <r>
    <n v="361"/>
    <n v="16"/>
    <x v="6"/>
    <n v="17"/>
    <n v="29"/>
    <n v="1"/>
    <n v="58"/>
    <n v="58"/>
    <n v="29"/>
    <n v="17"/>
    <n v="12"/>
    <n v="0.41379310344827586"/>
  </r>
  <r>
    <n v="361"/>
    <n v="16"/>
    <x v="0"/>
    <n v="14"/>
    <n v="24"/>
    <n v="3"/>
    <n v="54"/>
    <n v="18"/>
    <n v="72"/>
    <n v="42"/>
    <n v="30"/>
    <n v="0.41666666666666669"/>
  </r>
  <r>
    <n v="362"/>
    <n v="15"/>
    <x v="14"/>
    <n v="12"/>
    <n v="20"/>
    <n v="1"/>
    <n v="41"/>
    <n v="41"/>
    <n v="20"/>
    <n v="12"/>
    <n v="8"/>
    <n v="0.4"/>
  </r>
  <r>
    <n v="362"/>
    <n v="15"/>
    <x v="0"/>
    <n v="14"/>
    <n v="24"/>
    <n v="1"/>
    <n v="58"/>
    <n v="58"/>
    <n v="24"/>
    <n v="14"/>
    <n v="10"/>
    <n v="0.41666666666666669"/>
  </r>
  <r>
    <n v="362"/>
    <n v="15"/>
    <x v="17"/>
    <n v="10"/>
    <n v="18"/>
    <n v="1"/>
    <n v="24"/>
    <n v="24"/>
    <n v="18"/>
    <n v="10"/>
    <n v="8"/>
    <n v="0.44444444444444442"/>
  </r>
  <r>
    <n v="363"/>
    <n v="5"/>
    <x v="1"/>
    <n v="18"/>
    <n v="30"/>
    <n v="1"/>
    <n v="48"/>
    <n v="48"/>
    <n v="30"/>
    <n v="18"/>
    <n v="12"/>
    <n v="0.4"/>
  </r>
  <r>
    <n v="363"/>
    <n v="5"/>
    <x v="0"/>
    <n v="14"/>
    <n v="24"/>
    <n v="3"/>
    <n v="41"/>
    <n v="13.666666666666666"/>
    <n v="72"/>
    <n v="42"/>
    <n v="30"/>
    <n v="0.41666666666666669"/>
  </r>
  <r>
    <n v="363"/>
    <n v="5"/>
    <x v="5"/>
    <n v="22"/>
    <n v="36"/>
    <n v="2"/>
    <n v="42"/>
    <n v="21"/>
    <n v="72"/>
    <n v="44"/>
    <n v="28"/>
    <n v="0.3888888888888889"/>
  </r>
  <r>
    <n v="363"/>
    <n v="5"/>
    <x v="7"/>
    <n v="20"/>
    <n v="33"/>
    <n v="2"/>
    <n v="18"/>
    <n v="9"/>
    <n v="66"/>
    <n v="40"/>
    <n v="26"/>
    <n v="0.39393939393939392"/>
  </r>
  <r>
    <n v="364"/>
    <n v="15"/>
    <x v="8"/>
    <n v="16"/>
    <n v="28"/>
    <n v="2"/>
    <n v="52"/>
    <n v="26"/>
    <n v="56"/>
    <n v="32"/>
    <n v="24"/>
    <n v="0.42857142857142855"/>
  </r>
  <r>
    <n v="364"/>
    <n v="15"/>
    <x v="12"/>
    <n v="13"/>
    <n v="22"/>
    <n v="1"/>
    <n v="20"/>
    <n v="20"/>
    <n v="22"/>
    <n v="13"/>
    <n v="9"/>
    <n v="0.40909090909090912"/>
  </r>
  <r>
    <n v="364"/>
    <n v="15"/>
    <x v="19"/>
    <n v="15"/>
    <n v="25"/>
    <n v="2"/>
    <n v="14"/>
    <n v="7"/>
    <n v="50"/>
    <n v="30"/>
    <n v="20"/>
    <n v="0.4"/>
  </r>
  <r>
    <n v="364"/>
    <n v="15"/>
    <x v="6"/>
    <n v="17"/>
    <n v="29"/>
    <n v="1"/>
    <n v="26"/>
    <n v="26"/>
    <n v="29"/>
    <n v="17"/>
    <n v="12"/>
    <n v="0.41379310344827586"/>
  </r>
  <r>
    <n v="365"/>
    <n v="4"/>
    <x v="5"/>
    <n v="22"/>
    <n v="36"/>
    <n v="3"/>
    <n v="25"/>
    <n v="8.3333333333333339"/>
    <n v="108"/>
    <n v="66"/>
    <n v="42"/>
    <n v="0.3888888888888889"/>
  </r>
  <r>
    <n v="366"/>
    <n v="17"/>
    <x v="3"/>
    <n v="16"/>
    <n v="27"/>
    <n v="2"/>
    <n v="30"/>
    <n v="15"/>
    <n v="54"/>
    <n v="32"/>
    <n v="22"/>
    <n v="0.40740740740740738"/>
  </r>
  <r>
    <n v="366"/>
    <n v="17"/>
    <x v="10"/>
    <n v="21"/>
    <n v="35"/>
    <n v="3"/>
    <n v="51"/>
    <n v="17"/>
    <n v="105"/>
    <n v="63"/>
    <n v="42"/>
    <n v="0.4"/>
  </r>
  <r>
    <n v="366"/>
    <n v="17"/>
    <x v="4"/>
    <n v="25"/>
    <n v="40"/>
    <n v="2"/>
    <n v="9"/>
    <n v="4.5"/>
    <n v="80"/>
    <n v="50"/>
    <n v="30"/>
    <n v="0.375"/>
  </r>
  <r>
    <n v="367"/>
    <n v="12"/>
    <x v="18"/>
    <n v="15"/>
    <n v="26"/>
    <n v="2"/>
    <n v="34"/>
    <n v="17"/>
    <n v="52"/>
    <n v="30"/>
    <n v="22"/>
    <n v="0.42307692307692307"/>
  </r>
  <r>
    <n v="367"/>
    <n v="12"/>
    <x v="6"/>
    <n v="17"/>
    <n v="29"/>
    <n v="1"/>
    <n v="26"/>
    <n v="26"/>
    <n v="29"/>
    <n v="17"/>
    <n v="12"/>
    <n v="0.41379310344827586"/>
  </r>
  <r>
    <n v="367"/>
    <n v="12"/>
    <x v="14"/>
    <n v="12"/>
    <n v="20"/>
    <n v="1"/>
    <n v="13"/>
    <n v="13"/>
    <n v="20"/>
    <n v="12"/>
    <n v="8"/>
    <n v="0.4"/>
  </r>
  <r>
    <n v="368"/>
    <n v="13"/>
    <x v="7"/>
    <n v="20"/>
    <n v="33"/>
    <n v="3"/>
    <n v="45"/>
    <n v="15"/>
    <n v="99"/>
    <n v="60"/>
    <n v="39"/>
    <n v="0.39393939393939392"/>
  </r>
  <r>
    <n v="368"/>
    <n v="13"/>
    <x v="0"/>
    <n v="14"/>
    <n v="24"/>
    <n v="1"/>
    <n v="40"/>
    <n v="40"/>
    <n v="24"/>
    <n v="14"/>
    <n v="10"/>
    <n v="0.41666666666666669"/>
  </r>
  <r>
    <n v="369"/>
    <n v="20"/>
    <x v="2"/>
    <n v="19"/>
    <n v="31"/>
    <n v="2"/>
    <n v="7"/>
    <n v="3.5"/>
    <n v="62"/>
    <n v="38"/>
    <n v="24"/>
    <n v="0.38709677419354838"/>
  </r>
  <r>
    <n v="369"/>
    <n v="20"/>
    <x v="15"/>
    <n v="14"/>
    <n v="23"/>
    <n v="2"/>
    <n v="7"/>
    <n v="3.5"/>
    <n v="46"/>
    <n v="28"/>
    <n v="18"/>
    <n v="0.39130434782608697"/>
  </r>
  <r>
    <n v="369"/>
    <n v="20"/>
    <x v="8"/>
    <n v="16"/>
    <n v="28"/>
    <n v="2"/>
    <n v="8"/>
    <n v="4"/>
    <n v="56"/>
    <n v="32"/>
    <n v="24"/>
    <n v="0.42857142857142855"/>
  </r>
  <r>
    <n v="369"/>
    <n v="20"/>
    <x v="18"/>
    <n v="15"/>
    <n v="26"/>
    <n v="3"/>
    <n v="20"/>
    <n v="6.666666666666667"/>
    <n v="78"/>
    <n v="45"/>
    <n v="33"/>
    <n v="0.42307692307692307"/>
  </r>
  <r>
    <n v="370"/>
    <n v="13"/>
    <x v="5"/>
    <n v="22"/>
    <n v="36"/>
    <n v="2"/>
    <n v="33"/>
    <n v="16.5"/>
    <n v="72"/>
    <n v="44"/>
    <n v="28"/>
    <n v="0.3888888888888889"/>
  </r>
  <r>
    <n v="371"/>
    <n v="4"/>
    <x v="2"/>
    <n v="19"/>
    <n v="31"/>
    <n v="2"/>
    <n v="11"/>
    <n v="5.5"/>
    <n v="62"/>
    <n v="38"/>
    <n v="24"/>
    <n v="0.38709677419354838"/>
  </r>
  <r>
    <n v="371"/>
    <n v="4"/>
    <x v="5"/>
    <n v="22"/>
    <n v="36"/>
    <n v="1"/>
    <n v="13"/>
    <n v="13"/>
    <n v="36"/>
    <n v="22"/>
    <n v="14"/>
    <n v="0.3888888888888889"/>
  </r>
  <r>
    <n v="371"/>
    <n v="4"/>
    <x v="8"/>
    <n v="16"/>
    <n v="28"/>
    <n v="2"/>
    <n v="11"/>
    <n v="5.5"/>
    <n v="56"/>
    <n v="32"/>
    <n v="24"/>
    <n v="0.42857142857142855"/>
  </r>
  <r>
    <n v="371"/>
    <n v="4"/>
    <x v="15"/>
    <n v="14"/>
    <n v="23"/>
    <n v="2"/>
    <n v="14"/>
    <n v="7"/>
    <n v="46"/>
    <n v="28"/>
    <n v="18"/>
    <n v="0.39130434782608697"/>
  </r>
  <r>
    <n v="372"/>
    <n v="14"/>
    <x v="17"/>
    <n v="10"/>
    <n v="18"/>
    <n v="2"/>
    <n v="22"/>
    <n v="11"/>
    <n v="36"/>
    <n v="20"/>
    <n v="16"/>
    <n v="0.44444444444444442"/>
  </r>
  <r>
    <n v="373"/>
    <n v="19"/>
    <x v="16"/>
    <n v="13"/>
    <n v="21"/>
    <n v="1"/>
    <n v="41"/>
    <n v="41"/>
    <n v="21"/>
    <n v="13"/>
    <n v="8"/>
    <n v="0.38095238095238093"/>
  </r>
  <r>
    <n v="373"/>
    <n v="19"/>
    <x v="10"/>
    <n v="21"/>
    <n v="35"/>
    <n v="1"/>
    <n v="49"/>
    <n v="49"/>
    <n v="35"/>
    <n v="21"/>
    <n v="14"/>
    <n v="0.4"/>
  </r>
  <r>
    <n v="373"/>
    <n v="19"/>
    <x v="12"/>
    <n v="13"/>
    <n v="22"/>
    <n v="2"/>
    <n v="17"/>
    <n v="8.5"/>
    <n v="44"/>
    <n v="26"/>
    <n v="18"/>
    <n v="0.40909090909090912"/>
  </r>
  <r>
    <n v="373"/>
    <n v="19"/>
    <x v="14"/>
    <n v="12"/>
    <n v="20"/>
    <n v="3"/>
    <n v="9"/>
    <n v="3"/>
    <n v="60"/>
    <n v="36"/>
    <n v="24"/>
    <n v="0.4"/>
  </r>
  <r>
    <n v="374"/>
    <n v="18"/>
    <x v="10"/>
    <n v="21"/>
    <n v="35"/>
    <n v="1"/>
    <n v="9"/>
    <n v="9"/>
    <n v="35"/>
    <n v="21"/>
    <n v="14"/>
    <n v="0.4"/>
  </r>
  <r>
    <n v="375"/>
    <n v="18"/>
    <x v="2"/>
    <n v="19"/>
    <n v="31"/>
    <n v="3"/>
    <n v="27"/>
    <n v="9"/>
    <n v="93"/>
    <n v="57"/>
    <n v="36"/>
    <n v="0.38709677419354838"/>
  </r>
  <r>
    <n v="376"/>
    <n v="16"/>
    <x v="15"/>
    <n v="14"/>
    <n v="23"/>
    <n v="2"/>
    <n v="5"/>
    <n v="2.5"/>
    <n v="46"/>
    <n v="28"/>
    <n v="18"/>
    <n v="0.39130434782608697"/>
  </r>
  <r>
    <n v="377"/>
    <n v="5"/>
    <x v="13"/>
    <n v="20"/>
    <n v="34"/>
    <n v="2"/>
    <n v="13"/>
    <n v="6.5"/>
    <n v="68"/>
    <n v="40"/>
    <n v="28"/>
    <n v="0.41176470588235292"/>
  </r>
  <r>
    <n v="377"/>
    <n v="5"/>
    <x v="11"/>
    <n v="19"/>
    <n v="32"/>
    <n v="1"/>
    <n v="33"/>
    <n v="33"/>
    <n v="32"/>
    <n v="19"/>
    <n v="13"/>
    <n v="0.40625"/>
  </r>
  <r>
    <n v="378"/>
    <n v="3"/>
    <x v="1"/>
    <n v="18"/>
    <n v="30"/>
    <n v="1"/>
    <n v="14"/>
    <n v="14"/>
    <n v="30"/>
    <n v="18"/>
    <n v="12"/>
    <n v="0.4"/>
  </r>
  <r>
    <n v="378"/>
    <n v="3"/>
    <x v="9"/>
    <n v="11"/>
    <n v="19"/>
    <n v="1"/>
    <n v="7"/>
    <n v="7"/>
    <n v="19"/>
    <n v="11"/>
    <n v="8"/>
    <n v="0.42105263157894735"/>
  </r>
  <r>
    <n v="379"/>
    <n v="4"/>
    <x v="10"/>
    <n v="21"/>
    <n v="35"/>
    <n v="2"/>
    <n v="6"/>
    <n v="3"/>
    <n v="70"/>
    <n v="42"/>
    <n v="28"/>
    <n v="0.4"/>
  </r>
  <r>
    <n v="380"/>
    <n v="5"/>
    <x v="7"/>
    <n v="20"/>
    <n v="33"/>
    <n v="3"/>
    <n v="58"/>
    <n v="19.333333333333332"/>
    <n v="99"/>
    <n v="60"/>
    <n v="39"/>
    <n v="0.39393939393939392"/>
  </r>
  <r>
    <n v="380"/>
    <n v="5"/>
    <x v="9"/>
    <n v="11"/>
    <n v="19"/>
    <n v="2"/>
    <n v="35"/>
    <n v="17.5"/>
    <n v="38"/>
    <n v="22"/>
    <n v="16"/>
    <n v="0.42105263157894735"/>
  </r>
  <r>
    <n v="381"/>
    <n v="4"/>
    <x v="18"/>
    <n v="15"/>
    <n v="26"/>
    <n v="3"/>
    <n v="35"/>
    <n v="11.666666666666666"/>
    <n v="78"/>
    <n v="45"/>
    <n v="33"/>
    <n v="0.42307692307692307"/>
  </r>
  <r>
    <n v="381"/>
    <n v="4"/>
    <x v="7"/>
    <n v="20"/>
    <n v="33"/>
    <n v="2"/>
    <n v="12"/>
    <n v="6"/>
    <n v="66"/>
    <n v="40"/>
    <n v="26"/>
    <n v="0.39393939393939392"/>
  </r>
  <r>
    <n v="382"/>
    <n v="20"/>
    <x v="6"/>
    <n v="17"/>
    <n v="29"/>
    <n v="3"/>
    <n v="54"/>
    <n v="18"/>
    <n v="87"/>
    <n v="51"/>
    <n v="36"/>
    <n v="0.41379310344827586"/>
  </r>
  <r>
    <n v="383"/>
    <n v="6"/>
    <x v="5"/>
    <n v="22"/>
    <n v="36"/>
    <n v="3"/>
    <n v="9"/>
    <n v="3"/>
    <n v="108"/>
    <n v="66"/>
    <n v="42"/>
    <n v="0.3888888888888889"/>
  </r>
  <r>
    <n v="384"/>
    <n v="1"/>
    <x v="17"/>
    <n v="10"/>
    <n v="18"/>
    <n v="2"/>
    <n v="26"/>
    <n v="13"/>
    <n v="36"/>
    <n v="20"/>
    <n v="16"/>
    <n v="0.44444444444444442"/>
  </r>
  <r>
    <n v="384"/>
    <n v="1"/>
    <x v="9"/>
    <n v="11"/>
    <n v="19"/>
    <n v="3"/>
    <n v="35"/>
    <n v="11.666666666666666"/>
    <n v="57"/>
    <n v="33"/>
    <n v="24"/>
    <n v="0.42105263157894735"/>
  </r>
  <r>
    <n v="384"/>
    <n v="1"/>
    <x v="3"/>
    <n v="16"/>
    <n v="27"/>
    <n v="1"/>
    <n v="49"/>
    <n v="49"/>
    <n v="27"/>
    <n v="16"/>
    <n v="11"/>
    <n v="0.40740740740740738"/>
  </r>
  <r>
    <n v="385"/>
    <n v="6"/>
    <x v="1"/>
    <n v="18"/>
    <n v="30"/>
    <n v="2"/>
    <n v="22"/>
    <n v="11"/>
    <n v="60"/>
    <n v="36"/>
    <n v="24"/>
    <n v="0.4"/>
  </r>
  <r>
    <n v="386"/>
    <n v="5"/>
    <x v="7"/>
    <n v="20"/>
    <n v="33"/>
    <n v="3"/>
    <n v="40"/>
    <n v="13.333333333333334"/>
    <n v="99"/>
    <n v="60"/>
    <n v="39"/>
    <n v="0.39393939393939392"/>
  </r>
  <r>
    <n v="387"/>
    <n v="6"/>
    <x v="2"/>
    <n v="19"/>
    <n v="31"/>
    <n v="3"/>
    <n v="18"/>
    <n v="6"/>
    <n v="93"/>
    <n v="57"/>
    <n v="36"/>
    <n v="0.38709677419354838"/>
  </r>
  <r>
    <n v="388"/>
    <n v="18"/>
    <x v="2"/>
    <n v="19"/>
    <n v="31"/>
    <n v="2"/>
    <n v="52"/>
    <n v="26"/>
    <n v="62"/>
    <n v="38"/>
    <n v="24"/>
    <n v="0.38709677419354838"/>
  </r>
  <r>
    <n v="388"/>
    <n v="18"/>
    <x v="5"/>
    <n v="22"/>
    <n v="36"/>
    <n v="2"/>
    <n v="37"/>
    <n v="18.5"/>
    <n v="72"/>
    <n v="44"/>
    <n v="28"/>
    <n v="0.3888888888888889"/>
  </r>
  <r>
    <n v="388"/>
    <n v="18"/>
    <x v="6"/>
    <n v="17"/>
    <n v="29"/>
    <n v="2"/>
    <n v="31"/>
    <n v="15.5"/>
    <n v="58"/>
    <n v="34"/>
    <n v="24"/>
    <n v="0.41379310344827586"/>
  </r>
  <r>
    <n v="388"/>
    <n v="18"/>
    <x v="7"/>
    <n v="20"/>
    <n v="33"/>
    <n v="3"/>
    <n v="51"/>
    <n v="17"/>
    <n v="99"/>
    <n v="60"/>
    <n v="39"/>
    <n v="0.39393939393939392"/>
  </r>
  <r>
    <n v="389"/>
    <n v="19"/>
    <x v="7"/>
    <n v="20"/>
    <n v="33"/>
    <n v="1"/>
    <n v="24"/>
    <n v="24"/>
    <n v="33"/>
    <n v="20"/>
    <n v="13"/>
    <n v="0.39393939393939392"/>
  </r>
  <r>
    <n v="390"/>
    <n v="9"/>
    <x v="12"/>
    <n v="13"/>
    <n v="22"/>
    <n v="2"/>
    <n v="52"/>
    <n v="26"/>
    <n v="44"/>
    <n v="26"/>
    <n v="18"/>
    <n v="0.40909090909090912"/>
  </r>
  <r>
    <n v="390"/>
    <n v="9"/>
    <x v="18"/>
    <n v="15"/>
    <n v="26"/>
    <n v="3"/>
    <n v="13"/>
    <n v="4.333333333333333"/>
    <n v="78"/>
    <n v="45"/>
    <n v="33"/>
    <n v="0.42307692307692307"/>
  </r>
  <r>
    <n v="390"/>
    <n v="9"/>
    <x v="16"/>
    <n v="13"/>
    <n v="21"/>
    <n v="1"/>
    <n v="28"/>
    <n v="28"/>
    <n v="21"/>
    <n v="13"/>
    <n v="8"/>
    <n v="0.38095238095238093"/>
  </r>
  <r>
    <n v="391"/>
    <n v="15"/>
    <x v="12"/>
    <n v="13"/>
    <n v="22"/>
    <n v="1"/>
    <n v="35"/>
    <n v="35"/>
    <n v="22"/>
    <n v="13"/>
    <n v="9"/>
    <n v="0.40909090909090912"/>
  </r>
  <r>
    <n v="392"/>
    <n v="14"/>
    <x v="11"/>
    <n v="19"/>
    <n v="32"/>
    <n v="3"/>
    <n v="17"/>
    <n v="5.666666666666667"/>
    <n v="96"/>
    <n v="57"/>
    <n v="39"/>
    <n v="0.40625"/>
  </r>
  <r>
    <n v="392"/>
    <n v="14"/>
    <x v="0"/>
    <n v="14"/>
    <n v="24"/>
    <n v="1"/>
    <n v="37"/>
    <n v="37"/>
    <n v="24"/>
    <n v="14"/>
    <n v="10"/>
    <n v="0.41666666666666669"/>
  </r>
  <r>
    <n v="393"/>
    <n v="13"/>
    <x v="9"/>
    <n v="11"/>
    <n v="19"/>
    <n v="2"/>
    <n v="40"/>
    <n v="20"/>
    <n v="38"/>
    <n v="22"/>
    <n v="16"/>
    <n v="0.42105263157894735"/>
  </r>
  <r>
    <n v="393"/>
    <n v="13"/>
    <x v="10"/>
    <n v="21"/>
    <n v="35"/>
    <n v="3"/>
    <n v="23"/>
    <n v="7.666666666666667"/>
    <n v="105"/>
    <n v="63"/>
    <n v="42"/>
    <n v="0.4"/>
  </r>
  <r>
    <n v="393"/>
    <n v="13"/>
    <x v="16"/>
    <n v="13"/>
    <n v="21"/>
    <n v="1"/>
    <n v="20"/>
    <n v="20"/>
    <n v="21"/>
    <n v="13"/>
    <n v="8"/>
    <n v="0.38095238095238093"/>
  </r>
  <r>
    <n v="393"/>
    <n v="13"/>
    <x v="12"/>
    <n v="13"/>
    <n v="22"/>
    <n v="2"/>
    <n v="26"/>
    <n v="13"/>
    <n v="44"/>
    <n v="26"/>
    <n v="18"/>
    <n v="0.40909090909090912"/>
  </r>
  <r>
    <n v="394"/>
    <n v="17"/>
    <x v="0"/>
    <n v="14"/>
    <n v="24"/>
    <n v="2"/>
    <n v="5"/>
    <n v="2.5"/>
    <n v="48"/>
    <n v="28"/>
    <n v="20"/>
    <n v="0.41666666666666669"/>
  </r>
  <r>
    <n v="394"/>
    <n v="17"/>
    <x v="6"/>
    <n v="17"/>
    <n v="29"/>
    <n v="1"/>
    <n v="42"/>
    <n v="42"/>
    <n v="29"/>
    <n v="17"/>
    <n v="12"/>
    <n v="0.41379310344827586"/>
  </r>
  <r>
    <n v="395"/>
    <n v="2"/>
    <x v="9"/>
    <n v="11"/>
    <n v="19"/>
    <n v="2"/>
    <n v="8"/>
    <n v="4"/>
    <n v="38"/>
    <n v="22"/>
    <n v="16"/>
    <n v="0.42105263157894735"/>
  </r>
  <r>
    <n v="396"/>
    <n v="11"/>
    <x v="14"/>
    <n v="12"/>
    <n v="20"/>
    <n v="1"/>
    <n v="31"/>
    <n v="31"/>
    <n v="20"/>
    <n v="12"/>
    <n v="8"/>
    <n v="0.4"/>
  </r>
  <r>
    <n v="396"/>
    <n v="11"/>
    <x v="16"/>
    <n v="13"/>
    <n v="21"/>
    <n v="3"/>
    <n v="26"/>
    <n v="8.6666666666666661"/>
    <n v="63"/>
    <n v="39"/>
    <n v="24"/>
    <n v="0.38095238095238093"/>
  </r>
  <r>
    <n v="397"/>
    <n v="4"/>
    <x v="3"/>
    <n v="16"/>
    <n v="27"/>
    <n v="2"/>
    <n v="10"/>
    <n v="5"/>
    <n v="54"/>
    <n v="32"/>
    <n v="22"/>
    <n v="0.40740740740740738"/>
  </r>
  <r>
    <n v="397"/>
    <n v="4"/>
    <x v="2"/>
    <n v="19"/>
    <n v="31"/>
    <n v="3"/>
    <n v="59"/>
    <n v="19.666666666666668"/>
    <n v="93"/>
    <n v="57"/>
    <n v="36"/>
    <n v="0.38709677419354838"/>
  </r>
  <r>
    <n v="398"/>
    <n v="9"/>
    <x v="8"/>
    <n v="16"/>
    <n v="28"/>
    <n v="2"/>
    <n v="50"/>
    <n v="25"/>
    <n v="56"/>
    <n v="32"/>
    <n v="24"/>
    <n v="0.42857142857142855"/>
  </r>
  <r>
    <n v="398"/>
    <n v="9"/>
    <x v="7"/>
    <n v="20"/>
    <n v="33"/>
    <n v="2"/>
    <n v="21"/>
    <n v="10.5"/>
    <n v="66"/>
    <n v="40"/>
    <n v="26"/>
    <n v="0.39393939393939392"/>
  </r>
  <r>
    <n v="399"/>
    <n v="7"/>
    <x v="7"/>
    <n v="20"/>
    <n v="33"/>
    <n v="3"/>
    <n v="45"/>
    <n v="15"/>
    <n v="99"/>
    <n v="60"/>
    <n v="39"/>
    <n v="0.39393939393939392"/>
  </r>
  <r>
    <n v="399"/>
    <n v="7"/>
    <x v="5"/>
    <n v="22"/>
    <n v="36"/>
    <n v="3"/>
    <n v="46"/>
    <n v="15.333333333333334"/>
    <n v="108"/>
    <n v="66"/>
    <n v="42"/>
    <n v="0.3888888888888889"/>
  </r>
  <r>
    <n v="400"/>
    <n v="9"/>
    <x v="4"/>
    <n v="25"/>
    <n v="40"/>
    <n v="2"/>
    <n v="28"/>
    <n v="14"/>
    <n v="80"/>
    <n v="50"/>
    <n v="30"/>
    <n v="0.375"/>
  </r>
  <r>
    <n v="400"/>
    <n v="9"/>
    <x v="8"/>
    <n v="16"/>
    <n v="28"/>
    <n v="2"/>
    <n v="13"/>
    <n v="6.5"/>
    <n v="56"/>
    <n v="32"/>
    <n v="24"/>
    <n v="0.42857142857142855"/>
  </r>
  <r>
    <n v="400"/>
    <n v="9"/>
    <x v="2"/>
    <n v="19"/>
    <n v="31"/>
    <n v="2"/>
    <n v="38"/>
    <n v="19"/>
    <n v="62"/>
    <n v="38"/>
    <n v="24"/>
    <n v="0.38709677419354838"/>
  </r>
  <r>
    <n v="401"/>
    <n v="16"/>
    <x v="16"/>
    <n v="13"/>
    <n v="21"/>
    <n v="2"/>
    <n v="20"/>
    <n v="10"/>
    <n v="42"/>
    <n v="26"/>
    <n v="16"/>
    <n v="0.38095238095238093"/>
  </r>
  <r>
    <n v="402"/>
    <n v="18"/>
    <x v="19"/>
    <n v="15"/>
    <n v="25"/>
    <n v="2"/>
    <n v="16"/>
    <n v="8"/>
    <n v="50"/>
    <n v="30"/>
    <n v="20"/>
    <n v="0.4"/>
  </r>
  <r>
    <n v="402"/>
    <n v="18"/>
    <x v="9"/>
    <n v="11"/>
    <n v="19"/>
    <n v="3"/>
    <n v="29"/>
    <n v="9.6666666666666661"/>
    <n v="57"/>
    <n v="33"/>
    <n v="24"/>
    <n v="0.42105263157894735"/>
  </r>
  <r>
    <n v="402"/>
    <n v="18"/>
    <x v="12"/>
    <n v="13"/>
    <n v="22"/>
    <n v="2"/>
    <n v="21"/>
    <n v="10.5"/>
    <n v="44"/>
    <n v="26"/>
    <n v="18"/>
    <n v="0.40909090909090912"/>
  </r>
  <r>
    <n v="403"/>
    <n v="14"/>
    <x v="12"/>
    <n v="13"/>
    <n v="22"/>
    <n v="3"/>
    <n v="17"/>
    <n v="5.666666666666667"/>
    <n v="66"/>
    <n v="39"/>
    <n v="27"/>
    <n v="0.40909090909090912"/>
  </r>
  <r>
    <n v="403"/>
    <n v="14"/>
    <x v="17"/>
    <n v="10"/>
    <n v="18"/>
    <n v="2"/>
    <n v="5"/>
    <n v="2.5"/>
    <n v="36"/>
    <n v="20"/>
    <n v="16"/>
    <n v="0.44444444444444442"/>
  </r>
  <r>
    <n v="403"/>
    <n v="14"/>
    <x v="11"/>
    <n v="19"/>
    <n v="32"/>
    <n v="2"/>
    <n v="8"/>
    <n v="4"/>
    <n v="64"/>
    <n v="38"/>
    <n v="26"/>
    <n v="0.40625"/>
  </r>
  <r>
    <n v="403"/>
    <n v="14"/>
    <x v="0"/>
    <n v="14"/>
    <n v="24"/>
    <n v="1"/>
    <n v="55"/>
    <n v="55"/>
    <n v="24"/>
    <n v="14"/>
    <n v="10"/>
    <n v="0.41666666666666669"/>
  </r>
  <r>
    <n v="404"/>
    <n v="17"/>
    <x v="16"/>
    <n v="13"/>
    <n v="21"/>
    <n v="2"/>
    <n v="20"/>
    <n v="10"/>
    <n v="42"/>
    <n v="26"/>
    <n v="16"/>
    <n v="0.38095238095238093"/>
  </r>
  <r>
    <n v="404"/>
    <n v="17"/>
    <x v="14"/>
    <n v="12"/>
    <n v="20"/>
    <n v="1"/>
    <n v="53"/>
    <n v="53"/>
    <n v="20"/>
    <n v="12"/>
    <n v="8"/>
    <n v="0.4"/>
  </r>
  <r>
    <n v="404"/>
    <n v="17"/>
    <x v="4"/>
    <n v="25"/>
    <n v="40"/>
    <n v="3"/>
    <n v="29"/>
    <n v="9.6666666666666661"/>
    <n v="120"/>
    <n v="75"/>
    <n v="45"/>
    <n v="0.375"/>
  </r>
  <r>
    <n v="405"/>
    <n v="5"/>
    <x v="18"/>
    <n v="15"/>
    <n v="26"/>
    <n v="1"/>
    <n v="41"/>
    <n v="41"/>
    <n v="26"/>
    <n v="15"/>
    <n v="11"/>
    <n v="0.42307692307692307"/>
  </r>
  <r>
    <n v="405"/>
    <n v="5"/>
    <x v="4"/>
    <n v="25"/>
    <n v="40"/>
    <n v="1"/>
    <n v="44"/>
    <n v="44"/>
    <n v="40"/>
    <n v="25"/>
    <n v="15"/>
    <n v="0.375"/>
  </r>
  <r>
    <n v="405"/>
    <n v="5"/>
    <x v="14"/>
    <n v="12"/>
    <n v="20"/>
    <n v="2"/>
    <n v="13"/>
    <n v="6.5"/>
    <n v="40"/>
    <n v="24"/>
    <n v="16"/>
    <n v="0.4"/>
  </r>
  <r>
    <n v="406"/>
    <n v="14"/>
    <x v="14"/>
    <n v="12"/>
    <n v="20"/>
    <n v="3"/>
    <n v="6"/>
    <n v="2"/>
    <n v="60"/>
    <n v="36"/>
    <n v="24"/>
    <n v="0.4"/>
  </r>
  <r>
    <n v="406"/>
    <n v="14"/>
    <x v="10"/>
    <n v="21"/>
    <n v="35"/>
    <n v="2"/>
    <n v="56"/>
    <n v="28"/>
    <n v="70"/>
    <n v="42"/>
    <n v="28"/>
    <n v="0.4"/>
  </r>
  <r>
    <n v="406"/>
    <n v="14"/>
    <x v="19"/>
    <n v="15"/>
    <n v="25"/>
    <n v="1"/>
    <n v="55"/>
    <n v="55"/>
    <n v="25"/>
    <n v="15"/>
    <n v="10"/>
    <n v="0.4"/>
  </r>
  <r>
    <n v="407"/>
    <n v="4"/>
    <x v="14"/>
    <n v="12"/>
    <n v="20"/>
    <n v="3"/>
    <n v="32"/>
    <n v="10.666666666666666"/>
    <n v="60"/>
    <n v="36"/>
    <n v="24"/>
    <n v="0.4"/>
  </r>
  <r>
    <n v="407"/>
    <n v="4"/>
    <x v="10"/>
    <n v="21"/>
    <n v="35"/>
    <n v="1"/>
    <n v="18"/>
    <n v="18"/>
    <n v="35"/>
    <n v="21"/>
    <n v="14"/>
    <n v="0.4"/>
  </r>
  <r>
    <n v="408"/>
    <n v="17"/>
    <x v="19"/>
    <n v="15"/>
    <n v="25"/>
    <n v="1"/>
    <n v="58"/>
    <n v="58"/>
    <n v="25"/>
    <n v="15"/>
    <n v="10"/>
    <n v="0.4"/>
  </r>
  <r>
    <n v="408"/>
    <n v="17"/>
    <x v="0"/>
    <n v="14"/>
    <n v="24"/>
    <n v="3"/>
    <n v="11"/>
    <n v="3.6666666666666665"/>
    <n v="72"/>
    <n v="42"/>
    <n v="30"/>
    <n v="0.41666666666666669"/>
  </r>
  <r>
    <n v="408"/>
    <n v="17"/>
    <x v="13"/>
    <n v="20"/>
    <n v="34"/>
    <n v="1"/>
    <n v="37"/>
    <n v="37"/>
    <n v="34"/>
    <n v="20"/>
    <n v="14"/>
    <n v="0.41176470588235292"/>
  </r>
  <r>
    <n v="409"/>
    <n v="15"/>
    <x v="16"/>
    <n v="13"/>
    <n v="21"/>
    <n v="3"/>
    <n v="44"/>
    <n v="14.666666666666666"/>
    <n v="63"/>
    <n v="39"/>
    <n v="24"/>
    <n v="0.38095238095238093"/>
  </r>
  <r>
    <n v="409"/>
    <n v="15"/>
    <x v="4"/>
    <n v="25"/>
    <n v="40"/>
    <n v="1"/>
    <n v="43"/>
    <n v="43"/>
    <n v="40"/>
    <n v="25"/>
    <n v="15"/>
    <n v="0.375"/>
  </r>
  <r>
    <n v="409"/>
    <n v="15"/>
    <x v="8"/>
    <n v="16"/>
    <n v="28"/>
    <n v="1"/>
    <n v="47"/>
    <n v="47"/>
    <n v="28"/>
    <n v="16"/>
    <n v="12"/>
    <n v="0.42857142857142855"/>
  </r>
  <r>
    <n v="409"/>
    <n v="15"/>
    <x v="0"/>
    <n v="14"/>
    <n v="24"/>
    <n v="3"/>
    <n v="29"/>
    <n v="9.6666666666666661"/>
    <n v="72"/>
    <n v="42"/>
    <n v="30"/>
    <n v="0.41666666666666669"/>
  </r>
  <r>
    <n v="410"/>
    <n v="1"/>
    <x v="14"/>
    <n v="12"/>
    <n v="20"/>
    <n v="1"/>
    <n v="50"/>
    <n v="50"/>
    <n v="20"/>
    <n v="12"/>
    <n v="8"/>
    <n v="0.4"/>
  </r>
  <r>
    <n v="410"/>
    <n v="1"/>
    <x v="5"/>
    <n v="22"/>
    <n v="36"/>
    <n v="1"/>
    <n v="41"/>
    <n v="41"/>
    <n v="36"/>
    <n v="22"/>
    <n v="14"/>
    <n v="0.3888888888888889"/>
  </r>
  <r>
    <n v="411"/>
    <n v="3"/>
    <x v="4"/>
    <n v="25"/>
    <n v="40"/>
    <n v="3"/>
    <n v="36"/>
    <n v="12"/>
    <n v="120"/>
    <n v="75"/>
    <n v="45"/>
    <n v="0.375"/>
  </r>
  <r>
    <n v="411"/>
    <n v="3"/>
    <x v="17"/>
    <n v="10"/>
    <n v="18"/>
    <n v="1"/>
    <n v="33"/>
    <n v="33"/>
    <n v="18"/>
    <n v="10"/>
    <n v="8"/>
    <n v="0.44444444444444442"/>
  </r>
  <r>
    <n v="411"/>
    <n v="3"/>
    <x v="3"/>
    <n v="16"/>
    <n v="27"/>
    <n v="3"/>
    <n v="9"/>
    <n v="3"/>
    <n v="81"/>
    <n v="48"/>
    <n v="33"/>
    <n v="0.40740740740740738"/>
  </r>
  <r>
    <n v="412"/>
    <n v="11"/>
    <x v="2"/>
    <n v="19"/>
    <n v="31"/>
    <n v="3"/>
    <n v="57"/>
    <n v="19"/>
    <n v="93"/>
    <n v="57"/>
    <n v="36"/>
    <n v="0.38709677419354838"/>
  </r>
  <r>
    <n v="413"/>
    <n v="13"/>
    <x v="10"/>
    <n v="21"/>
    <n v="35"/>
    <n v="1"/>
    <n v="12"/>
    <n v="12"/>
    <n v="35"/>
    <n v="21"/>
    <n v="14"/>
    <n v="0.4"/>
  </r>
  <r>
    <n v="414"/>
    <n v="14"/>
    <x v="7"/>
    <n v="20"/>
    <n v="33"/>
    <n v="1"/>
    <n v="38"/>
    <n v="38"/>
    <n v="33"/>
    <n v="20"/>
    <n v="13"/>
    <n v="0.39393939393939392"/>
  </r>
  <r>
    <n v="415"/>
    <n v="14"/>
    <x v="3"/>
    <n v="16"/>
    <n v="27"/>
    <n v="2"/>
    <n v="32"/>
    <n v="16"/>
    <n v="54"/>
    <n v="32"/>
    <n v="22"/>
    <n v="0.40740740740740738"/>
  </r>
  <r>
    <n v="415"/>
    <n v="14"/>
    <x v="13"/>
    <n v="20"/>
    <n v="34"/>
    <n v="2"/>
    <n v="16"/>
    <n v="8"/>
    <n v="68"/>
    <n v="40"/>
    <n v="28"/>
    <n v="0.41176470588235292"/>
  </r>
  <r>
    <n v="415"/>
    <n v="14"/>
    <x v="5"/>
    <n v="22"/>
    <n v="36"/>
    <n v="1"/>
    <n v="39"/>
    <n v="39"/>
    <n v="36"/>
    <n v="22"/>
    <n v="14"/>
    <n v="0.3888888888888889"/>
  </r>
  <r>
    <n v="416"/>
    <n v="20"/>
    <x v="19"/>
    <n v="15"/>
    <n v="25"/>
    <n v="1"/>
    <n v="9"/>
    <n v="9"/>
    <n v="25"/>
    <n v="15"/>
    <n v="10"/>
    <n v="0.4"/>
  </r>
  <r>
    <n v="417"/>
    <n v="7"/>
    <x v="6"/>
    <n v="17"/>
    <n v="29"/>
    <n v="1"/>
    <n v="23"/>
    <n v="23"/>
    <n v="29"/>
    <n v="17"/>
    <n v="12"/>
    <n v="0.41379310344827586"/>
  </r>
  <r>
    <n v="417"/>
    <n v="7"/>
    <x v="4"/>
    <n v="25"/>
    <n v="40"/>
    <n v="1"/>
    <n v="17"/>
    <n v="17"/>
    <n v="40"/>
    <n v="25"/>
    <n v="15"/>
    <n v="0.375"/>
  </r>
  <r>
    <n v="417"/>
    <n v="7"/>
    <x v="9"/>
    <n v="11"/>
    <n v="19"/>
    <n v="1"/>
    <n v="16"/>
    <n v="16"/>
    <n v="19"/>
    <n v="11"/>
    <n v="8"/>
    <n v="0.42105263157894735"/>
  </r>
  <r>
    <n v="417"/>
    <n v="7"/>
    <x v="3"/>
    <n v="16"/>
    <n v="27"/>
    <n v="2"/>
    <n v="34"/>
    <n v="17"/>
    <n v="54"/>
    <n v="32"/>
    <n v="22"/>
    <n v="0.40740740740740738"/>
  </r>
  <r>
    <n v="418"/>
    <n v="17"/>
    <x v="19"/>
    <n v="15"/>
    <n v="25"/>
    <n v="1"/>
    <n v="45"/>
    <n v="45"/>
    <n v="25"/>
    <n v="15"/>
    <n v="10"/>
    <n v="0.4"/>
  </r>
  <r>
    <n v="418"/>
    <n v="17"/>
    <x v="2"/>
    <n v="19"/>
    <n v="31"/>
    <n v="3"/>
    <n v="55"/>
    <n v="18.333333333333332"/>
    <n v="93"/>
    <n v="57"/>
    <n v="36"/>
    <n v="0.38709677419354838"/>
  </r>
  <r>
    <n v="419"/>
    <n v="11"/>
    <x v="13"/>
    <n v="20"/>
    <n v="34"/>
    <n v="1"/>
    <n v="7"/>
    <n v="7"/>
    <n v="34"/>
    <n v="20"/>
    <n v="14"/>
    <n v="0.41176470588235292"/>
  </r>
  <r>
    <n v="419"/>
    <n v="11"/>
    <x v="7"/>
    <n v="20"/>
    <n v="33"/>
    <n v="1"/>
    <n v="57"/>
    <n v="57"/>
    <n v="33"/>
    <n v="20"/>
    <n v="13"/>
    <n v="0.39393939393939392"/>
  </r>
  <r>
    <n v="420"/>
    <n v="18"/>
    <x v="13"/>
    <n v="20"/>
    <n v="34"/>
    <n v="2"/>
    <n v="33"/>
    <n v="16.5"/>
    <n v="68"/>
    <n v="40"/>
    <n v="28"/>
    <n v="0.41176470588235292"/>
  </r>
  <r>
    <n v="420"/>
    <n v="18"/>
    <x v="14"/>
    <n v="12"/>
    <n v="20"/>
    <n v="3"/>
    <n v="10"/>
    <n v="3.3333333333333335"/>
    <n v="60"/>
    <n v="36"/>
    <n v="24"/>
    <n v="0.4"/>
  </r>
  <r>
    <n v="420"/>
    <n v="18"/>
    <x v="19"/>
    <n v="15"/>
    <n v="25"/>
    <n v="2"/>
    <n v="28"/>
    <n v="14"/>
    <n v="50"/>
    <n v="30"/>
    <n v="20"/>
    <n v="0.4"/>
  </r>
  <r>
    <n v="420"/>
    <n v="18"/>
    <x v="11"/>
    <n v="19"/>
    <n v="32"/>
    <n v="2"/>
    <n v="34"/>
    <n v="17"/>
    <n v="64"/>
    <n v="38"/>
    <n v="26"/>
    <n v="0.40625"/>
  </r>
  <r>
    <n v="421"/>
    <n v="10"/>
    <x v="2"/>
    <n v="19"/>
    <n v="31"/>
    <n v="1"/>
    <n v="18"/>
    <n v="18"/>
    <n v="31"/>
    <n v="19"/>
    <n v="12"/>
    <n v="0.38709677419354838"/>
  </r>
  <r>
    <n v="421"/>
    <n v="10"/>
    <x v="17"/>
    <n v="10"/>
    <n v="18"/>
    <n v="3"/>
    <n v="53"/>
    <n v="17.666666666666668"/>
    <n v="54"/>
    <n v="30"/>
    <n v="24"/>
    <n v="0.44444444444444442"/>
  </r>
  <r>
    <n v="422"/>
    <n v="12"/>
    <x v="18"/>
    <n v="15"/>
    <n v="26"/>
    <n v="2"/>
    <n v="7"/>
    <n v="3.5"/>
    <n v="52"/>
    <n v="30"/>
    <n v="22"/>
    <n v="0.42307692307692307"/>
  </r>
  <r>
    <n v="422"/>
    <n v="12"/>
    <x v="5"/>
    <n v="22"/>
    <n v="36"/>
    <n v="1"/>
    <n v="27"/>
    <n v="27"/>
    <n v="36"/>
    <n v="22"/>
    <n v="14"/>
    <n v="0.3888888888888889"/>
  </r>
  <r>
    <n v="423"/>
    <n v="4"/>
    <x v="8"/>
    <n v="16"/>
    <n v="28"/>
    <n v="2"/>
    <n v="24"/>
    <n v="12"/>
    <n v="56"/>
    <n v="32"/>
    <n v="24"/>
    <n v="0.42857142857142855"/>
  </r>
  <r>
    <n v="423"/>
    <n v="4"/>
    <x v="11"/>
    <n v="19"/>
    <n v="32"/>
    <n v="3"/>
    <n v="7"/>
    <n v="2.3333333333333335"/>
    <n v="96"/>
    <n v="57"/>
    <n v="39"/>
    <n v="0.40625"/>
  </r>
  <r>
    <n v="424"/>
    <n v="13"/>
    <x v="12"/>
    <n v="13"/>
    <n v="22"/>
    <n v="3"/>
    <n v="43"/>
    <n v="14.333333333333334"/>
    <n v="66"/>
    <n v="39"/>
    <n v="27"/>
    <n v="0.40909090909090912"/>
  </r>
  <r>
    <n v="424"/>
    <n v="13"/>
    <x v="3"/>
    <n v="16"/>
    <n v="27"/>
    <n v="3"/>
    <n v="45"/>
    <n v="15"/>
    <n v="81"/>
    <n v="48"/>
    <n v="33"/>
    <n v="0.40740740740740738"/>
  </r>
  <r>
    <n v="425"/>
    <n v="18"/>
    <x v="9"/>
    <n v="11"/>
    <n v="19"/>
    <n v="1"/>
    <n v="28"/>
    <n v="28"/>
    <n v="19"/>
    <n v="11"/>
    <n v="8"/>
    <n v="0.42105263157894735"/>
  </r>
  <r>
    <n v="426"/>
    <n v="5"/>
    <x v="7"/>
    <n v="20"/>
    <n v="33"/>
    <n v="1"/>
    <n v="8"/>
    <n v="8"/>
    <n v="33"/>
    <n v="20"/>
    <n v="13"/>
    <n v="0.39393939393939392"/>
  </r>
  <r>
    <n v="426"/>
    <n v="5"/>
    <x v="8"/>
    <n v="16"/>
    <n v="28"/>
    <n v="2"/>
    <n v="38"/>
    <n v="19"/>
    <n v="56"/>
    <n v="32"/>
    <n v="24"/>
    <n v="0.42857142857142855"/>
  </r>
  <r>
    <n v="426"/>
    <n v="5"/>
    <x v="19"/>
    <n v="15"/>
    <n v="25"/>
    <n v="2"/>
    <n v="23"/>
    <n v="11.5"/>
    <n v="50"/>
    <n v="30"/>
    <n v="20"/>
    <n v="0.4"/>
  </r>
  <r>
    <n v="426"/>
    <n v="5"/>
    <x v="5"/>
    <n v="22"/>
    <n v="36"/>
    <n v="3"/>
    <n v="47"/>
    <n v="15.666666666666666"/>
    <n v="108"/>
    <n v="66"/>
    <n v="42"/>
    <n v="0.3888888888888889"/>
  </r>
  <r>
    <n v="427"/>
    <n v="2"/>
    <x v="19"/>
    <n v="15"/>
    <n v="25"/>
    <n v="3"/>
    <n v="34"/>
    <n v="11.333333333333334"/>
    <n v="75"/>
    <n v="45"/>
    <n v="30"/>
    <n v="0.4"/>
  </r>
  <r>
    <n v="427"/>
    <n v="2"/>
    <x v="10"/>
    <n v="21"/>
    <n v="35"/>
    <n v="2"/>
    <n v="52"/>
    <n v="26"/>
    <n v="70"/>
    <n v="42"/>
    <n v="28"/>
    <n v="0.4"/>
  </r>
  <r>
    <n v="427"/>
    <n v="2"/>
    <x v="15"/>
    <n v="14"/>
    <n v="23"/>
    <n v="1"/>
    <n v="24"/>
    <n v="24"/>
    <n v="23"/>
    <n v="14"/>
    <n v="9"/>
    <n v="0.39130434782608697"/>
  </r>
  <r>
    <n v="427"/>
    <n v="2"/>
    <x v="9"/>
    <n v="11"/>
    <n v="19"/>
    <n v="2"/>
    <n v="56"/>
    <n v="28"/>
    <n v="38"/>
    <n v="22"/>
    <n v="16"/>
    <n v="0.42105263157894735"/>
  </r>
  <r>
    <n v="428"/>
    <n v="7"/>
    <x v="4"/>
    <n v="25"/>
    <n v="40"/>
    <n v="1"/>
    <n v="38"/>
    <n v="38"/>
    <n v="40"/>
    <n v="25"/>
    <n v="15"/>
    <n v="0.375"/>
  </r>
  <r>
    <n v="428"/>
    <n v="7"/>
    <x v="15"/>
    <n v="14"/>
    <n v="23"/>
    <n v="1"/>
    <n v="46"/>
    <n v="46"/>
    <n v="23"/>
    <n v="14"/>
    <n v="9"/>
    <n v="0.39130434782608697"/>
  </r>
  <r>
    <n v="428"/>
    <n v="7"/>
    <x v="19"/>
    <n v="15"/>
    <n v="25"/>
    <n v="2"/>
    <n v="48"/>
    <n v="24"/>
    <n v="50"/>
    <n v="30"/>
    <n v="20"/>
    <n v="0.4"/>
  </r>
  <r>
    <n v="428"/>
    <n v="7"/>
    <x v="2"/>
    <n v="19"/>
    <n v="31"/>
    <n v="2"/>
    <n v="47"/>
    <n v="23.5"/>
    <n v="62"/>
    <n v="38"/>
    <n v="24"/>
    <n v="0.38709677419354838"/>
  </r>
  <r>
    <n v="429"/>
    <n v="8"/>
    <x v="18"/>
    <n v="15"/>
    <n v="26"/>
    <n v="3"/>
    <n v="27"/>
    <n v="9"/>
    <n v="78"/>
    <n v="45"/>
    <n v="33"/>
    <n v="0.42307692307692307"/>
  </r>
  <r>
    <n v="430"/>
    <n v="7"/>
    <x v="19"/>
    <n v="15"/>
    <n v="25"/>
    <n v="1"/>
    <n v="49"/>
    <n v="49"/>
    <n v="25"/>
    <n v="15"/>
    <n v="10"/>
    <n v="0.4"/>
  </r>
  <r>
    <n v="431"/>
    <n v="15"/>
    <x v="1"/>
    <n v="18"/>
    <n v="30"/>
    <n v="2"/>
    <n v="20"/>
    <n v="10"/>
    <n v="60"/>
    <n v="36"/>
    <n v="24"/>
    <n v="0.4"/>
  </r>
  <r>
    <n v="432"/>
    <n v="10"/>
    <x v="14"/>
    <n v="12"/>
    <n v="20"/>
    <n v="3"/>
    <n v="16"/>
    <n v="5.333333333333333"/>
    <n v="60"/>
    <n v="36"/>
    <n v="24"/>
    <n v="0.4"/>
  </r>
  <r>
    <n v="432"/>
    <n v="10"/>
    <x v="16"/>
    <n v="13"/>
    <n v="21"/>
    <n v="1"/>
    <n v="27"/>
    <n v="27"/>
    <n v="21"/>
    <n v="13"/>
    <n v="8"/>
    <n v="0.38095238095238093"/>
  </r>
  <r>
    <n v="432"/>
    <n v="10"/>
    <x v="8"/>
    <n v="16"/>
    <n v="28"/>
    <n v="1"/>
    <n v="31"/>
    <n v="31"/>
    <n v="28"/>
    <n v="16"/>
    <n v="12"/>
    <n v="0.42857142857142855"/>
  </r>
  <r>
    <n v="433"/>
    <n v="10"/>
    <x v="1"/>
    <n v="18"/>
    <n v="30"/>
    <n v="1"/>
    <n v="56"/>
    <n v="56"/>
    <n v="30"/>
    <n v="18"/>
    <n v="12"/>
    <n v="0.4"/>
  </r>
  <r>
    <n v="433"/>
    <n v="10"/>
    <x v="0"/>
    <n v="14"/>
    <n v="24"/>
    <n v="3"/>
    <n v="18"/>
    <n v="6"/>
    <n v="72"/>
    <n v="42"/>
    <n v="30"/>
    <n v="0.41666666666666669"/>
  </r>
  <r>
    <n v="434"/>
    <n v="15"/>
    <x v="18"/>
    <n v="15"/>
    <n v="26"/>
    <n v="2"/>
    <n v="26"/>
    <n v="13"/>
    <n v="52"/>
    <n v="30"/>
    <n v="22"/>
    <n v="0.42307692307692307"/>
  </r>
  <r>
    <n v="434"/>
    <n v="15"/>
    <x v="12"/>
    <n v="13"/>
    <n v="22"/>
    <n v="2"/>
    <n v="32"/>
    <n v="16"/>
    <n v="44"/>
    <n v="26"/>
    <n v="18"/>
    <n v="0.40909090909090912"/>
  </r>
  <r>
    <n v="435"/>
    <n v="17"/>
    <x v="18"/>
    <n v="15"/>
    <n v="26"/>
    <n v="2"/>
    <n v="14"/>
    <n v="7"/>
    <n v="52"/>
    <n v="30"/>
    <n v="22"/>
    <n v="0.42307692307692307"/>
  </r>
  <r>
    <n v="435"/>
    <n v="17"/>
    <x v="16"/>
    <n v="13"/>
    <n v="21"/>
    <n v="2"/>
    <n v="42"/>
    <n v="21"/>
    <n v="42"/>
    <n v="26"/>
    <n v="16"/>
    <n v="0.38095238095238093"/>
  </r>
  <r>
    <n v="435"/>
    <n v="17"/>
    <x v="1"/>
    <n v="18"/>
    <n v="30"/>
    <n v="2"/>
    <n v="55"/>
    <n v="27.5"/>
    <n v="60"/>
    <n v="36"/>
    <n v="24"/>
    <n v="0.4"/>
  </r>
  <r>
    <n v="436"/>
    <n v="10"/>
    <x v="8"/>
    <n v="16"/>
    <n v="28"/>
    <n v="2"/>
    <n v="45"/>
    <n v="22.5"/>
    <n v="56"/>
    <n v="32"/>
    <n v="24"/>
    <n v="0.42857142857142855"/>
  </r>
  <r>
    <n v="437"/>
    <n v="16"/>
    <x v="10"/>
    <n v="21"/>
    <n v="35"/>
    <n v="2"/>
    <n v="51"/>
    <n v="25.5"/>
    <n v="70"/>
    <n v="42"/>
    <n v="28"/>
    <n v="0.4"/>
  </r>
  <r>
    <n v="438"/>
    <n v="2"/>
    <x v="7"/>
    <n v="20"/>
    <n v="33"/>
    <n v="1"/>
    <n v="51"/>
    <n v="51"/>
    <n v="33"/>
    <n v="20"/>
    <n v="13"/>
    <n v="0.39393939393939392"/>
  </r>
  <r>
    <n v="439"/>
    <n v="15"/>
    <x v="7"/>
    <n v="20"/>
    <n v="33"/>
    <n v="3"/>
    <n v="35"/>
    <n v="11.666666666666666"/>
    <n v="99"/>
    <n v="60"/>
    <n v="39"/>
    <n v="0.39393939393939392"/>
  </r>
  <r>
    <n v="439"/>
    <n v="15"/>
    <x v="18"/>
    <n v="15"/>
    <n v="26"/>
    <n v="3"/>
    <n v="29"/>
    <n v="9.6666666666666661"/>
    <n v="78"/>
    <n v="45"/>
    <n v="33"/>
    <n v="0.42307692307692307"/>
  </r>
  <r>
    <n v="440"/>
    <n v="13"/>
    <x v="15"/>
    <n v="14"/>
    <n v="23"/>
    <n v="2"/>
    <n v="36"/>
    <n v="18"/>
    <n v="46"/>
    <n v="28"/>
    <n v="18"/>
    <n v="0.39130434782608697"/>
  </r>
  <r>
    <n v="440"/>
    <n v="13"/>
    <x v="9"/>
    <n v="11"/>
    <n v="19"/>
    <n v="2"/>
    <n v="9"/>
    <n v="4.5"/>
    <n v="38"/>
    <n v="22"/>
    <n v="16"/>
    <n v="0.42105263157894735"/>
  </r>
  <r>
    <n v="441"/>
    <n v="13"/>
    <x v="10"/>
    <n v="21"/>
    <n v="35"/>
    <n v="3"/>
    <n v="54"/>
    <n v="18"/>
    <n v="105"/>
    <n v="63"/>
    <n v="42"/>
    <n v="0.4"/>
  </r>
  <r>
    <n v="441"/>
    <n v="13"/>
    <x v="18"/>
    <n v="15"/>
    <n v="26"/>
    <n v="3"/>
    <n v="36"/>
    <n v="12"/>
    <n v="78"/>
    <n v="45"/>
    <n v="33"/>
    <n v="0.42307692307692307"/>
  </r>
  <r>
    <n v="442"/>
    <n v="15"/>
    <x v="13"/>
    <n v="20"/>
    <n v="34"/>
    <n v="3"/>
    <n v="29"/>
    <n v="9.6666666666666661"/>
    <n v="102"/>
    <n v="60"/>
    <n v="42"/>
    <n v="0.41176470588235292"/>
  </r>
  <r>
    <n v="442"/>
    <n v="15"/>
    <x v="19"/>
    <n v="15"/>
    <n v="25"/>
    <n v="1"/>
    <n v="57"/>
    <n v="57"/>
    <n v="25"/>
    <n v="15"/>
    <n v="10"/>
    <n v="0.4"/>
  </r>
  <r>
    <n v="442"/>
    <n v="15"/>
    <x v="5"/>
    <n v="22"/>
    <n v="36"/>
    <n v="3"/>
    <n v="45"/>
    <n v="15"/>
    <n v="108"/>
    <n v="66"/>
    <n v="42"/>
    <n v="0.3888888888888889"/>
  </r>
  <r>
    <n v="443"/>
    <n v="4"/>
    <x v="15"/>
    <n v="14"/>
    <n v="23"/>
    <n v="1"/>
    <n v="30"/>
    <n v="30"/>
    <n v="23"/>
    <n v="14"/>
    <n v="9"/>
    <n v="0.39130434782608697"/>
  </r>
  <r>
    <n v="443"/>
    <n v="4"/>
    <x v="11"/>
    <n v="19"/>
    <n v="32"/>
    <n v="1"/>
    <n v="52"/>
    <n v="52"/>
    <n v="32"/>
    <n v="19"/>
    <n v="13"/>
    <n v="0.40625"/>
  </r>
  <r>
    <n v="443"/>
    <n v="4"/>
    <x v="18"/>
    <n v="15"/>
    <n v="26"/>
    <n v="3"/>
    <n v="55"/>
    <n v="18.333333333333332"/>
    <n v="78"/>
    <n v="45"/>
    <n v="33"/>
    <n v="0.42307692307692307"/>
  </r>
  <r>
    <n v="443"/>
    <n v="4"/>
    <x v="8"/>
    <n v="16"/>
    <n v="28"/>
    <n v="3"/>
    <n v="18"/>
    <n v="6"/>
    <n v="84"/>
    <n v="48"/>
    <n v="36"/>
    <n v="0.42857142857142855"/>
  </r>
  <r>
    <n v="444"/>
    <n v="8"/>
    <x v="15"/>
    <n v="14"/>
    <n v="23"/>
    <n v="1"/>
    <n v="32"/>
    <n v="32"/>
    <n v="23"/>
    <n v="14"/>
    <n v="9"/>
    <n v="0.39130434782608697"/>
  </r>
  <r>
    <n v="444"/>
    <n v="8"/>
    <x v="0"/>
    <n v="14"/>
    <n v="24"/>
    <n v="3"/>
    <n v="49"/>
    <n v="16.333333333333332"/>
    <n v="72"/>
    <n v="42"/>
    <n v="30"/>
    <n v="0.41666666666666669"/>
  </r>
  <r>
    <n v="445"/>
    <n v="6"/>
    <x v="3"/>
    <n v="16"/>
    <n v="27"/>
    <n v="3"/>
    <n v="26"/>
    <n v="8.6666666666666661"/>
    <n v="81"/>
    <n v="48"/>
    <n v="33"/>
    <n v="0.40740740740740738"/>
  </r>
  <r>
    <n v="446"/>
    <n v="12"/>
    <x v="16"/>
    <n v="13"/>
    <n v="21"/>
    <n v="1"/>
    <n v="8"/>
    <n v="8"/>
    <n v="21"/>
    <n v="13"/>
    <n v="8"/>
    <n v="0.38095238095238093"/>
  </r>
  <r>
    <n v="447"/>
    <n v="8"/>
    <x v="14"/>
    <n v="12"/>
    <n v="20"/>
    <n v="2"/>
    <n v="29"/>
    <n v="14.5"/>
    <n v="40"/>
    <n v="24"/>
    <n v="16"/>
    <n v="0.4"/>
  </r>
  <r>
    <n v="447"/>
    <n v="8"/>
    <x v="9"/>
    <n v="11"/>
    <n v="19"/>
    <n v="3"/>
    <n v="50"/>
    <n v="16.666666666666668"/>
    <n v="57"/>
    <n v="33"/>
    <n v="24"/>
    <n v="0.42105263157894735"/>
  </r>
  <r>
    <n v="447"/>
    <n v="8"/>
    <x v="8"/>
    <n v="16"/>
    <n v="28"/>
    <n v="3"/>
    <n v="7"/>
    <n v="2.3333333333333335"/>
    <n v="84"/>
    <n v="48"/>
    <n v="36"/>
    <n v="0.42857142857142855"/>
  </r>
  <r>
    <n v="448"/>
    <n v="4"/>
    <x v="9"/>
    <n v="11"/>
    <n v="19"/>
    <n v="2"/>
    <n v="26"/>
    <n v="13"/>
    <n v="38"/>
    <n v="22"/>
    <n v="16"/>
    <n v="0.42105263157894735"/>
  </r>
  <r>
    <n v="448"/>
    <n v="4"/>
    <x v="7"/>
    <n v="20"/>
    <n v="33"/>
    <n v="3"/>
    <n v="40"/>
    <n v="13.333333333333334"/>
    <n v="99"/>
    <n v="60"/>
    <n v="39"/>
    <n v="0.39393939393939392"/>
  </r>
  <r>
    <n v="449"/>
    <n v="3"/>
    <x v="11"/>
    <n v="19"/>
    <n v="32"/>
    <n v="2"/>
    <n v="33"/>
    <n v="16.5"/>
    <n v="64"/>
    <n v="38"/>
    <n v="26"/>
    <n v="0.40625"/>
  </r>
  <r>
    <n v="450"/>
    <n v="9"/>
    <x v="17"/>
    <n v="10"/>
    <n v="18"/>
    <n v="2"/>
    <n v="13"/>
    <n v="6.5"/>
    <n v="36"/>
    <n v="20"/>
    <n v="16"/>
    <n v="0.44444444444444442"/>
  </r>
  <r>
    <n v="450"/>
    <n v="9"/>
    <x v="5"/>
    <n v="22"/>
    <n v="36"/>
    <n v="1"/>
    <n v="21"/>
    <n v="21"/>
    <n v="36"/>
    <n v="22"/>
    <n v="14"/>
    <n v="0.3888888888888889"/>
  </r>
  <r>
    <n v="451"/>
    <n v="3"/>
    <x v="10"/>
    <n v="21"/>
    <n v="35"/>
    <n v="1"/>
    <n v="23"/>
    <n v="23"/>
    <n v="35"/>
    <n v="21"/>
    <n v="14"/>
    <n v="0.4"/>
  </r>
  <r>
    <n v="451"/>
    <n v="3"/>
    <x v="15"/>
    <n v="14"/>
    <n v="23"/>
    <n v="1"/>
    <n v="41"/>
    <n v="41"/>
    <n v="23"/>
    <n v="14"/>
    <n v="9"/>
    <n v="0.39130434782608697"/>
  </r>
  <r>
    <n v="451"/>
    <n v="3"/>
    <x v="13"/>
    <n v="20"/>
    <n v="34"/>
    <n v="1"/>
    <n v="39"/>
    <n v="39"/>
    <n v="34"/>
    <n v="20"/>
    <n v="14"/>
    <n v="0.41176470588235292"/>
  </r>
  <r>
    <n v="452"/>
    <n v="9"/>
    <x v="2"/>
    <n v="19"/>
    <n v="31"/>
    <n v="3"/>
    <n v="53"/>
    <n v="17.666666666666668"/>
    <n v="93"/>
    <n v="57"/>
    <n v="36"/>
    <n v="0.38709677419354838"/>
  </r>
  <r>
    <n v="452"/>
    <n v="9"/>
    <x v="12"/>
    <n v="13"/>
    <n v="22"/>
    <n v="2"/>
    <n v="28"/>
    <n v="14"/>
    <n v="44"/>
    <n v="26"/>
    <n v="18"/>
    <n v="0.40909090909090912"/>
  </r>
  <r>
    <n v="452"/>
    <n v="9"/>
    <x v="16"/>
    <n v="13"/>
    <n v="21"/>
    <n v="1"/>
    <n v="42"/>
    <n v="42"/>
    <n v="21"/>
    <n v="13"/>
    <n v="8"/>
    <n v="0.38095238095238093"/>
  </r>
  <r>
    <n v="453"/>
    <n v="6"/>
    <x v="13"/>
    <n v="20"/>
    <n v="34"/>
    <n v="1"/>
    <n v="42"/>
    <n v="42"/>
    <n v="34"/>
    <n v="20"/>
    <n v="14"/>
    <n v="0.41176470588235292"/>
  </r>
  <r>
    <n v="453"/>
    <n v="6"/>
    <x v="11"/>
    <n v="19"/>
    <n v="32"/>
    <n v="3"/>
    <n v="58"/>
    <n v="19.333333333333332"/>
    <n v="96"/>
    <n v="57"/>
    <n v="39"/>
    <n v="0.40625"/>
  </r>
  <r>
    <n v="454"/>
    <n v="1"/>
    <x v="3"/>
    <n v="16"/>
    <n v="27"/>
    <n v="2"/>
    <n v="49"/>
    <n v="24.5"/>
    <n v="54"/>
    <n v="32"/>
    <n v="22"/>
    <n v="0.40740740740740738"/>
  </r>
  <r>
    <n v="454"/>
    <n v="1"/>
    <x v="9"/>
    <n v="11"/>
    <n v="19"/>
    <n v="3"/>
    <n v="18"/>
    <n v="6"/>
    <n v="57"/>
    <n v="33"/>
    <n v="24"/>
    <n v="0.42105263157894735"/>
  </r>
  <r>
    <n v="454"/>
    <n v="1"/>
    <x v="5"/>
    <n v="22"/>
    <n v="36"/>
    <n v="2"/>
    <n v="42"/>
    <n v="21"/>
    <n v="72"/>
    <n v="44"/>
    <n v="28"/>
    <n v="0.3888888888888889"/>
  </r>
  <r>
    <n v="454"/>
    <n v="1"/>
    <x v="19"/>
    <n v="15"/>
    <n v="25"/>
    <n v="2"/>
    <n v="44"/>
    <n v="22"/>
    <n v="50"/>
    <n v="30"/>
    <n v="20"/>
    <n v="0.4"/>
  </r>
  <r>
    <n v="455"/>
    <n v="12"/>
    <x v="0"/>
    <n v="14"/>
    <n v="24"/>
    <n v="2"/>
    <n v="11"/>
    <n v="5.5"/>
    <n v="48"/>
    <n v="28"/>
    <n v="20"/>
    <n v="0.41666666666666669"/>
  </r>
  <r>
    <n v="456"/>
    <n v="13"/>
    <x v="4"/>
    <n v="25"/>
    <n v="40"/>
    <n v="2"/>
    <n v="47"/>
    <n v="23.5"/>
    <n v="80"/>
    <n v="50"/>
    <n v="30"/>
    <n v="0.375"/>
  </r>
  <r>
    <n v="456"/>
    <n v="13"/>
    <x v="13"/>
    <n v="20"/>
    <n v="34"/>
    <n v="2"/>
    <n v="24"/>
    <n v="12"/>
    <n v="68"/>
    <n v="40"/>
    <n v="28"/>
    <n v="0.41176470588235292"/>
  </r>
  <r>
    <n v="457"/>
    <n v="18"/>
    <x v="7"/>
    <n v="20"/>
    <n v="33"/>
    <n v="3"/>
    <n v="43"/>
    <n v="14.333333333333334"/>
    <n v="99"/>
    <n v="60"/>
    <n v="39"/>
    <n v="0.39393939393939392"/>
  </r>
  <r>
    <n v="457"/>
    <n v="18"/>
    <x v="9"/>
    <n v="11"/>
    <n v="19"/>
    <n v="2"/>
    <n v="15"/>
    <n v="7.5"/>
    <n v="38"/>
    <n v="22"/>
    <n v="16"/>
    <n v="0.42105263157894735"/>
  </r>
  <r>
    <n v="458"/>
    <n v="4"/>
    <x v="8"/>
    <n v="16"/>
    <n v="28"/>
    <n v="2"/>
    <n v="11"/>
    <n v="5.5"/>
    <n v="56"/>
    <n v="32"/>
    <n v="24"/>
    <n v="0.42857142857142855"/>
  </r>
  <r>
    <n v="458"/>
    <n v="4"/>
    <x v="13"/>
    <n v="20"/>
    <n v="34"/>
    <n v="3"/>
    <n v="28"/>
    <n v="9.3333333333333339"/>
    <n v="102"/>
    <n v="60"/>
    <n v="42"/>
    <n v="0.41176470588235292"/>
  </r>
  <r>
    <n v="458"/>
    <n v="4"/>
    <x v="7"/>
    <n v="20"/>
    <n v="33"/>
    <n v="2"/>
    <n v="6"/>
    <n v="3"/>
    <n v="66"/>
    <n v="40"/>
    <n v="26"/>
    <n v="0.39393939393939392"/>
  </r>
  <r>
    <n v="458"/>
    <n v="4"/>
    <x v="12"/>
    <n v="13"/>
    <n v="22"/>
    <n v="2"/>
    <n v="44"/>
    <n v="22"/>
    <n v="44"/>
    <n v="26"/>
    <n v="18"/>
    <n v="0.40909090909090912"/>
  </r>
  <r>
    <n v="459"/>
    <n v="20"/>
    <x v="8"/>
    <n v="16"/>
    <n v="28"/>
    <n v="3"/>
    <n v="30"/>
    <n v="10"/>
    <n v="84"/>
    <n v="48"/>
    <n v="36"/>
    <n v="0.42857142857142855"/>
  </r>
  <r>
    <n v="460"/>
    <n v="19"/>
    <x v="8"/>
    <n v="16"/>
    <n v="28"/>
    <n v="1"/>
    <n v="40"/>
    <n v="40"/>
    <n v="28"/>
    <n v="16"/>
    <n v="12"/>
    <n v="0.42857142857142855"/>
  </r>
  <r>
    <n v="460"/>
    <n v="19"/>
    <x v="18"/>
    <n v="15"/>
    <n v="26"/>
    <n v="1"/>
    <n v="8"/>
    <n v="8"/>
    <n v="26"/>
    <n v="15"/>
    <n v="11"/>
    <n v="0.42307692307692307"/>
  </r>
  <r>
    <n v="460"/>
    <n v="19"/>
    <x v="19"/>
    <n v="15"/>
    <n v="25"/>
    <n v="2"/>
    <n v="43"/>
    <n v="21.5"/>
    <n v="50"/>
    <n v="30"/>
    <n v="20"/>
    <n v="0.4"/>
  </r>
  <r>
    <n v="460"/>
    <n v="19"/>
    <x v="0"/>
    <n v="14"/>
    <n v="24"/>
    <n v="3"/>
    <n v="33"/>
    <n v="11"/>
    <n v="72"/>
    <n v="42"/>
    <n v="30"/>
    <n v="0.41666666666666669"/>
  </r>
  <r>
    <n v="461"/>
    <n v="4"/>
    <x v="10"/>
    <n v="21"/>
    <n v="35"/>
    <n v="2"/>
    <n v="38"/>
    <n v="19"/>
    <n v="70"/>
    <n v="42"/>
    <n v="28"/>
    <n v="0.4"/>
  </r>
  <r>
    <n v="461"/>
    <n v="4"/>
    <x v="6"/>
    <n v="17"/>
    <n v="29"/>
    <n v="1"/>
    <n v="28"/>
    <n v="28"/>
    <n v="29"/>
    <n v="17"/>
    <n v="12"/>
    <n v="0.41379310344827586"/>
  </r>
  <r>
    <n v="462"/>
    <n v="9"/>
    <x v="7"/>
    <n v="20"/>
    <n v="33"/>
    <n v="3"/>
    <n v="11"/>
    <n v="3.6666666666666665"/>
    <n v="99"/>
    <n v="60"/>
    <n v="39"/>
    <n v="0.39393939393939392"/>
  </r>
  <r>
    <n v="463"/>
    <n v="7"/>
    <x v="2"/>
    <n v="19"/>
    <n v="31"/>
    <n v="3"/>
    <n v="14"/>
    <n v="4.666666666666667"/>
    <n v="93"/>
    <n v="57"/>
    <n v="36"/>
    <n v="0.38709677419354838"/>
  </r>
  <r>
    <n v="464"/>
    <n v="16"/>
    <x v="18"/>
    <n v="15"/>
    <n v="26"/>
    <n v="3"/>
    <n v="50"/>
    <n v="16.666666666666668"/>
    <n v="78"/>
    <n v="45"/>
    <n v="33"/>
    <n v="0.42307692307692307"/>
  </r>
  <r>
    <n v="464"/>
    <n v="16"/>
    <x v="3"/>
    <n v="16"/>
    <n v="27"/>
    <n v="2"/>
    <n v="24"/>
    <n v="12"/>
    <n v="54"/>
    <n v="32"/>
    <n v="22"/>
    <n v="0.40740740740740738"/>
  </r>
  <r>
    <n v="464"/>
    <n v="16"/>
    <x v="12"/>
    <n v="13"/>
    <n v="22"/>
    <n v="1"/>
    <n v="10"/>
    <n v="10"/>
    <n v="22"/>
    <n v="13"/>
    <n v="9"/>
    <n v="0.40909090909090912"/>
  </r>
  <r>
    <n v="465"/>
    <n v="4"/>
    <x v="19"/>
    <n v="15"/>
    <n v="25"/>
    <n v="3"/>
    <n v="37"/>
    <n v="12.333333333333334"/>
    <n v="75"/>
    <n v="45"/>
    <n v="30"/>
    <n v="0.4"/>
  </r>
  <r>
    <n v="465"/>
    <n v="4"/>
    <x v="15"/>
    <n v="14"/>
    <n v="23"/>
    <n v="2"/>
    <n v="23"/>
    <n v="11.5"/>
    <n v="46"/>
    <n v="28"/>
    <n v="18"/>
    <n v="0.39130434782608697"/>
  </r>
  <r>
    <n v="466"/>
    <n v="4"/>
    <x v="12"/>
    <n v="13"/>
    <n v="22"/>
    <n v="1"/>
    <n v="50"/>
    <n v="50"/>
    <n v="22"/>
    <n v="13"/>
    <n v="9"/>
    <n v="0.40909090909090912"/>
  </r>
  <r>
    <n v="466"/>
    <n v="4"/>
    <x v="1"/>
    <n v="18"/>
    <n v="30"/>
    <n v="3"/>
    <n v="52"/>
    <n v="17.333333333333332"/>
    <n v="90"/>
    <n v="54"/>
    <n v="36"/>
    <n v="0.4"/>
  </r>
  <r>
    <n v="466"/>
    <n v="4"/>
    <x v="8"/>
    <n v="16"/>
    <n v="28"/>
    <n v="1"/>
    <n v="43"/>
    <n v="43"/>
    <n v="28"/>
    <n v="16"/>
    <n v="12"/>
    <n v="0.42857142857142855"/>
  </r>
  <r>
    <n v="467"/>
    <n v="15"/>
    <x v="7"/>
    <n v="20"/>
    <n v="33"/>
    <n v="3"/>
    <n v="13"/>
    <n v="4.333333333333333"/>
    <n v="99"/>
    <n v="60"/>
    <n v="39"/>
    <n v="0.39393939393939392"/>
  </r>
  <r>
    <n v="467"/>
    <n v="15"/>
    <x v="12"/>
    <n v="13"/>
    <n v="22"/>
    <n v="2"/>
    <n v="59"/>
    <n v="29.5"/>
    <n v="44"/>
    <n v="26"/>
    <n v="18"/>
    <n v="0.40909090909090912"/>
  </r>
  <r>
    <n v="468"/>
    <n v="14"/>
    <x v="9"/>
    <n v="11"/>
    <n v="19"/>
    <n v="2"/>
    <n v="38"/>
    <n v="19"/>
    <n v="38"/>
    <n v="22"/>
    <n v="16"/>
    <n v="0.42105263157894735"/>
  </r>
  <r>
    <n v="468"/>
    <n v="14"/>
    <x v="14"/>
    <n v="12"/>
    <n v="20"/>
    <n v="2"/>
    <n v="16"/>
    <n v="8"/>
    <n v="40"/>
    <n v="24"/>
    <n v="16"/>
    <n v="0.4"/>
  </r>
  <r>
    <n v="468"/>
    <n v="14"/>
    <x v="8"/>
    <n v="16"/>
    <n v="28"/>
    <n v="1"/>
    <n v="9"/>
    <n v="9"/>
    <n v="28"/>
    <n v="16"/>
    <n v="12"/>
    <n v="0.42857142857142855"/>
  </r>
  <r>
    <n v="469"/>
    <n v="1"/>
    <x v="10"/>
    <n v="21"/>
    <n v="35"/>
    <n v="3"/>
    <n v="22"/>
    <n v="7.333333333333333"/>
    <n v="105"/>
    <n v="63"/>
    <n v="42"/>
    <n v="0.4"/>
  </r>
  <r>
    <n v="469"/>
    <n v="1"/>
    <x v="11"/>
    <n v="19"/>
    <n v="32"/>
    <n v="1"/>
    <n v="44"/>
    <n v="44"/>
    <n v="32"/>
    <n v="19"/>
    <n v="13"/>
    <n v="0.40625"/>
  </r>
  <r>
    <n v="470"/>
    <n v="17"/>
    <x v="0"/>
    <n v="14"/>
    <n v="24"/>
    <n v="1"/>
    <n v="44"/>
    <n v="44"/>
    <n v="24"/>
    <n v="14"/>
    <n v="10"/>
    <n v="0.41666666666666669"/>
  </r>
  <r>
    <n v="470"/>
    <n v="17"/>
    <x v="17"/>
    <n v="10"/>
    <n v="18"/>
    <n v="3"/>
    <n v="28"/>
    <n v="9.3333333333333339"/>
    <n v="54"/>
    <n v="30"/>
    <n v="24"/>
    <n v="0.44444444444444442"/>
  </r>
  <r>
    <n v="471"/>
    <n v="7"/>
    <x v="10"/>
    <n v="21"/>
    <n v="35"/>
    <n v="3"/>
    <n v="57"/>
    <n v="19"/>
    <n v="105"/>
    <n v="63"/>
    <n v="42"/>
    <n v="0.4"/>
  </r>
  <r>
    <n v="472"/>
    <n v="20"/>
    <x v="10"/>
    <n v="21"/>
    <n v="35"/>
    <n v="2"/>
    <n v="42"/>
    <n v="21"/>
    <n v="70"/>
    <n v="42"/>
    <n v="28"/>
    <n v="0.4"/>
  </r>
  <r>
    <n v="472"/>
    <n v="20"/>
    <x v="12"/>
    <n v="13"/>
    <n v="22"/>
    <n v="2"/>
    <n v="31"/>
    <n v="15.5"/>
    <n v="44"/>
    <n v="26"/>
    <n v="18"/>
    <n v="0.40909090909090912"/>
  </r>
  <r>
    <n v="473"/>
    <n v="13"/>
    <x v="12"/>
    <n v="13"/>
    <n v="22"/>
    <n v="2"/>
    <n v="51"/>
    <n v="25.5"/>
    <n v="44"/>
    <n v="26"/>
    <n v="18"/>
    <n v="0.40909090909090912"/>
  </r>
  <r>
    <n v="473"/>
    <n v="13"/>
    <x v="10"/>
    <n v="21"/>
    <n v="35"/>
    <n v="1"/>
    <n v="10"/>
    <n v="10"/>
    <n v="35"/>
    <n v="21"/>
    <n v="14"/>
    <n v="0.4"/>
  </r>
  <r>
    <n v="474"/>
    <n v="2"/>
    <x v="13"/>
    <n v="20"/>
    <n v="34"/>
    <n v="1"/>
    <n v="55"/>
    <n v="55"/>
    <n v="34"/>
    <n v="20"/>
    <n v="14"/>
    <n v="0.41176470588235292"/>
  </r>
  <r>
    <n v="474"/>
    <n v="2"/>
    <x v="6"/>
    <n v="17"/>
    <n v="29"/>
    <n v="1"/>
    <n v="37"/>
    <n v="37"/>
    <n v="29"/>
    <n v="17"/>
    <n v="12"/>
    <n v="0.41379310344827586"/>
  </r>
  <r>
    <n v="474"/>
    <n v="2"/>
    <x v="2"/>
    <n v="19"/>
    <n v="31"/>
    <n v="1"/>
    <n v="34"/>
    <n v="34"/>
    <n v="31"/>
    <n v="19"/>
    <n v="12"/>
    <n v="0.38709677419354838"/>
  </r>
  <r>
    <n v="474"/>
    <n v="2"/>
    <x v="8"/>
    <n v="16"/>
    <n v="28"/>
    <n v="3"/>
    <n v="35"/>
    <n v="11.666666666666666"/>
    <n v="84"/>
    <n v="48"/>
    <n v="36"/>
    <n v="0.42857142857142855"/>
  </r>
  <r>
    <n v="475"/>
    <n v="18"/>
    <x v="0"/>
    <n v="14"/>
    <n v="24"/>
    <n v="3"/>
    <n v="21"/>
    <n v="7"/>
    <n v="72"/>
    <n v="42"/>
    <n v="30"/>
    <n v="0.41666666666666669"/>
  </r>
  <r>
    <n v="475"/>
    <n v="18"/>
    <x v="13"/>
    <n v="20"/>
    <n v="34"/>
    <n v="3"/>
    <n v="14"/>
    <n v="4.666666666666667"/>
    <n v="102"/>
    <n v="60"/>
    <n v="42"/>
    <n v="0.41176470588235292"/>
  </r>
  <r>
    <n v="476"/>
    <n v="13"/>
    <x v="0"/>
    <n v="14"/>
    <n v="24"/>
    <n v="2"/>
    <n v="55"/>
    <n v="27.5"/>
    <n v="48"/>
    <n v="28"/>
    <n v="20"/>
    <n v="0.41666666666666669"/>
  </r>
  <r>
    <n v="476"/>
    <n v="13"/>
    <x v="13"/>
    <n v="20"/>
    <n v="34"/>
    <n v="1"/>
    <n v="34"/>
    <n v="34"/>
    <n v="34"/>
    <n v="20"/>
    <n v="14"/>
    <n v="0.41176470588235292"/>
  </r>
  <r>
    <n v="476"/>
    <n v="13"/>
    <x v="11"/>
    <n v="19"/>
    <n v="32"/>
    <n v="3"/>
    <n v="5"/>
    <n v="1.6666666666666667"/>
    <n v="96"/>
    <n v="57"/>
    <n v="39"/>
    <n v="0.40625"/>
  </r>
  <r>
    <n v="476"/>
    <n v="13"/>
    <x v="4"/>
    <n v="25"/>
    <n v="40"/>
    <n v="1"/>
    <n v="21"/>
    <n v="21"/>
    <n v="40"/>
    <n v="25"/>
    <n v="15"/>
    <n v="0.375"/>
  </r>
  <r>
    <n v="477"/>
    <n v="8"/>
    <x v="13"/>
    <n v="20"/>
    <n v="34"/>
    <n v="2"/>
    <n v="34"/>
    <n v="17"/>
    <n v="68"/>
    <n v="40"/>
    <n v="28"/>
    <n v="0.41176470588235292"/>
  </r>
  <r>
    <n v="477"/>
    <n v="8"/>
    <x v="15"/>
    <n v="14"/>
    <n v="23"/>
    <n v="2"/>
    <n v="13"/>
    <n v="6.5"/>
    <n v="46"/>
    <n v="28"/>
    <n v="18"/>
    <n v="0.39130434782608697"/>
  </r>
  <r>
    <n v="477"/>
    <n v="8"/>
    <x v="0"/>
    <n v="14"/>
    <n v="24"/>
    <n v="2"/>
    <n v="47"/>
    <n v="23.5"/>
    <n v="48"/>
    <n v="28"/>
    <n v="20"/>
    <n v="0.41666666666666669"/>
  </r>
  <r>
    <n v="477"/>
    <n v="8"/>
    <x v="16"/>
    <n v="13"/>
    <n v="21"/>
    <n v="2"/>
    <n v="21"/>
    <n v="10.5"/>
    <n v="42"/>
    <n v="26"/>
    <n v="16"/>
    <n v="0.38095238095238093"/>
  </r>
  <r>
    <n v="478"/>
    <n v="7"/>
    <x v="1"/>
    <n v="18"/>
    <n v="30"/>
    <n v="2"/>
    <n v="54"/>
    <n v="27"/>
    <n v="60"/>
    <n v="36"/>
    <n v="24"/>
    <n v="0.4"/>
  </r>
  <r>
    <n v="478"/>
    <n v="7"/>
    <x v="6"/>
    <n v="17"/>
    <n v="29"/>
    <n v="2"/>
    <n v="36"/>
    <n v="18"/>
    <n v="58"/>
    <n v="34"/>
    <n v="24"/>
    <n v="0.41379310344827586"/>
  </r>
  <r>
    <n v="479"/>
    <n v="1"/>
    <x v="17"/>
    <n v="10"/>
    <n v="18"/>
    <n v="1"/>
    <n v="45"/>
    <n v="45"/>
    <n v="18"/>
    <n v="10"/>
    <n v="8"/>
    <n v="0.44444444444444442"/>
  </r>
  <r>
    <n v="479"/>
    <n v="1"/>
    <x v="13"/>
    <n v="20"/>
    <n v="34"/>
    <n v="1"/>
    <n v="38"/>
    <n v="38"/>
    <n v="34"/>
    <n v="20"/>
    <n v="14"/>
    <n v="0.41176470588235292"/>
  </r>
  <r>
    <n v="480"/>
    <n v="1"/>
    <x v="10"/>
    <n v="21"/>
    <n v="35"/>
    <n v="3"/>
    <n v="57"/>
    <n v="19"/>
    <n v="105"/>
    <n v="63"/>
    <n v="42"/>
    <n v="0.4"/>
  </r>
  <r>
    <n v="480"/>
    <n v="1"/>
    <x v="3"/>
    <n v="16"/>
    <n v="27"/>
    <n v="2"/>
    <n v="8"/>
    <n v="4"/>
    <n v="54"/>
    <n v="32"/>
    <n v="22"/>
    <n v="0.40740740740740738"/>
  </r>
  <r>
    <n v="481"/>
    <n v="9"/>
    <x v="18"/>
    <n v="15"/>
    <n v="26"/>
    <n v="2"/>
    <n v="58"/>
    <n v="29"/>
    <n v="52"/>
    <n v="30"/>
    <n v="22"/>
    <n v="0.42307692307692307"/>
  </r>
  <r>
    <n v="482"/>
    <n v="9"/>
    <x v="16"/>
    <n v="13"/>
    <n v="21"/>
    <n v="3"/>
    <n v="21"/>
    <n v="7"/>
    <n v="63"/>
    <n v="39"/>
    <n v="24"/>
    <n v="0.38095238095238093"/>
  </r>
  <r>
    <n v="483"/>
    <n v="2"/>
    <x v="3"/>
    <n v="16"/>
    <n v="27"/>
    <n v="3"/>
    <n v="53"/>
    <n v="17.666666666666668"/>
    <n v="81"/>
    <n v="48"/>
    <n v="33"/>
    <n v="0.40740740740740738"/>
  </r>
  <r>
    <n v="484"/>
    <n v="18"/>
    <x v="19"/>
    <n v="15"/>
    <n v="25"/>
    <n v="3"/>
    <n v="34"/>
    <n v="11.333333333333334"/>
    <n v="75"/>
    <n v="45"/>
    <n v="30"/>
    <n v="0.4"/>
  </r>
  <r>
    <n v="485"/>
    <n v="6"/>
    <x v="0"/>
    <n v="14"/>
    <n v="24"/>
    <n v="3"/>
    <n v="23"/>
    <n v="7.666666666666667"/>
    <n v="72"/>
    <n v="42"/>
    <n v="30"/>
    <n v="0.41666666666666669"/>
  </r>
  <r>
    <n v="485"/>
    <n v="6"/>
    <x v="5"/>
    <n v="22"/>
    <n v="36"/>
    <n v="2"/>
    <n v="56"/>
    <n v="28"/>
    <n v="72"/>
    <n v="44"/>
    <n v="28"/>
    <n v="0.3888888888888889"/>
  </r>
  <r>
    <n v="486"/>
    <n v="15"/>
    <x v="5"/>
    <n v="22"/>
    <n v="36"/>
    <n v="2"/>
    <n v="7"/>
    <n v="3.5"/>
    <n v="72"/>
    <n v="44"/>
    <n v="28"/>
    <n v="0.3888888888888889"/>
  </r>
  <r>
    <n v="486"/>
    <n v="15"/>
    <x v="14"/>
    <n v="12"/>
    <n v="20"/>
    <n v="1"/>
    <n v="19"/>
    <n v="19"/>
    <n v="20"/>
    <n v="12"/>
    <n v="8"/>
    <n v="0.4"/>
  </r>
  <r>
    <n v="486"/>
    <n v="15"/>
    <x v="13"/>
    <n v="20"/>
    <n v="34"/>
    <n v="1"/>
    <n v="9"/>
    <n v="9"/>
    <n v="34"/>
    <n v="20"/>
    <n v="14"/>
    <n v="0.41176470588235292"/>
  </r>
  <r>
    <n v="486"/>
    <n v="15"/>
    <x v="0"/>
    <n v="14"/>
    <n v="24"/>
    <n v="1"/>
    <n v="24"/>
    <n v="24"/>
    <n v="24"/>
    <n v="14"/>
    <n v="10"/>
    <n v="0.41666666666666669"/>
  </r>
  <r>
    <n v="487"/>
    <n v="17"/>
    <x v="13"/>
    <n v="20"/>
    <n v="34"/>
    <n v="2"/>
    <n v="58"/>
    <n v="29"/>
    <n v="68"/>
    <n v="40"/>
    <n v="28"/>
    <n v="0.41176470588235292"/>
  </r>
  <r>
    <n v="487"/>
    <n v="17"/>
    <x v="2"/>
    <n v="19"/>
    <n v="31"/>
    <n v="2"/>
    <n v="29"/>
    <n v="14.5"/>
    <n v="62"/>
    <n v="38"/>
    <n v="24"/>
    <n v="0.38709677419354838"/>
  </r>
  <r>
    <n v="487"/>
    <n v="17"/>
    <x v="12"/>
    <n v="13"/>
    <n v="22"/>
    <n v="1"/>
    <n v="5"/>
    <n v="5"/>
    <n v="22"/>
    <n v="13"/>
    <n v="9"/>
    <n v="0.40909090909090912"/>
  </r>
  <r>
    <n v="488"/>
    <n v="10"/>
    <x v="17"/>
    <n v="10"/>
    <n v="18"/>
    <n v="3"/>
    <n v="54"/>
    <n v="18"/>
    <n v="54"/>
    <n v="30"/>
    <n v="24"/>
    <n v="0.44444444444444442"/>
  </r>
  <r>
    <n v="488"/>
    <n v="10"/>
    <x v="15"/>
    <n v="14"/>
    <n v="23"/>
    <n v="3"/>
    <n v="52"/>
    <n v="17.333333333333332"/>
    <n v="69"/>
    <n v="42"/>
    <n v="27"/>
    <n v="0.39130434782608697"/>
  </r>
  <r>
    <n v="488"/>
    <n v="10"/>
    <x v="2"/>
    <n v="19"/>
    <n v="31"/>
    <n v="2"/>
    <n v="18"/>
    <n v="9"/>
    <n v="62"/>
    <n v="38"/>
    <n v="24"/>
    <n v="0.38709677419354838"/>
  </r>
  <r>
    <n v="489"/>
    <n v="3"/>
    <x v="4"/>
    <n v="25"/>
    <n v="40"/>
    <n v="2"/>
    <n v="28"/>
    <n v="14"/>
    <n v="80"/>
    <n v="50"/>
    <n v="30"/>
    <n v="0.375"/>
  </r>
  <r>
    <n v="489"/>
    <n v="3"/>
    <x v="15"/>
    <n v="14"/>
    <n v="23"/>
    <n v="3"/>
    <n v="6"/>
    <n v="2"/>
    <n v="69"/>
    <n v="42"/>
    <n v="27"/>
    <n v="0.39130434782608697"/>
  </r>
  <r>
    <n v="490"/>
    <n v="1"/>
    <x v="18"/>
    <n v="15"/>
    <n v="26"/>
    <n v="3"/>
    <n v="34"/>
    <n v="11.333333333333334"/>
    <n v="78"/>
    <n v="45"/>
    <n v="33"/>
    <n v="0.42307692307692307"/>
  </r>
  <r>
    <n v="490"/>
    <n v="1"/>
    <x v="11"/>
    <n v="19"/>
    <n v="32"/>
    <n v="1"/>
    <n v="55"/>
    <n v="55"/>
    <n v="32"/>
    <n v="19"/>
    <n v="13"/>
    <n v="0.40625"/>
  </r>
  <r>
    <n v="490"/>
    <n v="1"/>
    <x v="13"/>
    <n v="20"/>
    <n v="34"/>
    <n v="3"/>
    <n v="42"/>
    <n v="14"/>
    <n v="102"/>
    <n v="60"/>
    <n v="42"/>
    <n v="0.41176470588235292"/>
  </r>
  <r>
    <n v="491"/>
    <n v="7"/>
    <x v="6"/>
    <n v="17"/>
    <n v="29"/>
    <n v="2"/>
    <n v="30"/>
    <n v="15"/>
    <n v="58"/>
    <n v="34"/>
    <n v="24"/>
    <n v="0.41379310344827586"/>
  </r>
  <r>
    <n v="491"/>
    <n v="7"/>
    <x v="1"/>
    <n v="18"/>
    <n v="30"/>
    <n v="2"/>
    <n v="11"/>
    <n v="5.5"/>
    <n v="60"/>
    <n v="36"/>
    <n v="24"/>
    <n v="0.4"/>
  </r>
  <r>
    <n v="492"/>
    <n v="4"/>
    <x v="7"/>
    <n v="20"/>
    <n v="33"/>
    <n v="3"/>
    <n v="15"/>
    <n v="5"/>
    <n v="99"/>
    <n v="60"/>
    <n v="39"/>
    <n v="0.39393939393939392"/>
  </r>
  <r>
    <n v="492"/>
    <n v="4"/>
    <x v="16"/>
    <n v="13"/>
    <n v="21"/>
    <n v="3"/>
    <n v="8"/>
    <n v="2.6666666666666665"/>
    <n v="63"/>
    <n v="39"/>
    <n v="24"/>
    <n v="0.38095238095238093"/>
  </r>
  <r>
    <n v="492"/>
    <n v="4"/>
    <x v="0"/>
    <n v="14"/>
    <n v="24"/>
    <n v="2"/>
    <n v="26"/>
    <n v="13"/>
    <n v="48"/>
    <n v="28"/>
    <n v="20"/>
    <n v="0.41666666666666669"/>
  </r>
  <r>
    <n v="493"/>
    <n v="2"/>
    <x v="17"/>
    <n v="10"/>
    <n v="18"/>
    <n v="3"/>
    <n v="8"/>
    <n v="2.6666666666666665"/>
    <n v="54"/>
    <n v="30"/>
    <n v="24"/>
    <n v="0.44444444444444442"/>
  </r>
  <r>
    <n v="494"/>
    <n v="20"/>
    <x v="11"/>
    <n v="19"/>
    <n v="32"/>
    <n v="2"/>
    <n v="9"/>
    <n v="4.5"/>
    <n v="64"/>
    <n v="38"/>
    <n v="26"/>
    <n v="0.40625"/>
  </r>
  <r>
    <n v="494"/>
    <n v="20"/>
    <x v="5"/>
    <n v="22"/>
    <n v="36"/>
    <n v="3"/>
    <n v="22"/>
    <n v="7.333333333333333"/>
    <n v="108"/>
    <n v="66"/>
    <n v="42"/>
    <n v="0.3888888888888889"/>
  </r>
  <r>
    <n v="495"/>
    <n v="11"/>
    <x v="4"/>
    <n v="25"/>
    <n v="40"/>
    <n v="3"/>
    <n v="13"/>
    <n v="4.333333333333333"/>
    <n v="120"/>
    <n v="75"/>
    <n v="45"/>
    <n v="0.375"/>
  </r>
  <r>
    <n v="495"/>
    <n v="11"/>
    <x v="3"/>
    <n v="16"/>
    <n v="27"/>
    <n v="2"/>
    <n v="9"/>
    <n v="4.5"/>
    <n v="54"/>
    <n v="32"/>
    <n v="22"/>
    <n v="0.40740740740740738"/>
  </r>
  <r>
    <n v="495"/>
    <n v="11"/>
    <x v="8"/>
    <n v="16"/>
    <n v="28"/>
    <n v="2"/>
    <n v="44"/>
    <n v="22"/>
    <n v="56"/>
    <n v="32"/>
    <n v="24"/>
    <n v="0.42857142857142855"/>
  </r>
  <r>
    <n v="495"/>
    <n v="11"/>
    <x v="7"/>
    <n v="20"/>
    <n v="33"/>
    <n v="1"/>
    <n v="36"/>
    <n v="36"/>
    <n v="33"/>
    <n v="20"/>
    <n v="13"/>
    <n v="0.39393939393939392"/>
  </r>
  <r>
    <n v="496"/>
    <n v="1"/>
    <x v="7"/>
    <n v="20"/>
    <n v="33"/>
    <n v="1"/>
    <n v="28"/>
    <n v="28"/>
    <n v="33"/>
    <n v="20"/>
    <n v="13"/>
    <n v="0.39393939393939392"/>
  </r>
  <r>
    <n v="496"/>
    <n v="1"/>
    <x v="13"/>
    <n v="20"/>
    <n v="34"/>
    <n v="3"/>
    <n v="23"/>
    <n v="7.666666666666667"/>
    <n v="102"/>
    <n v="60"/>
    <n v="42"/>
    <n v="0.41176470588235292"/>
  </r>
  <r>
    <n v="496"/>
    <n v="1"/>
    <x v="9"/>
    <n v="11"/>
    <n v="19"/>
    <n v="3"/>
    <n v="41"/>
    <n v="13.666666666666666"/>
    <n v="57"/>
    <n v="33"/>
    <n v="24"/>
    <n v="0.42105263157894735"/>
  </r>
  <r>
    <n v="496"/>
    <n v="1"/>
    <x v="2"/>
    <n v="19"/>
    <n v="31"/>
    <n v="1"/>
    <n v="41"/>
    <n v="41"/>
    <n v="31"/>
    <n v="19"/>
    <n v="12"/>
    <n v="0.38709677419354838"/>
  </r>
  <r>
    <n v="497"/>
    <n v="13"/>
    <x v="1"/>
    <n v="18"/>
    <n v="30"/>
    <n v="1"/>
    <n v="6"/>
    <n v="6"/>
    <n v="30"/>
    <n v="18"/>
    <n v="12"/>
    <n v="0.4"/>
  </r>
  <r>
    <n v="497"/>
    <n v="13"/>
    <x v="4"/>
    <n v="25"/>
    <n v="40"/>
    <n v="3"/>
    <n v="32"/>
    <n v="10.666666666666666"/>
    <n v="120"/>
    <n v="75"/>
    <n v="45"/>
    <n v="0.375"/>
  </r>
  <r>
    <n v="498"/>
    <n v="20"/>
    <x v="9"/>
    <n v="11"/>
    <n v="19"/>
    <n v="1"/>
    <n v="32"/>
    <n v="32"/>
    <n v="19"/>
    <n v="11"/>
    <n v="8"/>
    <n v="0.42105263157894735"/>
  </r>
  <r>
    <n v="499"/>
    <n v="5"/>
    <x v="18"/>
    <n v="15"/>
    <n v="26"/>
    <n v="3"/>
    <n v="52"/>
    <n v="17.333333333333332"/>
    <n v="78"/>
    <n v="45"/>
    <n v="33"/>
    <n v="0.42307692307692307"/>
  </r>
  <r>
    <n v="499"/>
    <n v="5"/>
    <x v="1"/>
    <n v="18"/>
    <n v="30"/>
    <n v="1"/>
    <n v="36"/>
    <n v="36"/>
    <n v="30"/>
    <n v="18"/>
    <n v="12"/>
    <n v="0.4"/>
  </r>
  <r>
    <n v="499"/>
    <n v="5"/>
    <x v="19"/>
    <n v="15"/>
    <n v="25"/>
    <n v="2"/>
    <n v="42"/>
    <n v="21"/>
    <n v="50"/>
    <n v="30"/>
    <n v="20"/>
    <n v="0.4"/>
  </r>
  <r>
    <n v="500"/>
    <n v="4"/>
    <x v="3"/>
    <n v="16"/>
    <n v="27"/>
    <n v="1"/>
    <n v="22"/>
    <n v="22"/>
    <n v="27"/>
    <n v="16"/>
    <n v="11"/>
    <n v="0.40740740740740738"/>
  </r>
  <r>
    <n v="500"/>
    <n v="4"/>
    <x v="12"/>
    <n v="13"/>
    <n v="22"/>
    <n v="3"/>
    <n v="20"/>
    <n v="6.666666666666667"/>
    <n v="66"/>
    <n v="39"/>
    <n v="27"/>
    <n v="0.40909090909090912"/>
  </r>
  <r>
    <n v="501"/>
    <n v="7"/>
    <x v="4"/>
    <n v="25"/>
    <n v="40"/>
    <n v="1"/>
    <n v="18"/>
    <n v="18"/>
    <n v="40"/>
    <n v="25"/>
    <n v="15"/>
    <n v="0.375"/>
  </r>
  <r>
    <n v="501"/>
    <n v="7"/>
    <x v="16"/>
    <n v="13"/>
    <n v="21"/>
    <n v="2"/>
    <n v="15"/>
    <n v="7.5"/>
    <n v="42"/>
    <n v="26"/>
    <n v="16"/>
    <n v="0.38095238095238093"/>
  </r>
  <r>
    <n v="501"/>
    <n v="7"/>
    <x v="8"/>
    <n v="16"/>
    <n v="28"/>
    <n v="2"/>
    <n v="6"/>
    <n v="3"/>
    <n v="56"/>
    <n v="32"/>
    <n v="24"/>
    <n v="0.42857142857142855"/>
  </r>
  <r>
    <n v="502"/>
    <n v="5"/>
    <x v="12"/>
    <n v="13"/>
    <n v="22"/>
    <n v="1"/>
    <n v="33"/>
    <n v="33"/>
    <n v="22"/>
    <n v="13"/>
    <n v="9"/>
    <n v="0.40909090909090912"/>
  </r>
  <r>
    <n v="502"/>
    <n v="5"/>
    <x v="17"/>
    <n v="10"/>
    <n v="18"/>
    <n v="1"/>
    <n v="5"/>
    <n v="5"/>
    <n v="18"/>
    <n v="10"/>
    <n v="8"/>
    <n v="0.44444444444444442"/>
  </r>
  <r>
    <n v="502"/>
    <n v="5"/>
    <x v="7"/>
    <n v="20"/>
    <n v="33"/>
    <n v="3"/>
    <n v="35"/>
    <n v="11.666666666666666"/>
    <n v="99"/>
    <n v="60"/>
    <n v="39"/>
    <n v="0.39393939393939392"/>
  </r>
  <r>
    <n v="503"/>
    <n v="3"/>
    <x v="4"/>
    <n v="25"/>
    <n v="40"/>
    <n v="2"/>
    <n v="52"/>
    <n v="26"/>
    <n v="80"/>
    <n v="50"/>
    <n v="30"/>
    <n v="0.375"/>
  </r>
  <r>
    <n v="503"/>
    <n v="3"/>
    <x v="9"/>
    <n v="11"/>
    <n v="19"/>
    <n v="3"/>
    <n v="33"/>
    <n v="11"/>
    <n v="57"/>
    <n v="33"/>
    <n v="24"/>
    <n v="0.42105263157894735"/>
  </r>
  <r>
    <n v="504"/>
    <n v="2"/>
    <x v="3"/>
    <n v="16"/>
    <n v="27"/>
    <n v="2"/>
    <n v="19"/>
    <n v="9.5"/>
    <n v="54"/>
    <n v="32"/>
    <n v="22"/>
    <n v="0.40740740740740738"/>
  </r>
  <r>
    <n v="505"/>
    <n v="5"/>
    <x v="4"/>
    <n v="25"/>
    <n v="40"/>
    <n v="2"/>
    <n v="56"/>
    <n v="28"/>
    <n v="80"/>
    <n v="50"/>
    <n v="30"/>
    <n v="0.375"/>
  </r>
  <r>
    <n v="505"/>
    <n v="5"/>
    <x v="19"/>
    <n v="15"/>
    <n v="25"/>
    <n v="3"/>
    <n v="59"/>
    <n v="19.666666666666668"/>
    <n v="75"/>
    <n v="45"/>
    <n v="30"/>
    <n v="0.4"/>
  </r>
  <r>
    <n v="506"/>
    <n v="18"/>
    <x v="10"/>
    <n v="21"/>
    <n v="35"/>
    <n v="2"/>
    <n v="5"/>
    <n v="2.5"/>
    <n v="70"/>
    <n v="42"/>
    <n v="28"/>
    <n v="0.4"/>
  </r>
  <r>
    <n v="507"/>
    <n v="18"/>
    <x v="13"/>
    <n v="20"/>
    <n v="34"/>
    <n v="3"/>
    <n v="53"/>
    <n v="17.666666666666668"/>
    <n v="102"/>
    <n v="60"/>
    <n v="42"/>
    <n v="0.41176470588235292"/>
  </r>
  <r>
    <n v="507"/>
    <n v="18"/>
    <x v="5"/>
    <n v="22"/>
    <n v="36"/>
    <n v="3"/>
    <n v="16"/>
    <n v="5.333333333333333"/>
    <n v="108"/>
    <n v="66"/>
    <n v="42"/>
    <n v="0.3888888888888889"/>
  </r>
  <r>
    <n v="508"/>
    <n v="6"/>
    <x v="11"/>
    <n v="19"/>
    <n v="32"/>
    <n v="1"/>
    <n v="34"/>
    <n v="34"/>
    <n v="32"/>
    <n v="19"/>
    <n v="13"/>
    <n v="0.40625"/>
  </r>
  <r>
    <n v="509"/>
    <n v="5"/>
    <x v="4"/>
    <n v="25"/>
    <n v="40"/>
    <n v="2"/>
    <n v="47"/>
    <n v="23.5"/>
    <n v="80"/>
    <n v="50"/>
    <n v="30"/>
    <n v="0.375"/>
  </r>
  <r>
    <n v="510"/>
    <n v="6"/>
    <x v="5"/>
    <n v="22"/>
    <n v="36"/>
    <n v="1"/>
    <n v="48"/>
    <n v="48"/>
    <n v="36"/>
    <n v="22"/>
    <n v="14"/>
    <n v="0.3888888888888889"/>
  </r>
  <r>
    <n v="511"/>
    <n v="2"/>
    <x v="15"/>
    <n v="14"/>
    <n v="23"/>
    <n v="3"/>
    <n v="14"/>
    <n v="4.666666666666667"/>
    <n v="69"/>
    <n v="42"/>
    <n v="27"/>
    <n v="0.39130434782608697"/>
  </r>
  <r>
    <n v="511"/>
    <n v="2"/>
    <x v="13"/>
    <n v="20"/>
    <n v="34"/>
    <n v="2"/>
    <n v="24"/>
    <n v="12"/>
    <n v="68"/>
    <n v="40"/>
    <n v="28"/>
    <n v="0.41176470588235292"/>
  </r>
  <r>
    <n v="512"/>
    <n v="2"/>
    <x v="14"/>
    <n v="12"/>
    <n v="20"/>
    <n v="1"/>
    <n v="6"/>
    <n v="6"/>
    <n v="20"/>
    <n v="12"/>
    <n v="8"/>
    <n v="0.4"/>
  </r>
  <r>
    <n v="512"/>
    <n v="2"/>
    <x v="5"/>
    <n v="22"/>
    <n v="36"/>
    <n v="3"/>
    <n v="53"/>
    <n v="17.666666666666668"/>
    <n v="108"/>
    <n v="66"/>
    <n v="42"/>
    <n v="0.3888888888888889"/>
  </r>
  <r>
    <n v="513"/>
    <n v="8"/>
    <x v="17"/>
    <n v="10"/>
    <n v="18"/>
    <n v="3"/>
    <n v="56"/>
    <n v="18.666666666666668"/>
    <n v="54"/>
    <n v="30"/>
    <n v="24"/>
    <n v="0.44444444444444442"/>
  </r>
  <r>
    <n v="514"/>
    <n v="18"/>
    <x v="18"/>
    <n v="15"/>
    <n v="26"/>
    <n v="2"/>
    <n v="21"/>
    <n v="10.5"/>
    <n v="52"/>
    <n v="30"/>
    <n v="22"/>
    <n v="0.42307692307692307"/>
  </r>
  <r>
    <n v="514"/>
    <n v="18"/>
    <x v="9"/>
    <n v="11"/>
    <n v="19"/>
    <n v="2"/>
    <n v="56"/>
    <n v="28"/>
    <n v="38"/>
    <n v="22"/>
    <n v="16"/>
    <n v="0.42105263157894735"/>
  </r>
  <r>
    <n v="514"/>
    <n v="18"/>
    <x v="14"/>
    <n v="12"/>
    <n v="20"/>
    <n v="1"/>
    <n v="25"/>
    <n v="25"/>
    <n v="20"/>
    <n v="12"/>
    <n v="8"/>
    <n v="0.4"/>
  </r>
  <r>
    <n v="514"/>
    <n v="18"/>
    <x v="11"/>
    <n v="19"/>
    <n v="32"/>
    <n v="2"/>
    <n v="10"/>
    <n v="5"/>
    <n v="64"/>
    <n v="38"/>
    <n v="26"/>
    <n v="0.40625"/>
  </r>
  <r>
    <n v="515"/>
    <n v="19"/>
    <x v="17"/>
    <n v="10"/>
    <n v="18"/>
    <n v="1"/>
    <n v="13"/>
    <n v="13"/>
    <n v="18"/>
    <n v="10"/>
    <n v="8"/>
    <n v="0.44444444444444442"/>
  </r>
  <r>
    <n v="516"/>
    <n v="7"/>
    <x v="9"/>
    <n v="11"/>
    <n v="19"/>
    <n v="3"/>
    <n v="43"/>
    <n v="14.333333333333334"/>
    <n v="57"/>
    <n v="33"/>
    <n v="24"/>
    <n v="0.42105263157894735"/>
  </r>
  <r>
    <n v="516"/>
    <n v="7"/>
    <x v="15"/>
    <n v="14"/>
    <n v="23"/>
    <n v="3"/>
    <n v="40"/>
    <n v="13.333333333333334"/>
    <n v="69"/>
    <n v="42"/>
    <n v="27"/>
    <n v="0.39130434782608697"/>
  </r>
  <r>
    <n v="516"/>
    <n v="7"/>
    <x v="14"/>
    <n v="12"/>
    <n v="20"/>
    <n v="1"/>
    <n v="14"/>
    <n v="14"/>
    <n v="20"/>
    <n v="12"/>
    <n v="8"/>
    <n v="0.4"/>
  </r>
  <r>
    <n v="517"/>
    <n v="4"/>
    <x v="0"/>
    <n v="14"/>
    <n v="24"/>
    <n v="1"/>
    <n v="6"/>
    <n v="6"/>
    <n v="24"/>
    <n v="14"/>
    <n v="10"/>
    <n v="0.41666666666666669"/>
  </r>
  <r>
    <n v="517"/>
    <n v="4"/>
    <x v="9"/>
    <n v="11"/>
    <n v="19"/>
    <n v="3"/>
    <n v="44"/>
    <n v="14.666666666666666"/>
    <n v="57"/>
    <n v="33"/>
    <n v="24"/>
    <n v="0.42105263157894735"/>
  </r>
  <r>
    <n v="517"/>
    <n v="4"/>
    <x v="12"/>
    <n v="13"/>
    <n v="22"/>
    <n v="1"/>
    <n v="15"/>
    <n v="15"/>
    <n v="22"/>
    <n v="13"/>
    <n v="9"/>
    <n v="0.40909090909090912"/>
  </r>
  <r>
    <n v="518"/>
    <n v="5"/>
    <x v="7"/>
    <n v="20"/>
    <n v="33"/>
    <n v="1"/>
    <n v="48"/>
    <n v="48"/>
    <n v="33"/>
    <n v="20"/>
    <n v="13"/>
    <n v="0.39393939393939392"/>
  </r>
  <r>
    <n v="518"/>
    <n v="5"/>
    <x v="12"/>
    <n v="13"/>
    <n v="22"/>
    <n v="2"/>
    <n v="5"/>
    <n v="2.5"/>
    <n v="44"/>
    <n v="26"/>
    <n v="18"/>
    <n v="0.40909090909090912"/>
  </r>
  <r>
    <n v="519"/>
    <n v="6"/>
    <x v="3"/>
    <n v="16"/>
    <n v="27"/>
    <n v="3"/>
    <n v="49"/>
    <n v="16.333333333333332"/>
    <n v="81"/>
    <n v="48"/>
    <n v="33"/>
    <n v="0.40740740740740738"/>
  </r>
  <r>
    <n v="519"/>
    <n v="6"/>
    <x v="4"/>
    <n v="25"/>
    <n v="40"/>
    <n v="3"/>
    <n v="51"/>
    <n v="17"/>
    <n v="120"/>
    <n v="75"/>
    <n v="45"/>
    <n v="0.375"/>
  </r>
  <r>
    <n v="519"/>
    <n v="6"/>
    <x v="12"/>
    <n v="13"/>
    <n v="22"/>
    <n v="2"/>
    <n v="56"/>
    <n v="28"/>
    <n v="44"/>
    <n v="26"/>
    <n v="18"/>
    <n v="0.40909090909090912"/>
  </r>
  <r>
    <n v="520"/>
    <n v="4"/>
    <x v="6"/>
    <n v="17"/>
    <n v="29"/>
    <n v="1"/>
    <n v="46"/>
    <n v="46"/>
    <n v="29"/>
    <n v="17"/>
    <n v="12"/>
    <n v="0.41379310344827586"/>
  </r>
  <r>
    <n v="520"/>
    <n v="4"/>
    <x v="13"/>
    <n v="20"/>
    <n v="34"/>
    <n v="2"/>
    <n v="21"/>
    <n v="10.5"/>
    <n v="68"/>
    <n v="40"/>
    <n v="28"/>
    <n v="0.41176470588235292"/>
  </r>
  <r>
    <n v="520"/>
    <n v="4"/>
    <x v="2"/>
    <n v="19"/>
    <n v="31"/>
    <n v="3"/>
    <n v="22"/>
    <n v="7.333333333333333"/>
    <n v="93"/>
    <n v="57"/>
    <n v="36"/>
    <n v="0.38709677419354838"/>
  </r>
  <r>
    <n v="520"/>
    <n v="4"/>
    <x v="1"/>
    <n v="18"/>
    <n v="30"/>
    <n v="3"/>
    <n v="32"/>
    <n v="10.666666666666666"/>
    <n v="90"/>
    <n v="54"/>
    <n v="36"/>
    <n v="0.4"/>
  </r>
  <r>
    <n v="521"/>
    <n v="18"/>
    <x v="19"/>
    <n v="15"/>
    <n v="25"/>
    <n v="2"/>
    <n v="52"/>
    <n v="26"/>
    <n v="50"/>
    <n v="30"/>
    <n v="20"/>
    <n v="0.4"/>
  </r>
  <r>
    <n v="521"/>
    <n v="18"/>
    <x v="6"/>
    <n v="17"/>
    <n v="29"/>
    <n v="2"/>
    <n v="18"/>
    <n v="9"/>
    <n v="58"/>
    <n v="34"/>
    <n v="24"/>
    <n v="0.41379310344827586"/>
  </r>
  <r>
    <n v="521"/>
    <n v="18"/>
    <x v="13"/>
    <n v="20"/>
    <n v="34"/>
    <n v="3"/>
    <n v="21"/>
    <n v="7"/>
    <n v="102"/>
    <n v="60"/>
    <n v="42"/>
    <n v="0.41176470588235292"/>
  </r>
  <r>
    <n v="522"/>
    <n v="2"/>
    <x v="8"/>
    <n v="16"/>
    <n v="28"/>
    <n v="3"/>
    <n v="47"/>
    <n v="15.666666666666666"/>
    <n v="84"/>
    <n v="48"/>
    <n v="36"/>
    <n v="0.42857142857142855"/>
  </r>
  <r>
    <n v="523"/>
    <n v="4"/>
    <x v="3"/>
    <n v="16"/>
    <n v="27"/>
    <n v="3"/>
    <n v="51"/>
    <n v="17"/>
    <n v="81"/>
    <n v="48"/>
    <n v="33"/>
    <n v="0.40740740740740738"/>
  </r>
  <r>
    <n v="524"/>
    <n v="16"/>
    <x v="12"/>
    <n v="13"/>
    <n v="22"/>
    <n v="1"/>
    <n v="46"/>
    <n v="46"/>
    <n v="22"/>
    <n v="13"/>
    <n v="9"/>
    <n v="0.40909090909090912"/>
  </r>
  <r>
    <n v="524"/>
    <n v="16"/>
    <x v="3"/>
    <n v="16"/>
    <n v="27"/>
    <n v="2"/>
    <n v="15"/>
    <n v="7.5"/>
    <n v="54"/>
    <n v="32"/>
    <n v="22"/>
    <n v="0.40740740740740738"/>
  </r>
  <r>
    <n v="525"/>
    <n v="16"/>
    <x v="15"/>
    <n v="14"/>
    <n v="23"/>
    <n v="3"/>
    <n v="23"/>
    <n v="7.666666666666667"/>
    <n v="69"/>
    <n v="42"/>
    <n v="27"/>
    <n v="0.39130434782608697"/>
  </r>
  <r>
    <n v="525"/>
    <n v="16"/>
    <x v="10"/>
    <n v="21"/>
    <n v="35"/>
    <n v="1"/>
    <n v="14"/>
    <n v="14"/>
    <n v="35"/>
    <n v="21"/>
    <n v="14"/>
    <n v="0.4"/>
  </r>
  <r>
    <n v="525"/>
    <n v="16"/>
    <x v="2"/>
    <n v="19"/>
    <n v="31"/>
    <n v="3"/>
    <n v="40"/>
    <n v="13.333333333333334"/>
    <n v="93"/>
    <n v="57"/>
    <n v="36"/>
    <n v="0.38709677419354838"/>
  </r>
  <r>
    <n v="526"/>
    <n v="4"/>
    <x v="7"/>
    <n v="20"/>
    <n v="33"/>
    <n v="1"/>
    <n v="22"/>
    <n v="22"/>
    <n v="33"/>
    <n v="20"/>
    <n v="13"/>
    <n v="0.39393939393939392"/>
  </r>
  <r>
    <n v="527"/>
    <n v="19"/>
    <x v="3"/>
    <n v="16"/>
    <n v="27"/>
    <n v="2"/>
    <n v="31"/>
    <n v="15.5"/>
    <n v="54"/>
    <n v="32"/>
    <n v="22"/>
    <n v="0.40740740740740738"/>
  </r>
  <r>
    <n v="528"/>
    <n v="14"/>
    <x v="14"/>
    <n v="12"/>
    <n v="20"/>
    <n v="1"/>
    <n v="29"/>
    <n v="29"/>
    <n v="20"/>
    <n v="12"/>
    <n v="8"/>
    <n v="0.4"/>
  </r>
  <r>
    <n v="528"/>
    <n v="14"/>
    <x v="4"/>
    <n v="25"/>
    <n v="40"/>
    <n v="1"/>
    <n v="47"/>
    <n v="47"/>
    <n v="40"/>
    <n v="25"/>
    <n v="15"/>
    <n v="0.375"/>
  </r>
  <r>
    <n v="528"/>
    <n v="14"/>
    <x v="17"/>
    <n v="10"/>
    <n v="18"/>
    <n v="1"/>
    <n v="45"/>
    <n v="45"/>
    <n v="18"/>
    <n v="10"/>
    <n v="8"/>
    <n v="0.44444444444444442"/>
  </r>
  <r>
    <n v="529"/>
    <n v="1"/>
    <x v="13"/>
    <n v="20"/>
    <n v="34"/>
    <n v="1"/>
    <n v="24"/>
    <n v="24"/>
    <n v="34"/>
    <n v="20"/>
    <n v="14"/>
    <n v="0.41176470588235292"/>
  </r>
  <r>
    <n v="529"/>
    <n v="1"/>
    <x v="5"/>
    <n v="22"/>
    <n v="36"/>
    <n v="2"/>
    <n v="51"/>
    <n v="25.5"/>
    <n v="72"/>
    <n v="44"/>
    <n v="28"/>
    <n v="0.3888888888888889"/>
  </r>
  <r>
    <n v="529"/>
    <n v="1"/>
    <x v="15"/>
    <n v="14"/>
    <n v="23"/>
    <n v="2"/>
    <n v="27"/>
    <n v="13.5"/>
    <n v="46"/>
    <n v="28"/>
    <n v="18"/>
    <n v="0.39130434782608697"/>
  </r>
  <r>
    <n v="529"/>
    <n v="1"/>
    <x v="8"/>
    <n v="16"/>
    <n v="28"/>
    <n v="2"/>
    <n v="55"/>
    <n v="27.5"/>
    <n v="56"/>
    <n v="32"/>
    <n v="24"/>
    <n v="0.42857142857142855"/>
  </r>
  <r>
    <n v="530"/>
    <n v="7"/>
    <x v="17"/>
    <n v="10"/>
    <n v="18"/>
    <n v="3"/>
    <n v="37"/>
    <n v="12.333333333333334"/>
    <n v="54"/>
    <n v="30"/>
    <n v="24"/>
    <n v="0.44444444444444442"/>
  </r>
  <r>
    <n v="530"/>
    <n v="7"/>
    <x v="8"/>
    <n v="16"/>
    <n v="28"/>
    <n v="2"/>
    <n v="50"/>
    <n v="25"/>
    <n v="56"/>
    <n v="32"/>
    <n v="24"/>
    <n v="0.42857142857142855"/>
  </r>
  <r>
    <n v="530"/>
    <n v="7"/>
    <x v="19"/>
    <n v="15"/>
    <n v="25"/>
    <n v="2"/>
    <n v="19"/>
    <n v="9.5"/>
    <n v="50"/>
    <n v="30"/>
    <n v="20"/>
    <n v="0.4"/>
  </r>
  <r>
    <n v="531"/>
    <n v="9"/>
    <x v="16"/>
    <n v="13"/>
    <n v="21"/>
    <n v="3"/>
    <n v="41"/>
    <n v="13.666666666666666"/>
    <n v="63"/>
    <n v="39"/>
    <n v="24"/>
    <n v="0.38095238095238093"/>
  </r>
  <r>
    <n v="531"/>
    <n v="9"/>
    <x v="4"/>
    <n v="25"/>
    <n v="40"/>
    <n v="1"/>
    <n v="43"/>
    <n v="43"/>
    <n v="40"/>
    <n v="25"/>
    <n v="15"/>
    <n v="0.375"/>
  </r>
  <r>
    <n v="531"/>
    <n v="9"/>
    <x v="17"/>
    <n v="10"/>
    <n v="18"/>
    <n v="3"/>
    <n v="56"/>
    <n v="18.666666666666668"/>
    <n v="54"/>
    <n v="30"/>
    <n v="24"/>
    <n v="0.44444444444444442"/>
  </r>
  <r>
    <n v="531"/>
    <n v="9"/>
    <x v="6"/>
    <n v="17"/>
    <n v="29"/>
    <n v="3"/>
    <n v="59"/>
    <n v="19.666666666666668"/>
    <n v="87"/>
    <n v="51"/>
    <n v="36"/>
    <n v="0.41379310344827586"/>
  </r>
  <r>
    <n v="532"/>
    <n v="13"/>
    <x v="16"/>
    <n v="13"/>
    <n v="21"/>
    <n v="1"/>
    <n v="24"/>
    <n v="24"/>
    <n v="21"/>
    <n v="13"/>
    <n v="8"/>
    <n v="0.38095238095238093"/>
  </r>
  <r>
    <n v="532"/>
    <n v="13"/>
    <x v="18"/>
    <n v="15"/>
    <n v="26"/>
    <n v="2"/>
    <n v="28"/>
    <n v="14"/>
    <n v="52"/>
    <n v="30"/>
    <n v="22"/>
    <n v="0.42307692307692307"/>
  </r>
  <r>
    <n v="532"/>
    <n v="13"/>
    <x v="11"/>
    <n v="19"/>
    <n v="32"/>
    <n v="2"/>
    <n v="7"/>
    <n v="3.5"/>
    <n v="64"/>
    <n v="38"/>
    <n v="26"/>
    <n v="0.40625"/>
  </r>
  <r>
    <n v="533"/>
    <n v="1"/>
    <x v="14"/>
    <n v="12"/>
    <n v="20"/>
    <n v="1"/>
    <n v="34"/>
    <n v="34"/>
    <n v="20"/>
    <n v="12"/>
    <n v="8"/>
    <n v="0.4"/>
  </r>
  <r>
    <n v="533"/>
    <n v="1"/>
    <x v="16"/>
    <n v="13"/>
    <n v="21"/>
    <n v="1"/>
    <n v="14"/>
    <n v="14"/>
    <n v="21"/>
    <n v="13"/>
    <n v="8"/>
    <n v="0.38095238095238093"/>
  </r>
  <r>
    <n v="534"/>
    <n v="1"/>
    <x v="0"/>
    <n v="14"/>
    <n v="24"/>
    <n v="2"/>
    <n v="56"/>
    <n v="28"/>
    <n v="48"/>
    <n v="28"/>
    <n v="20"/>
    <n v="0.41666666666666669"/>
  </r>
  <r>
    <n v="534"/>
    <n v="1"/>
    <x v="6"/>
    <n v="17"/>
    <n v="29"/>
    <n v="1"/>
    <n v="10"/>
    <n v="10"/>
    <n v="29"/>
    <n v="17"/>
    <n v="12"/>
    <n v="0.41379310344827586"/>
  </r>
  <r>
    <n v="534"/>
    <n v="1"/>
    <x v="10"/>
    <n v="21"/>
    <n v="35"/>
    <n v="2"/>
    <n v="10"/>
    <n v="5"/>
    <n v="70"/>
    <n v="42"/>
    <n v="28"/>
    <n v="0.4"/>
  </r>
  <r>
    <n v="535"/>
    <n v="15"/>
    <x v="4"/>
    <n v="25"/>
    <n v="40"/>
    <n v="3"/>
    <n v="48"/>
    <n v="16"/>
    <n v="120"/>
    <n v="75"/>
    <n v="45"/>
    <n v="0.375"/>
  </r>
  <r>
    <n v="535"/>
    <n v="15"/>
    <x v="6"/>
    <n v="17"/>
    <n v="29"/>
    <n v="3"/>
    <n v="9"/>
    <n v="3"/>
    <n v="87"/>
    <n v="51"/>
    <n v="36"/>
    <n v="0.41379310344827586"/>
  </r>
  <r>
    <n v="535"/>
    <n v="15"/>
    <x v="0"/>
    <n v="14"/>
    <n v="24"/>
    <n v="2"/>
    <n v="42"/>
    <n v="21"/>
    <n v="48"/>
    <n v="28"/>
    <n v="20"/>
    <n v="0.41666666666666669"/>
  </r>
  <r>
    <n v="535"/>
    <n v="15"/>
    <x v="16"/>
    <n v="13"/>
    <n v="21"/>
    <n v="1"/>
    <n v="14"/>
    <n v="14"/>
    <n v="21"/>
    <n v="13"/>
    <n v="8"/>
    <n v="0.38095238095238093"/>
  </r>
  <r>
    <n v="536"/>
    <n v="9"/>
    <x v="17"/>
    <n v="10"/>
    <n v="18"/>
    <n v="1"/>
    <n v="29"/>
    <n v="29"/>
    <n v="18"/>
    <n v="10"/>
    <n v="8"/>
    <n v="0.44444444444444442"/>
  </r>
  <r>
    <n v="536"/>
    <n v="9"/>
    <x v="6"/>
    <n v="17"/>
    <n v="29"/>
    <n v="2"/>
    <n v="52"/>
    <n v="26"/>
    <n v="58"/>
    <n v="34"/>
    <n v="24"/>
    <n v="0.41379310344827586"/>
  </r>
  <r>
    <n v="536"/>
    <n v="9"/>
    <x v="15"/>
    <n v="14"/>
    <n v="23"/>
    <n v="2"/>
    <n v="38"/>
    <n v="19"/>
    <n v="46"/>
    <n v="28"/>
    <n v="18"/>
    <n v="0.39130434782608697"/>
  </r>
  <r>
    <n v="536"/>
    <n v="9"/>
    <x v="1"/>
    <n v="18"/>
    <n v="30"/>
    <n v="3"/>
    <n v="33"/>
    <n v="11"/>
    <n v="90"/>
    <n v="54"/>
    <n v="36"/>
    <n v="0.4"/>
  </r>
  <r>
    <n v="537"/>
    <n v="18"/>
    <x v="16"/>
    <n v="13"/>
    <n v="21"/>
    <n v="3"/>
    <n v="21"/>
    <n v="7"/>
    <n v="63"/>
    <n v="39"/>
    <n v="24"/>
    <n v="0.38095238095238093"/>
  </r>
  <r>
    <n v="538"/>
    <n v="14"/>
    <x v="1"/>
    <n v="18"/>
    <n v="30"/>
    <n v="1"/>
    <n v="55"/>
    <n v="55"/>
    <n v="30"/>
    <n v="18"/>
    <n v="12"/>
    <n v="0.4"/>
  </r>
  <r>
    <n v="538"/>
    <n v="14"/>
    <x v="15"/>
    <n v="14"/>
    <n v="23"/>
    <n v="1"/>
    <n v="39"/>
    <n v="39"/>
    <n v="23"/>
    <n v="14"/>
    <n v="9"/>
    <n v="0.39130434782608697"/>
  </r>
  <r>
    <n v="538"/>
    <n v="14"/>
    <x v="7"/>
    <n v="20"/>
    <n v="33"/>
    <n v="1"/>
    <n v="58"/>
    <n v="58"/>
    <n v="33"/>
    <n v="20"/>
    <n v="13"/>
    <n v="0.39393939393939392"/>
  </r>
  <r>
    <n v="538"/>
    <n v="14"/>
    <x v="8"/>
    <n v="16"/>
    <n v="28"/>
    <n v="2"/>
    <n v="46"/>
    <n v="23"/>
    <n v="56"/>
    <n v="32"/>
    <n v="24"/>
    <n v="0.42857142857142855"/>
  </r>
  <r>
    <n v="539"/>
    <n v="18"/>
    <x v="1"/>
    <n v="18"/>
    <n v="30"/>
    <n v="3"/>
    <n v="43"/>
    <n v="14.333333333333334"/>
    <n v="90"/>
    <n v="54"/>
    <n v="36"/>
    <n v="0.4"/>
  </r>
  <r>
    <n v="539"/>
    <n v="18"/>
    <x v="3"/>
    <n v="16"/>
    <n v="27"/>
    <n v="1"/>
    <n v="40"/>
    <n v="40"/>
    <n v="27"/>
    <n v="16"/>
    <n v="11"/>
    <n v="0.40740740740740738"/>
  </r>
  <r>
    <n v="539"/>
    <n v="18"/>
    <x v="6"/>
    <n v="17"/>
    <n v="29"/>
    <n v="3"/>
    <n v="18"/>
    <n v="6"/>
    <n v="87"/>
    <n v="51"/>
    <n v="36"/>
    <n v="0.41379310344827586"/>
  </r>
  <r>
    <n v="539"/>
    <n v="18"/>
    <x v="17"/>
    <n v="10"/>
    <n v="18"/>
    <n v="2"/>
    <n v="28"/>
    <n v="14"/>
    <n v="36"/>
    <n v="20"/>
    <n v="16"/>
    <n v="0.44444444444444442"/>
  </r>
  <r>
    <n v="540"/>
    <n v="6"/>
    <x v="17"/>
    <n v="10"/>
    <n v="18"/>
    <n v="3"/>
    <n v="47"/>
    <n v="15.666666666666666"/>
    <n v="54"/>
    <n v="30"/>
    <n v="24"/>
    <n v="0.44444444444444442"/>
  </r>
  <r>
    <n v="540"/>
    <n v="6"/>
    <x v="10"/>
    <n v="21"/>
    <n v="35"/>
    <n v="2"/>
    <n v="35"/>
    <n v="17.5"/>
    <n v="70"/>
    <n v="42"/>
    <n v="28"/>
    <n v="0.4"/>
  </r>
  <r>
    <n v="541"/>
    <n v="19"/>
    <x v="9"/>
    <n v="11"/>
    <n v="19"/>
    <n v="2"/>
    <n v="31"/>
    <n v="15.5"/>
    <n v="38"/>
    <n v="22"/>
    <n v="16"/>
    <n v="0.42105263157894735"/>
  </r>
  <r>
    <n v="541"/>
    <n v="19"/>
    <x v="7"/>
    <n v="20"/>
    <n v="33"/>
    <n v="2"/>
    <n v="21"/>
    <n v="10.5"/>
    <n v="66"/>
    <n v="40"/>
    <n v="26"/>
    <n v="0.39393939393939392"/>
  </r>
  <r>
    <n v="541"/>
    <n v="19"/>
    <x v="6"/>
    <n v="17"/>
    <n v="29"/>
    <n v="1"/>
    <n v="35"/>
    <n v="35"/>
    <n v="29"/>
    <n v="17"/>
    <n v="12"/>
    <n v="0.41379310344827586"/>
  </r>
  <r>
    <n v="541"/>
    <n v="19"/>
    <x v="15"/>
    <n v="14"/>
    <n v="23"/>
    <n v="3"/>
    <n v="37"/>
    <n v="12.333333333333334"/>
    <n v="69"/>
    <n v="42"/>
    <n v="27"/>
    <n v="0.39130434782608697"/>
  </r>
  <r>
    <n v="542"/>
    <n v="9"/>
    <x v="13"/>
    <n v="20"/>
    <n v="34"/>
    <n v="2"/>
    <n v="17"/>
    <n v="8.5"/>
    <n v="68"/>
    <n v="40"/>
    <n v="28"/>
    <n v="0.41176470588235292"/>
  </r>
  <r>
    <n v="542"/>
    <n v="9"/>
    <x v="18"/>
    <n v="15"/>
    <n v="26"/>
    <n v="1"/>
    <n v="46"/>
    <n v="46"/>
    <n v="26"/>
    <n v="15"/>
    <n v="11"/>
    <n v="0.42307692307692307"/>
  </r>
  <r>
    <n v="542"/>
    <n v="9"/>
    <x v="3"/>
    <n v="16"/>
    <n v="27"/>
    <n v="2"/>
    <n v="52"/>
    <n v="26"/>
    <n v="54"/>
    <n v="32"/>
    <n v="22"/>
    <n v="0.40740740740740738"/>
  </r>
  <r>
    <n v="543"/>
    <n v="19"/>
    <x v="8"/>
    <n v="16"/>
    <n v="28"/>
    <n v="2"/>
    <n v="27"/>
    <n v="13.5"/>
    <n v="56"/>
    <n v="32"/>
    <n v="24"/>
    <n v="0.42857142857142855"/>
  </r>
  <r>
    <n v="543"/>
    <n v="19"/>
    <x v="3"/>
    <n v="16"/>
    <n v="27"/>
    <n v="2"/>
    <n v="5"/>
    <n v="2.5"/>
    <n v="54"/>
    <n v="32"/>
    <n v="22"/>
    <n v="0.40740740740740738"/>
  </r>
  <r>
    <n v="543"/>
    <n v="19"/>
    <x v="11"/>
    <n v="19"/>
    <n v="32"/>
    <n v="3"/>
    <n v="42"/>
    <n v="14"/>
    <n v="96"/>
    <n v="57"/>
    <n v="39"/>
    <n v="0.40625"/>
  </r>
  <r>
    <n v="544"/>
    <n v="7"/>
    <x v="10"/>
    <n v="21"/>
    <n v="35"/>
    <n v="2"/>
    <n v="48"/>
    <n v="24"/>
    <n v="70"/>
    <n v="42"/>
    <n v="28"/>
    <n v="0.4"/>
  </r>
  <r>
    <n v="545"/>
    <n v="20"/>
    <x v="7"/>
    <n v="20"/>
    <n v="33"/>
    <n v="3"/>
    <n v="57"/>
    <n v="19"/>
    <n v="99"/>
    <n v="60"/>
    <n v="39"/>
    <n v="0.39393939393939392"/>
  </r>
  <r>
    <n v="545"/>
    <n v="20"/>
    <x v="2"/>
    <n v="19"/>
    <n v="31"/>
    <n v="1"/>
    <n v="42"/>
    <n v="42"/>
    <n v="31"/>
    <n v="19"/>
    <n v="12"/>
    <n v="0.38709677419354838"/>
  </r>
  <r>
    <n v="546"/>
    <n v="5"/>
    <x v="11"/>
    <n v="19"/>
    <n v="32"/>
    <n v="2"/>
    <n v="33"/>
    <n v="16.5"/>
    <n v="64"/>
    <n v="38"/>
    <n v="26"/>
    <n v="0.40625"/>
  </r>
  <r>
    <n v="546"/>
    <n v="5"/>
    <x v="8"/>
    <n v="16"/>
    <n v="28"/>
    <n v="1"/>
    <n v="58"/>
    <n v="58"/>
    <n v="28"/>
    <n v="16"/>
    <n v="12"/>
    <n v="0.42857142857142855"/>
  </r>
  <r>
    <n v="547"/>
    <n v="9"/>
    <x v="2"/>
    <n v="19"/>
    <n v="31"/>
    <n v="3"/>
    <n v="13"/>
    <n v="4.333333333333333"/>
    <n v="93"/>
    <n v="57"/>
    <n v="36"/>
    <n v="0.38709677419354838"/>
  </r>
  <r>
    <n v="547"/>
    <n v="9"/>
    <x v="7"/>
    <n v="20"/>
    <n v="33"/>
    <n v="3"/>
    <n v="54"/>
    <n v="18"/>
    <n v="99"/>
    <n v="60"/>
    <n v="39"/>
    <n v="0.39393939393939392"/>
  </r>
  <r>
    <n v="547"/>
    <n v="9"/>
    <x v="10"/>
    <n v="21"/>
    <n v="35"/>
    <n v="1"/>
    <n v="30"/>
    <n v="30"/>
    <n v="35"/>
    <n v="21"/>
    <n v="14"/>
    <n v="0.4"/>
  </r>
  <r>
    <n v="548"/>
    <n v="4"/>
    <x v="13"/>
    <n v="20"/>
    <n v="34"/>
    <n v="1"/>
    <n v="58"/>
    <n v="58"/>
    <n v="34"/>
    <n v="20"/>
    <n v="14"/>
    <n v="0.41176470588235292"/>
  </r>
  <r>
    <n v="548"/>
    <n v="4"/>
    <x v="2"/>
    <n v="19"/>
    <n v="31"/>
    <n v="2"/>
    <n v="48"/>
    <n v="24"/>
    <n v="62"/>
    <n v="38"/>
    <n v="24"/>
    <n v="0.38709677419354838"/>
  </r>
  <r>
    <n v="549"/>
    <n v="12"/>
    <x v="19"/>
    <n v="15"/>
    <n v="25"/>
    <n v="1"/>
    <n v="19"/>
    <n v="19"/>
    <n v="25"/>
    <n v="15"/>
    <n v="10"/>
    <n v="0.4"/>
  </r>
  <r>
    <n v="549"/>
    <n v="12"/>
    <x v="10"/>
    <n v="21"/>
    <n v="35"/>
    <n v="1"/>
    <n v="20"/>
    <n v="20"/>
    <n v="35"/>
    <n v="21"/>
    <n v="14"/>
    <n v="0.4"/>
  </r>
  <r>
    <n v="549"/>
    <n v="12"/>
    <x v="13"/>
    <n v="20"/>
    <n v="34"/>
    <n v="3"/>
    <n v="59"/>
    <n v="19.666666666666668"/>
    <n v="102"/>
    <n v="60"/>
    <n v="42"/>
    <n v="0.41176470588235292"/>
  </r>
  <r>
    <n v="550"/>
    <n v="1"/>
    <x v="1"/>
    <n v="18"/>
    <n v="30"/>
    <n v="2"/>
    <n v="28"/>
    <n v="14"/>
    <n v="60"/>
    <n v="36"/>
    <n v="24"/>
    <n v="0.4"/>
  </r>
  <r>
    <n v="550"/>
    <n v="1"/>
    <x v="0"/>
    <n v="14"/>
    <n v="24"/>
    <n v="1"/>
    <n v="5"/>
    <n v="5"/>
    <n v="24"/>
    <n v="14"/>
    <n v="10"/>
    <n v="0.41666666666666669"/>
  </r>
  <r>
    <n v="550"/>
    <n v="1"/>
    <x v="14"/>
    <n v="12"/>
    <n v="20"/>
    <n v="2"/>
    <n v="24"/>
    <n v="12"/>
    <n v="40"/>
    <n v="24"/>
    <n v="16"/>
    <n v="0.4"/>
  </r>
  <r>
    <n v="551"/>
    <n v="4"/>
    <x v="1"/>
    <n v="18"/>
    <n v="30"/>
    <n v="1"/>
    <n v="32"/>
    <n v="32"/>
    <n v="30"/>
    <n v="18"/>
    <n v="12"/>
    <n v="0.4"/>
  </r>
  <r>
    <n v="551"/>
    <n v="4"/>
    <x v="14"/>
    <n v="12"/>
    <n v="20"/>
    <n v="3"/>
    <n v="11"/>
    <n v="3.6666666666666665"/>
    <n v="60"/>
    <n v="36"/>
    <n v="24"/>
    <n v="0.4"/>
  </r>
  <r>
    <n v="551"/>
    <n v="4"/>
    <x v="17"/>
    <n v="10"/>
    <n v="18"/>
    <n v="1"/>
    <n v="29"/>
    <n v="29"/>
    <n v="18"/>
    <n v="10"/>
    <n v="8"/>
    <n v="0.44444444444444442"/>
  </r>
  <r>
    <n v="551"/>
    <n v="4"/>
    <x v="16"/>
    <n v="13"/>
    <n v="21"/>
    <n v="3"/>
    <n v="51"/>
    <n v="17"/>
    <n v="63"/>
    <n v="39"/>
    <n v="24"/>
    <n v="0.38095238095238093"/>
  </r>
  <r>
    <n v="552"/>
    <n v="11"/>
    <x v="4"/>
    <n v="25"/>
    <n v="40"/>
    <n v="3"/>
    <n v="26"/>
    <n v="8.6666666666666661"/>
    <n v="120"/>
    <n v="75"/>
    <n v="45"/>
    <n v="0.375"/>
  </r>
  <r>
    <n v="552"/>
    <n v="11"/>
    <x v="16"/>
    <n v="13"/>
    <n v="21"/>
    <n v="3"/>
    <n v="57"/>
    <n v="19"/>
    <n v="63"/>
    <n v="39"/>
    <n v="24"/>
    <n v="0.38095238095238093"/>
  </r>
  <r>
    <n v="552"/>
    <n v="11"/>
    <x v="14"/>
    <n v="12"/>
    <n v="20"/>
    <n v="3"/>
    <n v="32"/>
    <n v="10.666666666666666"/>
    <n v="60"/>
    <n v="36"/>
    <n v="24"/>
    <n v="0.4"/>
  </r>
  <r>
    <n v="553"/>
    <n v="14"/>
    <x v="1"/>
    <n v="18"/>
    <n v="30"/>
    <n v="3"/>
    <n v="26"/>
    <n v="8.6666666666666661"/>
    <n v="90"/>
    <n v="54"/>
    <n v="36"/>
    <n v="0.4"/>
  </r>
  <r>
    <n v="553"/>
    <n v="14"/>
    <x v="19"/>
    <n v="15"/>
    <n v="25"/>
    <n v="2"/>
    <n v="56"/>
    <n v="28"/>
    <n v="50"/>
    <n v="30"/>
    <n v="20"/>
    <n v="0.4"/>
  </r>
  <r>
    <n v="553"/>
    <n v="14"/>
    <x v="12"/>
    <n v="13"/>
    <n v="22"/>
    <n v="2"/>
    <n v="54"/>
    <n v="27"/>
    <n v="44"/>
    <n v="26"/>
    <n v="18"/>
    <n v="0.40909090909090912"/>
  </r>
  <r>
    <n v="553"/>
    <n v="14"/>
    <x v="9"/>
    <n v="11"/>
    <n v="19"/>
    <n v="1"/>
    <n v="42"/>
    <n v="42"/>
    <n v="19"/>
    <n v="11"/>
    <n v="8"/>
    <n v="0.42105263157894735"/>
  </r>
  <r>
    <n v="554"/>
    <n v="10"/>
    <x v="15"/>
    <n v="14"/>
    <n v="23"/>
    <n v="2"/>
    <n v="55"/>
    <n v="27.5"/>
    <n v="46"/>
    <n v="28"/>
    <n v="18"/>
    <n v="0.39130434782608697"/>
  </r>
  <r>
    <n v="554"/>
    <n v="10"/>
    <x v="4"/>
    <n v="25"/>
    <n v="40"/>
    <n v="3"/>
    <n v="16"/>
    <n v="5.333333333333333"/>
    <n v="120"/>
    <n v="75"/>
    <n v="45"/>
    <n v="0.375"/>
  </r>
  <r>
    <n v="555"/>
    <n v="20"/>
    <x v="1"/>
    <n v="18"/>
    <n v="30"/>
    <n v="1"/>
    <n v="46"/>
    <n v="46"/>
    <n v="30"/>
    <n v="18"/>
    <n v="12"/>
    <n v="0.4"/>
  </r>
  <r>
    <n v="556"/>
    <n v="9"/>
    <x v="12"/>
    <n v="13"/>
    <n v="22"/>
    <n v="1"/>
    <n v="36"/>
    <n v="36"/>
    <n v="22"/>
    <n v="13"/>
    <n v="9"/>
    <n v="0.40909090909090912"/>
  </r>
  <r>
    <n v="556"/>
    <n v="9"/>
    <x v="17"/>
    <n v="10"/>
    <n v="18"/>
    <n v="3"/>
    <n v="30"/>
    <n v="10"/>
    <n v="54"/>
    <n v="30"/>
    <n v="24"/>
    <n v="0.44444444444444442"/>
  </r>
  <r>
    <n v="557"/>
    <n v="7"/>
    <x v="11"/>
    <n v="19"/>
    <n v="32"/>
    <n v="2"/>
    <n v="47"/>
    <n v="23.5"/>
    <n v="64"/>
    <n v="38"/>
    <n v="26"/>
    <n v="0.40625"/>
  </r>
  <r>
    <n v="557"/>
    <n v="7"/>
    <x v="16"/>
    <n v="13"/>
    <n v="21"/>
    <n v="3"/>
    <n v="22"/>
    <n v="7.333333333333333"/>
    <n v="63"/>
    <n v="39"/>
    <n v="24"/>
    <n v="0.38095238095238093"/>
  </r>
  <r>
    <n v="557"/>
    <n v="7"/>
    <x v="19"/>
    <n v="15"/>
    <n v="25"/>
    <n v="2"/>
    <n v="38"/>
    <n v="19"/>
    <n v="50"/>
    <n v="30"/>
    <n v="20"/>
    <n v="0.4"/>
  </r>
  <r>
    <n v="558"/>
    <n v="6"/>
    <x v="11"/>
    <n v="19"/>
    <n v="32"/>
    <n v="3"/>
    <n v="56"/>
    <n v="18.666666666666668"/>
    <n v="96"/>
    <n v="57"/>
    <n v="39"/>
    <n v="0.40625"/>
  </r>
  <r>
    <n v="558"/>
    <n v="6"/>
    <x v="19"/>
    <n v="15"/>
    <n v="25"/>
    <n v="2"/>
    <n v="54"/>
    <n v="27"/>
    <n v="50"/>
    <n v="30"/>
    <n v="20"/>
    <n v="0.4"/>
  </r>
  <r>
    <n v="558"/>
    <n v="6"/>
    <x v="7"/>
    <n v="20"/>
    <n v="33"/>
    <n v="1"/>
    <n v="57"/>
    <n v="57"/>
    <n v="33"/>
    <n v="20"/>
    <n v="13"/>
    <n v="0.39393939393939392"/>
  </r>
  <r>
    <n v="559"/>
    <n v="11"/>
    <x v="7"/>
    <n v="20"/>
    <n v="33"/>
    <n v="3"/>
    <n v="41"/>
    <n v="13.666666666666666"/>
    <n v="99"/>
    <n v="60"/>
    <n v="39"/>
    <n v="0.39393939393939392"/>
  </r>
  <r>
    <n v="560"/>
    <n v="6"/>
    <x v="17"/>
    <n v="10"/>
    <n v="18"/>
    <n v="2"/>
    <n v="36"/>
    <n v="18"/>
    <n v="36"/>
    <n v="20"/>
    <n v="16"/>
    <n v="0.44444444444444442"/>
  </r>
  <r>
    <n v="560"/>
    <n v="6"/>
    <x v="19"/>
    <n v="15"/>
    <n v="25"/>
    <n v="3"/>
    <n v="12"/>
    <n v="4"/>
    <n v="75"/>
    <n v="45"/>
    <n v="30"/>
    <n v="0.4"/>
  </r>
  <r>
    <n v="561"/>
    <n v="4"/>
    <x v="17"/>
    <n v="10"/>
    <n v="18"/>
    <n v="1"/>
    <n v="56"/>
    <n v="56"/>
    <n v="18"/>
    <n v="10"/>
    <n v="8"/>
    <n v="0.44444444444444442"/>
  </r>
  <r>
    <n v="561"/>
    <n v="4"/>
    <x v="15"/>
    <n v="14"/>
    <n v="23"/>
    <n v="2"/>
    <n v="8"/>
    <n v="4"/>
    <n v="46"/>
    <n v="28"/>
    <n v="18"/>
    <n v="0.39130434782608697"/>
  </r>
  <r>
    <n v="562"/>
    <n v="20"/>
    <x v="4"/>
    <n v="25"/>
    <n v="40"/>
    <n v="3"/>
    <n v="41"/>
    <n v="13.666666666666666"/>
    <n v="120"/>
    <n v="75"/>
    <n v="45"/>
    <n v="0.375"/>
  </r>
  <r>
    <n v="562"/>
    <n v="20"/>
    <x v="6"/>
    <n v="17"/>
    <n v="29"/>
    <n v="2"/>
    <n v="7"/>
    <n v="3.5"/>
    <n v="58"/>
    <n v="34"/>
    <n v="24"/>
    <n v="0.41379310344827586"/>
  </r>
  <r>
    <n v="562"/>
    <n v="20"/>
    <x v="0"/>
    <n v="14"/>
    <n v="24"/>
    <n v="2"/>
    <n v="22"/>
    <n v="11"/>
    <n v="48"/>
    <n v="28"/>
    <n v="20"/>
    <n v="0.41666666666666669"/>
  </r>
  <r>
    <n v="562"/>
    <n v="20"/>
    <x v="2"/>
    <n v="19"/>
    <n v="31"/>
    <n v="2"/>
    <n v="42"/>
    <n v="21"/>
    <n v="62"/>
    <n v="38"/>
    <n v="24"/>
    <n v="0.38709677419354838"/>
  </r>
  <r>
    <n v="563"/>
    <n v="12"/>
    <x v="3"/>
    <n v="16"/>
    <n v="27"/>
    <n v="2"/>
    <n v="37"/>
    <n v="18.5"/>
    <n v="54"/>
    <n v="32"/>
    <n v="22"/>
    <n v="0.40740740740740738"/>
  </r>
  <r>
    <n v="564"/>
    <n v="9"/>
    <x v="5"/>
    <n v="22"/>
    <n v="36"/>
    <n v="1"/>
    <n v="7"/>
    <n v="7"/>
    <n v="36"/>
    <n v="22"/>
    <n v="14"/>
    <n v="0.3888888888888889"/>
  </r>
  <r>
    <n v="564"/>
    <n v="9"/>
    <x v="4"/>
    <n v="25"/>
    <n v="40"/>
    <n v="2"/>
    <n v="36"/>
    <n v="18"/>
    <n v="80"/>
    <n v="50"/>
    <n v="30"/>
    <n v="0.375"/>
  </r>
  <r>
    <n v="564"/>
    <n v="9"/>
    <x v="14"/>
    <n v="12"/>
    <n v="20"/>
    <n v="2"/>
    <n v="11"/>
    <n v="5.5"/>
    <n v="40"/>
    <n v="24"/>
    <n v="16"/>
    <n v="0.4"/>
  </r>
  <r>
    <n v="565"/>
    <n v="3"/>
    <x v="11"/>
    <n v="19"/>
    <n v="32"/>
    <n v="3"/>
    <n v="19"/>
    <n v="6.333333333333333"/>
    <n v="96"/>
    <n v="57"/>
    <n v="39"/>
    <n v="0.40625"/>
  </r>
  <r>
    <n v="565"/>
    <n v="3"/>
    <x v="17"/>
    <n v="10"/>
    <n v="18"/>
    <n v="3"/>
    <n v="53"/>
    <n v="17.666666666666668"/>
    <n v="54"/>
    <n v="30"/>
    <n v="24"/>
    <n v="0.44444444444444442"/>
  </r>
  <r>
    <n v="565"/>
    <n v="3"/>
    <x v="7"/>
    <n v="20"/>
    <n v="33"/>
    <n v="2"/>
    <n v="21"/>
    <n v="10.5"/>
    <n v="66"/>
    <n v="40"/>
    <n v="26"/>
    <n v="0.39393939393939392"/>
  </r>
  <r>
    <n v="565"/>
    <n v="3"/>
    <x v="10"/>
    <n v="21"/>
    <n v="35"/>
    <n v="1"/>
    <n v="5"/>
    <n v="5"/>
    <n v="35"/>
    <n v="21"/>
    <n v="14"/>
    <n v="0.4"/>
  </r>
  <r>
    <n v="566"/>
    <n v="4"/>
    <x v="18"/>
    <n v="15"/>
    <n v="26"/>
    <n v="3"/>
    <n v="56"/>
    <n v="18.666666666666668"/>
    <n v="78"/>
    <n v="45"/>
    <n v="33"/>
    <n v="0.42307692307692307"/>
  </r>
  <r>
    <n v="567"/>
    <n v="15"/>
    <x v="8"/>
    <n v="16"/>
    <n v="28"/>
    <n v="2"/>
    <n v="9"/>
    <n v="4.5"/>
    <n v="56"/>
    <n v="32"/>
    <n v="24"/>
    <n v="0.42857142857142855"/>
  </r>
  <r>
    <n v="567"/>
    <n v="15"/>
    <x v="7"/>
    <n v="20"/>
    <n v="33"/>
    <n v="2"/>
    <n v="34"/>
    <n v="17"/>
    <n v="66"/>
    <n v="40"/>
    <n v="26"/>
    <n v="0.39393939393939392"/>
  </r>
  <r>
    <n v="567"/>
    <n v="15"/>
    <x v="13"/>
    <n v="20"/>
    <n v="34"/>
    <n v="2"/>
    <n v="18"/>
    <n v="9"/>
    <n v="68"/>
    <n v="40"/>
    <n v="28"/>
    <n v="0.41176470588235292"/>
  </r>
  <r>
    <n v="567"/>
    <n v="15"/>
    <x v="16"/>
    <n v="13"/>
    <n v="21"/>
    <n v="3"/>
    <n v="41"/>
    <n v="13.666666666666666"/>
    <n v="63"/>
    <n v="39"/>
    <n v="24"/>
    <n v="0.38095238095238093"/>
  </r>
  <r>
    <n v="568"/>
    <n v="5"/>
    <x v="13"/>
    <n v="20"/>
    <n v="34"/>
    <n v="3"/>
    <n v="40"/>
    <n v="13.333333333333334"/>
    <n v="102"/>
    <n v="60"/>
    <n v="42"/>
    <n v="0.41176470588235292"/>
  </r>
  <r>
    <n v="568"/>
    <n v="5"/>
    <x v="4"/>
    <n v="25"/>
    <n v="40"/>
    <n v="2"/>
    <n v="44"/>
    <n v="22"/>
    <n v="80"/>
    <n v="50"/>
    <n v="30"/>
    <n v="0.375"/>
  </r>
  <r>
    <n v="569"/>
    <n v="12"/>
    <x v="13"/>
    <n v="20"/>
    <n v="34"/>
    <n v="2"/>
    <n v="26"/>
    <n v="13"/>
    <n v="68"/>
    <n v="40"/>
    <n v="28"/>
    <n v="0.41176470588235292"/>
  </r>
  <r>
    <n v="569"/>
    <n v="12"/>
    <x v="16"/>
    <n v="13"/>
    <n v="21"/>
    <n v="3"/>
    <n v="32"/>
    <n v="10.666666666666666"/>
    <n v="63"/>
    <n v="39"/>
    <n v="24"/>
    <n v="0.38095238095238093"/>
  </r>
  <r>
    <n v="570"/>
    <n v="1"/>
    <x v="7"/>
    <n v="20"/>
    <n v="33"/>
    <n v="1"/>
    <n v="38"/>
    <n v="38"/>
    <n v="33"/>
    <n v="20"/>
    <n v="13"/>
    <n v="0.39393939393939392"/>
  </r>
  <r>
    <n v="570"/>
    <n v="1"/>
    <x v="18"/>
    <n v="15"/>
    <n v="26"/>
    <n v="2"/>
    <n v="8"/>
    <n v="4"/>
    <n v="52"/>
    <n v="30"/>
    <n v="22"/>
    <n v="0.42307692307692307"/>
  </r>
  <r>
    <n v="571"/>
    <n v="15"/>
    <x v="3"/>
    <n v="16"/>
    <n v="27"/>
    <n v="2"/>
    <n v="26"/>
    <n v="13"/>
    <n v="54"/>
    <n v="32"/>
    <n v="22"/>
    <n v="0.40740740740740738"/>
  </r>
  <r>
    <n v="572"/>
    <n v="19"/>
    <x v="1"/>
    <n v="18"/>
    <n v="30"/>
    <n v="1"/>
    <n v="34"/>
    <n v="34"/>
    <n v="30"/>
    <n v="18"/>
    <n v="12"/>
    <n v="0.4"/>
  </r>
  <r>
    <n v="572"/>
    <n v="19"/>
    <x v="12"/>
    <n v="13"/>
    <n v="22"/>
    <n v="2"/>
    <n v="10"/>
    <n v="5"/>
    <n v="44"/>
    <n v="26"/>
    <n v="18"/>
    <n v="0.40909090909090912"/>
  </r>
  <r>
    <n v="573"/>
    <n v="7"/>
    <x v="16"/>
    <n v="13"/>
    <n v="21"/>
    <n v="3"/>
    <n v="41"/>
    <n v="13.666666666666666"/>
    <n v="63"/>
    <n v="39"/>
    <n v="24"/>
    <n v="0.38095238095238093"/>
  </r>
  <r>
    <n v="573"/>
    <n v="7"/>
    <x v="13"/>
    <n v="20"/>
    <n v="34"/>
    <n v="3"/>
    <n v="28"/>
    <n v="9.3333333333333339"/>
    <n v="102"/>
    <n v="60"/>
    <n v="42"/>
    <n v="0.41176470588235292"/>
  </r>
  <r>
    <n v="574"/>
    <n v="20"/>
    <x v="18"/>
    <n v="15"/>
    <n v="26"/>
    <n v="3"/>
    <n v="50"/>
    <n v="16.666666666666668"/>
    <n v="78"/>
    <n v="45"/>
    <n v="33"/>
    <n v="0.42307692307692307"/>
  </r>
  <r>
    <n v="574"/>
    <n v="20"/>
    <x v="5"/>
    <n v="22"/>
    <n v="36"/>
    <n v="2"/>
    <n v="40"/>
    <n v="20"/>
    <n v="72"/>
    <n v="44"/>
    <n v="28"/>
    <n v="0.3888888888888889"/>
  </r>
  <r>
    <n v="574"/>
    <n v="20"/>
    <x v="17"/>
    <n v="10"/>
    <n v="18"/>
    <n v="2"/>
    <n v="37"/>
    <n v="18.5"/>
    <n v="36"/>
    <n v="20"/>
    <n v="16"/>
    <n v="0.44444444444444442"/>
  </r>
  <r>
    <n v="574"/>
    <n v="20"/>
    <x v="16"/>
    <n v="13"/>
    <n v="21"/>
    <n v="1"/>
    <n v="41"/>
    <n v="41"/>
    <n v="21"/>
    <n v="13"/>
    <n v="8"/>
    <n v="0.38095238095238093"/>
  </r>
  <r>
    <n v="575"/>
    <n v="15"/>
    <x v="17"/>
    <n v="10"/>
    <n v="18"/>
    <n v="1"/>
    <n v="44"/>
    <n v="44"/>
    <n v="18"/>
    <n v="10"/>
    <n v="8"/>
    <n v="0.44444444444444442"/>
  </r>
  <r>
    <n v="576"/>
    <n v="9"/>
    <x v="7"/>
    <n v="20"/>
    <n v="33"/>
    <n v="1"/>
    <n v="46"/>
    <n v="46"/>
    <n v="33"/>
    <n v="20"/>
    <n v="13"/>
    <n v="0.39393939393939392"/>
  </r>
  <r>
    <n v="576"/>
    <n v="9"/>
    <x v="2"/>
    <n v="19"/>
    <n v="31"/>
    <n v="3"/>
    <n v="32"/>
    <n v="10.666666666666666"/>
    <n v="93"/>
    <n v="57"/>
    <n v="36"/>
    <n v="0.38709677419354838"/>
  </r>
  <r>
    <n v="576"/>
    <n v="9"/>
    <x v="5"/>
    <n v="22"/>
    <n v="36"/>
    <n v="3"/>
    <n v="37"/>
    <n v="12.333333333333334"/>
    <n v="108"/>
    <n v="66"/>
    <n v="42"/>
    <n v="0.3888888888888889"/>
  </r>
  <r>
    <n v="577"/>
    <n v="5"/>
    <x v="17"/>
    <n v="10"/>
    <n v="18"/>
    <n v="1"/>
    <n v="10"/>
    <n v="10"/>
    <n v="18"/>
    <n v="10"/>
    <n v="8"/>
    <n v="0.44444444444444442"/>
  </r>
  <r>
    <n v="577"/>
    <n v="5"/>
    <x v="12"/>
    <n v="13"/>
    <n v="22"/>
    <n v="1"/>
    <n v="15"/>
    <n v="15"/>
    <n v="22"/>
    <n v="13"/>
    <n v="9"/>
    <n v="0.40909090909090912"/>
  </r>
  <r>
    <n v="578"/>
    <n v="11"/>
    <x v="1"/>
    <n v="18"/>
    <n v="30"/>
    <n v="3"/>
    <n v="44"/>
    <n v="14.666666666666666"/>
    <n v="90"/>
    <n v="54"/>
    <n v="36"/>
    <n v="0.4"/>
  </r>
  <r>
    <n v="579"/>
    <n v="9"/>
    <x v="19"/>
    <n v="15"/>
    <n v="25"/>
    <n v="2"/>
    <n v="48"/>
    <n v="24"/>
    <n v="50"/>
    <n v="30"/>
    <n v="20"/>
    <n v="0.4"/>
  </r>
  <r>
    <n v="580"/>
    <n v="10"/>
    <x v="7"/>
    <n v="20"/>
    <n v="33"/>
    <n v="1"/>
    <n v="30"/>
    <n v="30"/>
    <n v="33"/>
    <n v="20"/>
    <n v="13"/>
    <n v="0.39393939393939392"/>
  </r>
  <r>
    <n v="581"/>
    <n v="18"/>
    <x v="7"/>
    <n v="20"/>
    <n v="33"/>
    <n v="1"/>
    <n v="15"/>
    <n v="15"/>
    <n v="33"/>
    <n v="20"/>
    <n v="13"/>
    <n v="0.39393939393939392"/>
  </r>
  <r>
    <n v="581"/>
    <n v="18"/>
    <x v="1"/>
    <n v="18"/>
    <n v="30"/>
    <n v="3"/>
    <n v="40"/>
    <n v="13.333333333333334"/>
    <n v="90"/>
    <n v="54"/>
    <n v="36"/>
    <n v="0.4"/>
  </r>
  <r>
    <n v="582"/>
    <n v="3"/>
    <x v="3"/>
    <n v="16"/>
    <n v="27"/>
    <n v="2"/>
    <n v="42"/>
    <n v="21"/>
    <n v="54"/>
    <n v="32"/>
    <n v="22"/>
    <n v="0.40740740740740738"/>
  </r>
  <r>
    <n v="583"/>
    <n v="9"/>
    <x v="9"/>
    <n v="11"/>
    <n v="19"/>
    <n v="3"/>
    <n v="15"/>
    <n v="5"/>
    <n v="57"/>
    <n v="33"/>
    <n v="24"/>
    <n v="0.42105263157894735"/>
  </r>
  <r>
    <n v="583"/>
    <n v="9"/>
    <x v="17"/>
    <n v="10"/>
    <n v="18"/>
    <n v="1"/>
    <n v="11"/>
    <n v="11"/>
    <n v="18"/>
    <n v="10"/>
    <n v="8"/>
    <n v="0.44444444444444442"/>
  </r>
  <r>
    <n v="583"/>
    <n v="9"/>
    <x v="0"/>
    <n v="14"/>
    <n v="24"/>
    <n v="2"/>
    <n v="29"/>
    <n v="14.5"/>
    <n v="48"/>
    <n v="28"/>
    <n v="20"/>
    <n v="0.41666666666666669"/>
  </r>
  <r>
    <n v="583"/>
    <n v="9"/>
    <x v="4"/>
    <n v="25"/>
    <n v="40"/>
    <n v="3"/>
    <n v="50"/>
    <n v="16.666666666666668"/>
    <n v="120"/>
    <n v="75"/>
    <n v="45"/>
    <n v="0.375"/>
  </r>
  <r>
    <n v="584"/>
    <n v="9"/>
    <x v="16"/>
    <n v="13"/>
    <n v="21"/>
    <n v="1"/>
    <n v="57"/>
    <n v="57"/>
    <n v="21"/>
    <n v="13"/>
    <n v="8"/>
    <n v="0.38095238095238093"/>
  </r>
  <r>
    <n v="584"/>
    <n v="9"/>
    <x v="2"/>
    <n v="19"/>
    <n v="31"/>
    <n v="2"/>
    <n v="34"/>
    <n v="17"/>
    <n v="62"/>
    <n v="38"/>
    <n v="24"/>
    <n v="0.38709677419354838"/>
  </r>
  <r>
    <n v="584"/>
    <n v="9"/>
    <x v="8"/>
    <n v="16"/>
    <n v="28"/>
    <n v="2"/>
    <n v="23"/>
    <n v="11.5"/>
    <n v="56"/>
    <n v="32"/>
    <n v="24"/>
    <n v="0.42857142857142855"/>
  </r>
  <r>
    <n v="585"/>
    <n v="3"/>
    <x v="11"/>
    <n v="19"/>
    <n v="32"/>
    <n v="1"/>
    <n v="35"/>
    <n v="35"/>
    <n v="32"/>
    <n v="19"/>
    <n v="13"/>
    <n v="0.40625"/>
  </r>
  <r>
    <n v="585"/>
    <n v="3"/>
    <x v="10"/>
    <n v="21"/>
    <n v="35"/>
    <n v="1"/>
    <n v="8"/>
    <n v="8"/>
    <n v="35"/>
    <n v="21"/>
    <n v="14"/>
    <n v="0.4"/>
  </r>
  <r>
    <n v="585"/>
    <n v="3"/>
    <x v="17"/>
    <n v="10"/>
    <n v="18"/>
    <n v="2"/>
    <n v="22"/>
    <n v="11"/>
    <n v="36"/>
    <n v="20"/>
    <n v="16"/>
    <n v="0.44444444444444442"/>
  </r>
  <r>
    <n v="585"/>
    <n v="3"/>
    <x v="19"/>
    <n v="15"/>
    <n v="25"/>
    <n v="1"/>
    <n v="30"/>
    <n v="30"/>
    <n v="25"/>
    <n v="15"/>
    <n v="10"/>
    <n v="0.4"/>
  </r>
  <r>
    <n v="586"/>
    <n v="17"/>
    <x v="7"/>
    <n v="20"/>
    <n v="33"/>
    <n v="3"/>
    <n v="47"/>
    <n v="15.666666666666666"/>
    <n v="99"/>
    <n v="60"/>
    <n v="39"/>
    <n v="0.39393939393939392"/>
  </r>
  <r>
    <n v="586"/>
    <n v="17"/>
    <x v="0"/>
    <n v="14"/>
    <n v="24"/>
    <n v="3"/>
    <n v="45"/>
    <n v="15"/>
    <n v="72"/>
    <n v="42"/>
    <n v="30"/>
    <n v="0.41666666666666669"/>
  </r>
  <r>
    <n v="587"/>
    <n v="7"/>
    <x v="0"/>
    <n v="14"/>
    <n v="24"/>
    <n v="2"/>
    <n v="43"/>
    <n v="21.5"/>
    <n v="48"/>
    <n v="28"/>
    <n v="20"/>
    <n v="0.41666666666666669"/>
  </r>
  <r>
    <n v="588"/>
    <n v="15"/>
    <x v="18"/>
    <n v="15"/>
    <n v="26"/>
    <n v="1"/>
    <n v="25"/>
    <n v="25"/>
    <n v="26"/>
    <n v="15"/>
    <n v="11"/>
    <n v="0.42307692307692307"/>
  </r>
  <r>
    <n v="588"/>
    <n v="15"/>
    <x v="19"/>
    <n v="15"/>
    <n v="25"/>
    <n v="3"/>
    <n v="12"/>
    <n v="4"/>
    <n v="75"/>
    <n v="45"/>
    <n v="30"/>
    <n v="0.4"/>
  </r>
  <r>
    <n v="589"/>
    <n v="10"/>
    <x v="15"/>
    <n v="14"/>
    <n v="23"/>
    <n v="1"/>
    <n v="45"/>
    <n v="45"/>
    <n v="23"/>
    <n v="14"/>
    <n v="9"/>
    <n v="0.39130434782608697"/>
  </r>
  <r>
    <n v="589"/>
    <n v="10"/>
    <x v="13"/>
    <n v="20"/>
    <n v="34"/>
    <n v="3"/>
    <n v="59"/>
    <n v="19.666666666666668"/>
    <n v="102"/>
    <n v="60"/>
    <n v="42"/>
    <n v="0.41176470588235292"/>
  </r>
  <r>
    <n v="589"/>
    <n v="10"/>
    <x v="16"/>
    <n v="13"/>
    <n v="21"/>
    <n v="3"/>
    <n v="7"/>
    <n v="2.3333333333333335"/>
    <n v="63"/>
    <n v="39"/>
    <n v="24"/>
    <n v="0.38095238095238093"/>
  </r>
  <r>
    <n v="589"/>
    <n v="10"/>
    <x v="11"/>
    <n v="19"/>
    <n v="32"/>
    <n v="3"/>
    <n v="9"/>
    <n v="3"/>
    <n v="96"/>
    <n v="57"/>
    <n v="39"/>
    <n v="0.40625"/>
  </r>
  <r>
    <n v="590"/>
    <n v="3"/>
    <x v="13"/>
    <n v="20"/>
    <n v="34"/>
    <n v="3"/>
    <n v="43"/>
    <n v="14.333333333333334"/>
    <n v="102"/>
    <n v="60"/>
    <n v="42"/>
    <n v="0.41176470588235292"/>
  </r>
  <r>
    <n v="590"/>
    <n v="3"/>
    <x v="14"/>
    <n v="12"/>
    <n v="20"/>
    <n v="1"/>
    <n v="21"/>
    <n v="21"/>
    <n v="20"/>
    <n v="12"/>
    <n v="8"/>
    <n v="0.4"/>
  </r>
  <r>
    <n v="591"/>
    <n v="11"/>
    <x v="4"/>
    <n v="25"/>
    <n v="40"/>
    <n v="3"/>
    <n v="51"/>
    <n v="17"/>
    <n v="120"/>
    <n v="75"/>
    <n v="45"/>
    <n v="0.375"/>
  </r>
  <r>
    <n v="592"/>
    <n v="5"/>
    <x v="12"/>
    <n v="13"/>
    <n v="22"/>
    <n v="2"/>
    <n v="59"/>
    <n v="29.5"/>
    <n v="44"/>
    <n v="26"/>
    <n v="18"/>
    <n v="0.40909090909090912"/>
  </r>
  <r>
    <n v="592"/>
    <n v="5"/>
    <x v="19"/>
    <n v="15"/>
    <n v="25"/>
    <n v="2"/>
    <n v="42"/>
    <n v="21"/>
    <n v="50"/>
    <n v="30"/>
    <n v="20"/>
    <n v="0.4"/>
  </r>
  <r>
    <n v="593"/>
    <n v="17"/>
    <x v="4"/>
    <n v="25"/>
    <n v="40"/>
    <n v="1"/>
    <n v="30"/>
    <n v="30"/>
    <n v="40"/>
    <n v="25"/>
    <n v="15"/>
    <n v="0.375"/>
  </r>
  <r>
    <n v="593"/>
    <n v="17"/>
    <x v="2"/>
    <n v="19"/>
    <n v="31"/>
    <n v="1"/>
    <n v="8"/>
    <n v="8"/>
    <n v="31"/>
    <n v="19"/>
    <n v="12"/>
    <n v="0.38709677419354838"/>
  </r>
  <r>
    <n v="593"/>
    <n v="17"/>
    <x v="7"/>
    <n v="20"/>
    <n v="33"/>
    <n v="2"/>
    <n v="5"/>
    <n v="2.5"/>
    <n v="66"/>
    <n v="40"/>
    <n v="26"/>
    <n v="0.39393939393939392"/>
  </r>
  <r>
    <n v="593"/>
    <n v="17"/>
    <x v="5"/>
    <n v="22"/>
    <n v="36"/>
    <n v="2"/>
    <n v="5"/>
    <n v="2.5"/>
    <n v="72"/>
    <n v="44"/>
    <n v="28"/>
    <n v="0.3888888888888889"/>
  </r>
  <r>
    <n v="594"/>
    <n v="17"/>
    <x v="7"/>
    <n v="20"/>
    <n v="33"/>
    <n v="1"/>
    <n v="5"/>
    <n v="5"/>
    <n v="33"/>
    <n v="20"/>
    <n v="13"/>
    <n v="0.39393939393939392"/>
  </r>
  <r>
    <n v="594"/>
    <n v="17"/>
    <x v="12"/>
    <n v="13"/>
    <n v="22"/>
    <n v="3"/>
    <n v="44"/>
    <n v="14.666666666666666"/>
    <n v="66"/>
    <n v="39"/>
    <n v="27"/>
    <n v="0.40909090909090912"/>
  </r>
  <r>
    <n v="594"/>
    <n v="17"/>
    <x v="14"/>
    <n v="12"/>
    <n v="20"/>
    <n v="2"/>
    <n v="49"/>
    <n v="24.5"/>
    <n v="40"/>
    <n v="24"/>
    <n v="16"/>
    <n v="0.4"/>
  </r>
  <r>
    <n v="595"/>
    <n v="9"/>
    <x v="16"/>
    <n v="13"/>
    <n v="21"/>
    <n v="2"/>
    <n v="5"/>
    <n v="2.5"/>
    <n v="42"/>
    <n v="26"/>
    <n v="16"/>
    <n v="0.38095238095238093"/>
  </r>
  <r>
    <n v="595"/>
    <n v="9"/>
    <x v="1"/>
    <n v="18"/>
    <n v="30"/>
    <n v="1"/>
    <n v="44"/>
    <n v="44"/>
    <n v="30"/>
    <n v="18"/>
    <n v="12"/>
    <n v="0.4"/>
  </r>
  <r>
    <n v="596"/>
    <n v="18"/>
    <x v="15"/>
    <n v="14"/>
    <n v="23"/>
    <n v="2"/>
    <n v="47"/>
    <n v="23.5"/>
    <n v="46"/>
    <n v="28"/>
    <n v="18"/>
    <n v="0.39130434782608697"/>
  </r>
  <r>
    <n v="596"/>
    <n v="18"/>
    <x v="0"/>
    <n v="14"/>
    <n v="24"/>
    <n v="2"/>
    <n v="50"/>
    <n v="25"/>
    <n v="48"/>
    <n v="28"/>
    <n v="20"/>
    <n v="0.41666666666666669"/>
  </r>
  <r>
    <n v="596"/>
    <n v="18"/>
    <x v="11"/>
    <n v="19"/>
    <n v="32"/>
    <n v="3"/>
    <n v="42"/>
    <n v="14"/>
    <n v="96"/>
    <n v="57"/>
    <n v="39"/>
    <n v="0.40625"/>
  </r>
  <r>
    <n v="596"/>
    <n v="18"/>
    <x v="19"/>
    <n v="15"/>
    <n v="25"/>
    <n v="2"/>
    <n v="19"/>
    <n v="9.5"/>
    <n v="50"/>
    <n v="30"/>
    <n v="20"/>
    <n v="0.4"/>
  </r>
  <r>
    <n v="597"/>
    <n v="16"/>
    <x v="8"/>
    <n v="16"/>
    <n v="28"/>
    <n v="1"/>
    <n v="39"/>
    <n v="39"/>
    <n v="28"/>
    <n v="16"/>
    <n v="12"/>
    <n v="0.42857142857142855"/>
  </r>
  <r>
    <n v="597"/>
    <n v="16"/>
    <x v="17"/>
    <n v="10"/>
    <n v="18"/>
    <n v="1"/>
    <n v="55"/>
    <n v="55"/>
    <n v="18"/>
    <n v="10"/>
    <n v="8"/>
    <n v="0.44444444444444442"/>
  </r>
  <r>
    <n v="597"/>
    <n v="16"/>
    <x v="4"/>
    <n v="25"/>
    <n v="40"/>
    <n v="2"/>
    <n v="39"/>
    <n v="19.5"/>
    <n v="80"/>
    <n v="50"/>
    <n v="30"/>
    <n v="0.375"/>
  </r>
  <r>
    <n v="597"/>
    <n v="16"/>
    <x v="0"/>
    <n v="14"/>
    <n v="24"/>
    <n v="1"/>
    <n v="8"/>
    <n v="8"/>
    <n v="24"/>
    <n v="14"/>
    <n v="10"/>
    <n v="0.41666666666666669"/>
  </r>
  <r>
    <n v="598"/>
    <n v="9"/>
    <x v="18"/>
    <n v="15"/>
    <n v="26"/>
    <n v="2"/>
    <n v="44"/>
    <n v="22"/>
    <n v="52"/>
    <n v="30"/>
    <n v="22"/>
    <n v="0.42307692307692307"/>
  </r>
  <r>
    <n v="598"/>
    <n v="9"/>
    <x v="11"/>
    <n v="19"/>
    <n v="32"/>
    <n v="2"/>
    <n v="22"/>
    <n v="11"/>
    <n v="64"/>
    <n v="38"/>
    <n v="26"/>
    <n v="0.40625"/>
  </r>
  <r>
    <n v="598"/>
    <n v="9"/>
    <x v="2"/>
    <n v="19"/>
    <n v="31"/>
    <n v="3"/>
    <n v="15"/>
    <n v="5"/>
    <n v="93"/>
    <n v="57"/>
    <n v="36"/>
    <n v="0.38709677419354838"/>
  </r>
  <r>
    <n v="599"/>
    <n v="11"/>
    <x v="13"/>
    <n v="20"/>
    <n v="34"/>
    <n v="2"/>
    <n v="5"/>
    <n v="2.5"/>
    <n v="68"/>
    <n v="40"/>
    <n v="28"/>
    <n v="0.41176470588235292"/>
  </r>
  <r>
    <n v="599"/>
    <n v="11"/>
    <x v="2"/>
    <n v="19"/>
    <n v="31"/>
    <n v="1"/>
    <n v="49"/>
    <n v="49"/>
    <n v="31"/>
    <n v="19"/>
    <n v="12"/>
    <n v="0.38709677419354838"/>
  </r>
  <r>
    <n v="599"/>
    <n v="11"/>
    <x v="10"/>
    <n v="21"/>
    <n v="35"/>
    <n v="2"/>
    <n v="54"/>
    <n v="27"/>
    <n v="70"/>
    <n v="42"/>
    <n v="28"/>
    <n v="0.4"/>
  </r>
  <r>
    <n v="600"/>
    <n v="14"/>
    <x v="8"/>
    <n v="16"/>
    <n v="28"/>
    <n v="3"/>
    <n v="22"/>
    <n v="7.333333333333333"/>
    <n v="84"/>
    <n v="48"/>
    <n v="36"/>
    <n v="0.42857142857142855"/>
  </r>
  <r>
    <n v="600"/>
    <n v="14"/>
    <x v="1"/>
    <n v="18"/>
    <n v="30"/>
    <n v="2"/>
    <n v="43"/>
    <n v="21.5"/>
    <n v="60"/>
    <n v="36"/>
    <n v="24"/>
    <n v="0.4"/>
  </r>
  <r>
    <n v="601"/>
    <n v="13"/>
    <x v="4"/>
    <n v="25"/>
    <n v="40"/>
    <n v="2"/>
    <n v="11"/>
    <n v="5.5"/>
    <n v="80"/>
    <n v="50"/>
    <n v="30"/>
    <n v="0.375"/>
  </r>
  <r>
    <n v="601"/>
    <n v="13"/>
    <x v="8"/>
    <n v="16"/>
    <n v="28"/>
    <n v="3"/>
    <n v="28"/>
    <n v="9.3333333333333339"/>
    <n v="84"/>
    <n v="48"/>
    <n v="36"/>
    <n v="0.42857142857142855"/>
  </r>
  <r>
    <n v="601"/>
    <n v="13"/>
    <x v="15"/>
    <n v="14"/>
    <n v="23"/>
    <n v="1"/>
    <n v="44"/>
    <n v="44"/>
    <n v="23"/>
    <n v="14"/>
    <n v="9"/>
    <n v="0.39130434782608697"/>
  </r>
  <r>
    <n v="601"/>
    <n v="13"/>
    <x v="10"/>
    <n v="21"/>
    <n v="35"/>
    <n v="3"/>
    <n v="32"/>
    <n v="10.666666666666666"/>
    <n v="105"/>
    <n v="63"/>
    <n v="42"/>
    <n v="0.4"/>
  </r>
  <r>
    <n v="602"/>
    <n v="12"/>
    <x v="10"/>
    <n v="21"/>
    <n v="35"/>
    <n v="2"/>
    <n v="56"/>
    <n v="28"/>
    <n v="70"/>
    <n v="42"/>
    <n v="28"/>
    <n v="0.4"/>
  </r>
  <r>
    <n v="602"/>
    <n v="12"/>
    <x v="12"/>
    <n v="13"/>
    <n v="22"/>
    <n v="3"/>
    <n v="58"/>
    <n v="19.333333333333332"/>
    <n v="66"/>
    <n v="39"/>
    <n v="27"/>
    <n v="0.40909090909090912"/>
  </r>
  <r>
    <n v="602"/>
    <n v="12"/>
    <x v="1"/>
    <n v="18"/>
    <n v="30"/>
    <n v="3"/>
    <n v="12"/>
    <n v="4"/>
    <n v="90"/>
    <n v="54"/>
    <n v="36"/>
    <n v="0.4"/>
  </r>
  <r>
    <n v="602"/>
    <n v="12"/>
    <x v="4"/>
    <n v="25"/>
    <n v="40"/>
    <n v="1"/>
    <n v="36"/>
    <n v="36"/>
    <n v="40"/>
    <n v="25"/>
    <n v="15"/>
    <n v="0.375"/>
  </r>
  <r>
    <n v="603"/>
    <n v="19"/>
    <x v="2"/>
    <n v="19"/>
    <n v="31"/>
    <n v="2"/>
    <n v="17"/>
    <n v="8.5"/>
    <n v="62"/>
    <n v="38"/>
    <n v="24"/>
    <n v="0.38709677419354838"/>
  </r>
  <r>
    <n v="604"/>
    <n v="14"/>
    <x v="10"/>
    <n v="21"/>
    <n v="35"/>
    <n v="3"/>
    <n v="42"/>
    <n v="14"/>
    <n v="105"/>
    <n v="63"/>
    <n v="42"/>
    <n v="0.4"/>
  </r>
  <r>
    <n v="605"/>
    <n v="19"/>
    <x v="14"/>
    <n v="12"/>
    <n v="20"/>
    <n v="1"/>
    <n v="47"/>
    <n v="47"/>
    <n v="20"/>
    <n v="12"/>
    <n v="8"/>
    <n v="0.4"/>
  </r>
  <r>
    <n v="605"/>
    <n v="19"/>
    <x v="4"/>
    <n v="25"/>
    <n v="40"/>
    <n v="1"/>
    <n v="24"/>
    <n v="24"/>
    <n v="40"/>
    <n v="25"/>
    <n v="15"/>
    <n v="0.375"/>
  </r>
  <r>
    <n v="605"/>
    <n v="19"/>
    <x v="10"/>
    <n v="21"/>
    <n v="35"/>
    <n v="2"/>
    <n v="55"/>
    <n v="27.5"/>
    <n v="70"/>
    <n v="42"/>
    <n v="28"/>
    <n v="0.4"/>
  </r>
  <r>
    <n v="605"/>
    <n v="19"/>
    <x v="1"/>
    <n v="18"/>
    <n v="30"/>
    <n v="3"/>
    <n v="50"/>
    <n v="16.666666666666668"/>
    <n v="90"/>
    <n v="54"/>
    <n v="36"/>
    <n v="0.4"/>
  </r>
  <r>
    <n v="606"/>
    <n v="1"/>
    <x v="19"/>
    <n v="15"/>
    <n v="25"/>
    <n v="2"/>
    <n v="47"/>
    <n v="23.5"/>
    <n v="50"/>
    <n v="30"/>
    <n v="20"/>
    <n v="0.4"/>
  </r>
  <r>
    <n v="606"/>
    <n v="1"/>
    <x v="3"/>
    <n v="16"/>
    <n v="27"/>
    <n v="3"/>
    <n v="48"/>
    <n v="16"/>
    <n v="81"/>
    <n v="48"/>
    <n v="33"/>
    <n v="0.40740740740740738"/>
  </r>
  <r>
    <n v="606"/>
    <n v="1"/>
    <x v="18"/>
    <n v="15"/>
    <n v="26"/>
    <n v="2"/>
    <n v="50"/>
    <n v="25"/>
    <n v="52"/>
    <n v="30"/>
    <n v="22"/>
    <n v="0.42307692307692307"/>
  </r>
  <r>
    <n v="607"/>
    <n v="10"/>
    <x v="4"/>
    <n v="25"/>
    <n v="40"/>
    <n v="1"/>
    <n v="25"/>
    <n v="25"/>
    <n v="40"/>
    <n v="25"/>
    <n v="15"/>
    <n v="0.375"/>
  </r>
  <r>
    <n v="607"/>
    <n v="10"/>
    <x v="8"/>
    <n v="16"/>
    <n v="28"/>
    <n v="1"/>
    <n v="44"/>
    <n v="44"/>
    <n v="28"/>
    <n v="16"/>
    <n v="12"/>
    <n v="0.42857142857142855"/>
  </r>
  <r>
    <n v="608"/>
    <n v="7"/>
    <x v="6"/>
    <n v="17"/>
    <n v="29"/>
    <n v="1"/>
    <n v="45"/>
    <n v="45"/>
    <n v="29"/>
    <n v="17"/>
    <n v="12"/>
    <n v="0.41379310344827586"/>
  </r>
  <r>
    <n v="609"/>
    <n v="1"/>
    <x v="11"/>
    <n v="19"/>
    <n v="32"/>
    <n v="1"/>
    <n v="27"/>
    <n v="27"/>
    <n v="32"/>
    <n v="19"/>
    <n v="13"/>
    <n v="0.40625"/>
  </r>
  <r>
    <n v="610"/>
    <n v="19"/>
    <x v="18"/>
    <n v="15"/>
    <n v="26"/>
    <n v="1"/>
    <n v="39"/>
    <n v="39"/>
    <n v="26"/>
    <n v="15"/>
    <n v="11"/>
    <n v="0.42307692307692307"/>
  </r>
  <r>
    <n v="610"/>
    <n v="19"/>
    <x v="17"/>
    <n v="10"/>
    <n v="18"/>
    <n v="1"/>
    <n v="8"/>
    <n v="8"/>
    <n v="18"/>
    <n v="10"/>
    <n v="8"/>
    <n v="0.44444444444444442"/>
  </r>
  <r>
    <n v="611"/>
    <n v="13"/>
    <x v="16"/>
    <n v="13"/>
    <n v="21"/>
    <n v="2"/>
    <n v="53"/>
    <n v="26.5"/>
    <n v="42"/>
    <n v="26"/>
    <n v="16"/>
    <n v="0.38095238095238093"/>
  </r>
  <r>
    <n v="611"/>
    <n v="13"/>
    <x v="5"/>
    <n v="22"/>
    <n v="36"/>
    <n v="1"/>
    <n v="30"/>
    <n v="30"/>
    <n v="36"/>
    <n v="22"/>
    <n v="14"/>
    <n v="0.3888888888888889"/>
  </r>
  <r>
    <n v="612"/>
    <n v="11"/>
    <x v="3"/>
    <n v="16"/>
    <n v="27"/>
    <n v="1"/>
    <n v="26"/>
    <n v="26"/>
    <n v="27"/>
    <n v="16"/>
    <n v="11"/>
    <n v="0.40740740740740738"/>
  </r>
  <r>
    <n v="612"/>
    <n v="11"/>
    <x v="5"/>
    <n v="22"/>
    <n v="36"/>
    <n v="3"/>
    <n v="37"/>
    <n v="12.333333333333334"/>
    <n v="108"/>
    <n v="66"/>
    <n v="42"/>
    <n v="0.3888888888888889"/>
  </r>
  <r>
    <n v="612"/>
    <n v="11"/>
    <x v="8"/>
    <n v="16"/>
    <n v="28"/>
    <n v="2"/>
    <n v="15"/>
    <n v="7.5"/>
    <n v="56"/>
    <n v="32"/>
    <n v="24"/>
    <n v="0.42857142857142855"/>
  </r>
  <r>
    <n v="612"/>
    <n v="11"/>
    <x v="14"/>
    <n v="12"/>
    <n v="20"/>
    <n v="2"/>
    <n v="51"/>
    <n v="25.5"/>
    <n v="40"/>
    <n v="24"/>
    <n v="16"/>
    <n v="0.4"/>
  </r>
  <r>
    <n v="613"/>
    <n v="1"/>
    <x v="9"/>
    <n v="11"/>
    <n v="19"/>
    <n v="3"/>
    <n v="41"/>
    <n v="13.666666666666666"/>
    <n v="57"/>
    <n v="33"/>
    <n v="24"/>
    <n v="0.42105263157894735"/>
  </r>
  <r>
    <n v="613"/>
    <n v="1"/>
    <x v="15"/>
    <n v="14"/>
    <n v="23"/>
    <n v="3"/>
    <n v="23"/>
    <n v="7.666666666666667"/>
    <n v="69"/>
    <n v="42"/>
    <n v="27"/>
    <n v="0.39130434782608697"/>
  </r>
  <r>
    <n v="613"/>
    <n v="1"/>
    <x v="17"/>
    <n v="10"/>
    <n v="18"/>
    <n v="3"/>
    <n v="31"/>
    <n v="10.333333333333334"/>
    <n v="54"/>
    <n v="30"/>
    <n v="24"/>
    <n v="0.44444444444444442"/>
  </r>
  <r>
    <n v="613"/>
    <n v="1"/>
    <x v="10"/>
    <n v="21"/>
    <n v="35"/>
    <n v="3"/>
    <n v="57"/>
    <n v="19"/>
    <n v="105"/>
    <n v="63"/>
    <n v="42"/>
    <n v="0.4"/>
  </r>
  <r>
    <n v="614"/>
    <n v="19"/>
    <x v="0"/>
    <n v="14"/>
    <n v="24"/>
    <n v="3"/>
    <n v="50"/>
    <n v="16.666666666666668"/>
    <n v="72"/>
    <n v="42"/>
    <n v="30"/>
    <n v="0.41666666666666669"/>
  </r>
  <r>
    <n v="615"/>
    <n v="7"/>
    <x v="2"/>
    <n v="19"/>
    <n v="31"/>
    <n v="3"/>
    <n v="50"/>
    <n v="16.666666666666668"/>
    <n v="93"/>
    <n v="57"/>
    <n v="36"/>
    <n v="0.38709677419354838"/>
  </r>
  <r>
    <n v="615"/>
    <n v="7"/>
    <x v="15"/>
    <n v="14"/>
    <n v="23"/>
    <n v="3"/>
    <n v="43"/>
    <n v="14.333333333333334"/>
    <n v="69"/>
    <n v="42"/>
    <n v="27"/>
    <n v="0.39130434782608697"/>
  </r>
  <r>
    <n v="615"/>
    <n v="7"/>
    <x v="19"/>
    <n v="15"/>
    <n v="25"/>
    <n v="3"/>
    <n v="41"/>
    <n v="13.666666666666666"/>
    <n v="75"/>
    <n v="45"/>
    <n v="30"/>
    <n v="0.4"/>
  </r>
  <r>
    <n v="615"/>
    <n v="7"/>
    <x v="11"/>
    <n v="19"/>
    <n v="32"/>
    <n v="3"/>
    <n v="22"/>
    <n v="7.333333333333333"/>
    <n v="96"/>
    <n v="57"/>
    <n v="39"/>
    <n v="0.40625"/>
  </r>
  <r>
    <n v="616"/>
    <n v="4"/>
    <x v="0"/>
    <n v="14"/>
    <n v="24"/>
    <n v="3"/>
    <n v="33"/>
    <n v="11"/>
    <n v="72"/>
    <n v="42"/>
    <n v="30"/>
    <n v="0.41666666666666669"/>
  </r>
  <r>
    <n v="616"/>
    <n v="4"/>
    <x v="1"/>
    <n v="18"/>
    <n v="30"/>
    <n v="2"/>
    <n v="14"/>
    <n v="7"/>
    <n v="60"/>
    <n v="36"/>
    <n v="24"/>
    <n v="0.4"/>
  </r>
  <r>
    <n v="617"/>
    <n v="13"/>
    <x v="18"/>
    <n v="15"/>
    <n v="26"/>
    <n v="2"/>
    <n v="18"/>
    <n v="9"/>
    <n v="52"/>
    <n v="30"/>
    <n v="22"/>
    <n v="0.42307692307692307"/>
  </r>
  <r>
    <n v="617"/>
    <n v="13"/>
    <x v="1"/>
    <n v="18"/>
    <n v="30"/>
    <n v="3"/>
    <n v="33"/>
    <n v="11"/>
    <n v="90"/>
    <n v="54"/>
    <n v="36"/>
    <n v="0.4"/>
  </r>
  <r>
    <n v="618"/>
    <n v="3"/>
    <x v="11"/>
    <n v="19"/>
    <n v="32"/>
    <n v="2"/>
    <n v="6"/>
    <n v="3"/>
    <n v="64"/>
    <n v="38"/>
    <n v="26"/>
    <n v="0.40625"/>
  </r>
  <r>
    <n v="618"/>
    <n v="3"/>
    <x v="2"/>
    <n v="19"/>
    <n v="31"/>
    <n v="3"/>
    <n v="35"/>
    <n v="11.666666666666666"/>
    <n v="93"/>
    <n v="57"/>
    <n v="36"/>
    <n v="0.38709677419354838"/>
  </r>
  <r>
    <n v="618"/>
    <n v="3"/>
    <x v="17"/>
    <n v="10"/>
    <n v="18"/>
    <n v="3"/>
    <n v="24"/>
    <n v="8"/>
    <n v="54"/>
    <n v="30"/>
    <n v="24"/>
    <n v="0.44444444444444442"/>
  </r>
  <r>
    <n v="618"/>
    <n v="3"/>
    <x v="5"/>
    <n v="22"/>
    <n v="36"/>
    <n v="3"/>
    <n v="53"/>
    <n v="17.666666666666668"/>
    <n v="108"/>
    <n v="66"/>
    <n v="42"/>
    <n v="0.3888888888888889"/>
  </r>
  <r>
    <n v="619"/>
    <n v="6"/>
    <x v="3"/>
    <n v="16"/>
    <n v="27"/>
    <n v="2"/>
    <n v="40"/>
    <n v="20"/>
    <n v="54"/>
    <n v="32"/>
    <n v="22"/>
    <n v="0.40740740740740738"/>
  </r>
  <r>
    <n v="619"/>
    <n v="6"/>
    <x v="18"/>
    <n v="15"/>
    <n v="26"/>
    <n v="3"/>
    <n v="56"/>
    <n v="18.666666666666668"/>
    <n v="78"/>
    <n v="45"/>
    <n v="33"/>
    <n v="0.42307692307692307"/>
  </r>
  <r>
    <n v="620"/>
    <n v="16"/>
    <x v="9"/>
    <n v="11"/>
    <n v="19"/>
    <n v="3"/>
    <n v="40"/>
    <n v="13.333333333333334"/>
    <n v="57"/>
    <n v="33"/>
    <n v="24"/>
    <n v="0.42105263157894735"/>
  </r>
  <r>
    <n v="621"/>
    <n v="5"/>
    <x v="10"/>
    <n v="21"/>
    <n v="35"/>
    <n v="3"/>
    <n v="8"/>
    <n v="2.6666666666666665"/>
    <n v="105"/>
    <n v="63"/>
    <n v="42"/>
    <n v="0.4"/>
  </r>
  <r>
    <n v="622"/>
    <n v="7"/>
    <x v="2"/>
    <n v="19"/>
    <n v="31"/>
    <n v="3"/>
    <n v="53"/>
    <n v="17.666666666666668"/>
    <n v="93"/>
    <n v="57"/>
    <n v="36"/>
    <n v="0.38709677419354838"/>
  </r>
  <r>
    <n v="622"/>
    <n v="7"/>
    <x v="8"/>
    <n v="16"/>
    <n v="28"/>
    <n v="1"/>
    <n v="25"/>
    <n v="25"/>
    <n v="28"/>
    <n v="16"/>
    <n v="12"/>
    <n v="0.42857142857142855"/>
  </r>
  <r>
    <n v="623"/>
    <n v="13"/>
    <x v="12"/>
    <n v="13"/>
    <n v="22"/>
    <n v="2"/>
    <n v="23"/>
    <n v="11.5"/>
    <n v="44"/>
    <n v="26"/>
    <n v="18"/>
    <n v="0.40909090909090912"/>
  </r>
  <r>
    <n v="623"/>
    <n v="13"/>
    <x v="10"/>
    <n v="21"/>
    <n v="35"/>
    <n v="2"/>
    <n v="59"/>
    <n v="29.5"/>
    <n v="70"/>
    <n v="42"/>
    <n v="28"/>
    <n v="0.4"/>
  </r>
  <r>
    <n v="623"/>
    <n v="13"/>
    <x v="19"/>
    <n v="15"/>
    <n v="25"/>
    <n v="1"/>
    <n v="20"/>
    <n v="20"/>
    <n v="25"/>
    <n v="15"/>
    <n v="10"/>
    <n v="0.4"/>
  </r>
  <r>
    <n v="623"/>
    <n v="13"/>
    <x v="11"/>
    <n v="19"/>
    <n v="32"/>
    <n v="3"/>
    <n v="43"/>
    <n v="14.333333333333334"/>
    <n v="96"/>
    <n v="57"/>
    <n v="39"/>
    <n v="0.40625"/>
  </r>
  <r>
    <n v="624"/>
    <n v="1"/>
    <x v="5"/>
    <n v="22"/>
    <n v="36"/>
    <n v="1"/>
    <n v="19"/>
    <n v="19"/>
    <n v="36"/>
    <n v="22"/>
    <n v="14"/>
    <n v="0.3888888888888889"/>
  </r>
  <r>
    <n v="624"/>
    <n v="1"/>
    <x v="0"/>
    <n v="14"/>
    <n v="24"/>
    <n v="1"/>
    <n v="45"/>
    <n v="45"/>
    <n v="24"/>
    <n v="14"/>
    <n v="10"/>
    <n v="0.41666666666666669"/>
  </r>
  <r>
    <n v="624"/>
    <n v="1"/>
    <x v="16"/>
    <n v="13"/>
    <n v="21"/>
    <n v="2"/>
    <n v="15"/>
    <n v="7.5"/>
    <n v="42"/>
    <n v="26"/>
    <n v="16"/>
    <n v="0.38095238095238093"/>
  </r>
  <r>
    <n v="625"/>
    <n v="5"/>
    <x v="17"/>
    <n v="10"/>
    <n v="18"/>
    <n v="2"/>
    <n v="12"/>
    <n v="6"/>
    <n v="36"/>
    <n v="20"/>
    <n v="16"/>
    <n v="0.44444444444444442"/>
  </r>
  <r>
    <n v="625"/>
    <n v="5"/>
    <x v="4"/>
    <n v="25"/>
    <n v="40"/>
    <n v="1"/>
    <n v="46"/>
    <n v="46"/>
    <n v="40"/>
    <n v="25"/>
    <n v="15"/>
    <n v="0.375"/>
  </r>
  <r>
    <n v="625"/>
    <n v="5"/>
    <x v="16"/>
    <n v="13"/>
    <n v="21"/>
    <n v="3"/>
    <n v="39"/>
    <n v="13"/>
    <n v="63"/>
    <n v="39"/>
    <n v="24"/>
    <n v="0.38095238095238093"/>
  </r>
  <r>
    <n v="626"/>
    <n v="14"/>
    <x v="1"/>
    <n v="18"/>
    <n v="30"/>
    <n v="2"/>
    <n v="11"/>
    <n v="5.5"/>
    <n v="60"/>
    <n v="36"/>
    <n v="24"/>
    <n v="0.4"/>
  </r>
  <r>
    <n v="626"/>
    <n v="14"/>
    <x v="0"/>
    <n v="14"/>
    <n v="24"/>
    <n v="2"/>
    <n v="36"/>
    <n v="18"/>
    <n v="48"/>
    <n v="28"/>
    <n v="20"/>
    <n v="0.41666666666666669"/>
  </r>
  <r>
    <n v="626"/>
    <n v="14"/>
    <x v="6"/>
    <n v="17"/>
    <n v="29"/>
    <n v="1"/>
    <n v="11"/>
    <n v="11"/>
    <n v="29"/>
    <n v="17"/>
    <n v="12"/>
    <n v="0.41379310344827586"/>
  </r>
  <r>
    <n v="627"/>
    <n v="4"/>
    <x v="16"/>
    <n v="13"/>
    <n v="21"/>
    <n v="1"/>
    <n v="37"/>
    <n v="37"/>
    <n v="21"/>
    <n v="13"/>
    <n v="8"/>
    <n v="0.38095238095238093"/>
  </r>
  <r>
    <n v="628"/>
    <n v="2"/>
    <x v="0"/>
    <n v="14"/>
    <n v="24"/>
    <n v="2"/>
    <n v="10"/>
    <n v="5"/>
    <n v="48"/>
    <n v="28"/>
    <n v="20"/>
    <n v="0.41666666666666669"/>
  </r>
  <r>
    <n v="628"/>
    <n v="2"/>
    <x v="4"/>
    <n v="25"/>
    <n v="40"/>
    <n v="3"/>
    <n v="33"/>
    <n v="11"/>
    <n v="120"/>
    <n v="75"/>
    <n v="45"/>
    <n v="0.375"/>
  </r>
  <r>
    <n v="629"/>
    <n v="17"/>
    <x v="13"/>
    <n v="20"/>
    <n v="34"/>
    <n v="1"/>
    <n v="22"/>
    <n v="22"/>
    <n v="34"/>
    <n v="20"/>
    <n v="14"/>
    <n v="0.41176470588235292"/>
  </r>
  <r>
    <n v="629"/>
    <n v="17"/>
    <x v="14"/>
    <n v="12"/>
    <n v="20"/>
    <n v="3"/>
    <n v="19"/>
    <n v="6.333333333333333"/>
    <n v="60"/>
    <n v="36"/>
    <n v="24"/>
    <n v="0.4"/>
  </r>
  <r>
    <n v="629"/>
    <n v="17"/>
    <x v="17"/>
    <n v="10"/>
    <n v="18"/>
    <n v="2"/>
    <n v="43"/>
    <n v="21.5"/>
    <n v="36"/>
    <n v="20"/>
    <n v="16"/>
    <n v="0.44444444444444442"/>
  </r>
  <r>
    <n v="630"/>
    <n v="2"/>
    <x v="2"/>
    <n v="19"/>
    <n v="31"/>
    <n v="2"/>
    <n v="19"/>
    <n v="9.5"/>
    <n v="62"/>
    <n v="38"/>
    <n v="24"/>
    <n v="0.38709677419354838"/>
  </r>
  <r>
    <n v="630"/>
    <n v="2"/>
    <x v="4"/>
    <n v="25"/>
    <n v="40"/>
    <n v="3"/>
    <n v="56"/>
    <n v="18.666666666666668"/>
    <n v="120"/>
    <n v="75"/>
    <n v="45"/>
    <n v="0.375"/>
  </r>
  <r>
    <n v="631"/>
    <n v="6"/>
    <x v="12"/>
    <n v="13"/>
    <n v="22"/>
    <n v="3"/>
    <n v="46"/>
    <n v="15.333333333333334"/>
    <n v="66"/>
    <n v="39"/>
    <n v="27"/>
    <n v="0.40909090909090912"/>
  </r>
  <r>
    <n v="632"/>
    <n v="16"/>
    <x v="11"/>
    <n v="19"/>
    <n v="32"/>
    <n v="3"/>
    <n v="41"/>
    <n v="13.666666666666666"/>
    <n v="96"/>
    <n v="57"/>
    <n v="39"/>
    <n v="0.40625"/>
  </r>
  <r>
    <n v="632"/>
    <n v="16"/>
    <x v="7"/>
    <n v="20"/>
    <n v="33"/>
    <n v="1"/>
    <n v="47"/>
    <n v="47"/>
    <n v="33"/>
    <n v="20"/>
    <n v="13"/>
    <n v="0.39393939393939392"/>
  </r>
  <r>
    <n v="633"/>
    <n v="16"/>
    <x v="1"/>
    <n v="18"/>
    <n v="30"/>
    <n v="3"/>
    <n v="10"/>
    <n v="3.3333333333333335"/>
    <n v="90"/>
    <n v="54"/>
    <n v="36"/>
    <n v="0.4"/>
  </r>
  <r>
    <n v="633"/>
    <n v="16"/>
    <x v="0"/>
    <n v="14"/>
    <n v="24"/>
    <n v="2"/>
    <n v="51"/>
    <n v="25.5"/>
    <n v="48"/>
    <n v="28"/>
    <n v="20"/>
    <n v="0.41666666666666669"/>
  </r>
  <r>
    <n v="633"/>
    <n v="16"/>
    <x v="12"/>
    <n v="13"/>
    <n v="22"/>
    <n v="2"/>
    <n v="34"/>
    <n v="17"/>
    <n v="44"/>
    <n v="26"/>
    <n v="18"/>
    <n v="0.40909090909090912"/>
  </r>
  <r>
    <n v="633"/>
    <n v="16"/>
    <x v="17"/>
    <n v="10"/>
    <n v="18"/>
    <n v="3"/>
    <n v="54"/>
    <n v="18"/>
    <n v="54"/>
    <n v="30"/>
    <n v="24"/>
    <n v="0.44444444444444442"/>
  </r>
  <r>
    <n v="634"/>
    <n v="2"/>
    <x v="12"/>
    <n v="13"/>
    <n v="22"/>
    <n v="2"/>
    <n v="25"/>
    <n v="12.5"/>
    <n v="44"/>
    <n v="26"/>
    <n v="18"/>
    <n v="0.40909090909090912"/>
  </r>
  <r>
    <n v="634"/>
    <n v="2"/>
    <x v="4"/>
    <n v="25"/>
    <n v="40"/>
    <n v="3"/>
    <n v="38"/>
    <n v="12.666666666666666"/>
    <n v="120"/>
    <n v="75"/>
    <n v="45"/>
    <n v="0.375"/>
  </r>
  <r>
    <n v="634"/>
    <n v="2"/>
    <x v="19"/>
    <n v="15"/>
    <n v="25"/>
    <n v="3"/>
    <n v="43"/>
    <n v="14.333333333333334"/>
    <n v="75"/>
    <n v="45"/>
    <n v="30"/>
    <n v="0.4"/>
  </r>
  <r>
    <n v="634"/>
    <n v="2"/>
    <x v="10"/>
    <n v="21"/>
    <n v="35"/>
    <n v="3"/>
    <n v="51"/>
    <n v="17"/>
    <n v="105"/>
    <n v="63"/>
    <n v="42"/>
    <n v="0.4"/>
  </r>
  <r>
    <n v="635"/>
    <n v="5"/>
    <x v="6"/>
    <n v="17"/>
    <n v="29"/>
    <n v="2"/>
    <n v="25"/>
    <n v="12.5"/>
    <n v="58"/>
    <n v="34"/>
    <n v="24"/>
    <n v="0.41379310344827586"/>
  </r>
  <r>
    <n v="636"/>
    <n v="14"/>
    <x v="0"/>
    <n v="14"/>
    <n v="24"/>
    <n v="2"/>
    <n v="45"/>
    <n v="22.5"/>
    <n v="48"/>
    <n v="28"/>
    <n v="20"/>
    <n v="0.41666666666666669"/>
  </r>
  <r>
    <n v="636"/>
    <n v="14"/>
    <x v="9"/>
    <n v="11"/>
    <n v="19"/>
    <n v="3"/>
    <n v="54"/>
    <n v="18"/>
    <n v="57"/>
    <n v="33"/>
    <n v="24"/>
    <n v="0.42105263157894735"/>
  </r>
  <r>
    <n v="636"/>
    <n v="14"/>
    <x v="16"/>
    <n v="13"/>
    <n v="21"/>
    <n v="1"/>
    <n v="52"/>
    <n v="52"/>
    <n v="21"/>
    <n v="13"/>
    <n v="8"/>
    <n v="0.38095238095238093"/>
  </r>
  <r>
    <n v="637"/>
    <n v="6"/>
    <x v="7"/>
    <n v="20"/>
    <n v="33"/>
    <n v="1"/>
    <n v="23"/>
    <n v="23"/>
    <n v="33"/>
    <n v="20"/>
    <n v="13"/>
    <n v="0.39393939393939392"/>
  </r>
  <r>
    <n v="637"/>
    <n v="6"/>
    <x v="13"/>
    <n v="20"/>
    <n v="34"/>
    <n v="1"/>
    <n v="6"/>
    <n v="6"/>
    <n v="34"/>
    <n v="20"/>
    <n v="14"/>
    <n v="0.41176470588235292"/>
  </r>
  <r>
    <n v="637"/>
    <n v="6"/>
    <x v="19"/>
    <n v="15"/>
    <n v="25"/>
    <n v="2"/>
    <n v="32"/>
    <n v="16"/>
    <n v="50"/>
    <n v="30"/>
    <n v="20"/>
    <n v="0.4"/>
  </r>
  <r>
    <n v="638"/>
    <n v="16"/>
    <x v="1"/>
    <n v="18"/>
    <n v="30"/>
    <n v="3"/>
    <n v="44"/>
    <n v="14.666666666666666"/>
    <n v="90"/>
    <n v="54"/>
    <n v="36"/>
    <n v="0.4"/>
  </r>
  <r>
    <n v="639"/>
    <n v="8"/>
    <x v="18"/>
    <n v="15"/>
    <n v="26"/>
    <n v="2"/>
    <n v="52"/>
    <n v="26"/>
    <n v="52"/>
    <n v="30"/>
    <n v="22"/>
    <n v="0.42307692307692307"/>
  </r>
  <r>
    <n v="639"/>
    <n v="8"/>
    <x v="2"/>
    <n v="19"/>
    <n v="31"/>
    <n v="2"/>
    <n v="29"/>
    <n v="14.5"/>
    <n v="62"/>
    <n v="38"/>
    <n v="24"/>
    <n v="0.38709677419354838"/>
  </r>
  <r>
    <n v="639"/>
    <n v="8"/>
    <x v="9"/>
    <n v="11"/>
    <n v="19"/>
    <n v="2"/>
    <n v="55"/>
    <n v="27.5"/>
    <n v="38"/>
    <n v="22"/>
    <n v="16"/>
    <n v="0.42105263157894735"/>
  </r>
  <r>
    <n v="640"/>
    <n v="14"/>
    <x v="18"/>
    <n v="15"/>
    <n v="26"/>
    <n v="3"/>
    <n v="7"/>
    <n v="2.3333333333333335"/>
    <n v="78"/>
    <n v="45"/>
    <n v="33"/>
    <n v="0.42307692307692307"/>
  </r>
  <r>
    <n v="640"/>
    <n v="14"/>
    <x v="16"/>
    <n v="13"/>
    <n v="21"/>
    <n v="2"/>
    <n v="12"/>
    <n v="6"/>
    <n v="42"/>
    <n v="26"/>
    <n v="16"/>
    <n v="0.38095238095238093"/>
  </r>
  <r>
    <n v="640"/>
    <n v="14"/>
    <x v="7"/>
    <n v="20"/>
    <n v="33"/>
    <n v="3"/>
    <n v="56"/>
    <n v="18.666666666666668"/>
    <n v="99"/>
    <n v="60"/>
    <n v="39"/>
    <n v="0.39393939393939392"/>
  </r>
  <r>
    <n v="641"/>
    <n v="2"/>
    <x v="6"/>
    <n v="17"/>
    <n v="29"/>
    <n v="3"/>
    <n v="17"/>
    <n v="5.666666666666667"/>
    <n v="87"/>
    <n v="51"/>
    <n v="36"/>
    <n v="0.41379310344827586"/>
  </r>
  <r>
    <n v="641"/>
    <n v="2"/>
    <x v="19"/>
    <n v="15"/>
    <n v="25"/>
    <n v="3"/>
    <n v="28"/>
    <n v="9.3333333333333339"/>
    <n v="75"/>
    <n v="45"/>
    <n v="30"/>
    <n v="0.4"/>
  </r>
  <r>
    <n v="641"/>
    <n v="2"/>
    <x v="15"/>
    <n v="14"/>
    <n v="23"/>
    <n v="2"/>
    <n v="29"/>
    <n v="14.5"/>
    <n v="46"/>
    <n v="28"/>
    <n v="18"/>
    <n v="0.39130434782608697"/>
  </r>
  <r>
    <n v="642"/>
    <n v="15"/>
    <x v="16"/>
    <n v="13"/>
    <n v="21"/>
    <n v="3"/>
    <n v="6"/>
    <n v="2"/>
    <n v="63"/>
    <n v="39"/>
    <n v="24"/>
    <n v="0.38095238095238093"/>
  </r>
  <r>
    <n v="642"/>
    <n v="15"/>
    <x v="18"/>
    <n v="15"/>
    <n v="26"/>
    <n v="1"/>
    <n v="57"/>
    <n v="57"/>
    <n v="26"/>
    <n v="15"/>
    <n v="11"/>
    <n v="0.42307692307692307"/>
  </r>
  <r>
    <n v="642"/>
    <n v="15"/>
    <x v="6"/>
    <n v="17"/>
    <n v="29"/>
    <n v="3"/>
    <n v="18"/>
    <n v="6"/>
    <n v="87"/>
    <n v="51"/>
    <n v="36"/>
    <n v="0.41379310344827586"/>
  </r>
  <r>
    <n v="643"/>
    <n v="17"/>
    <x v="7"/>
    <n v="20"/>
    <n v="33"/>
    <n v="1"/>
    <n v="18"/>
    <n v="18"/>
    <n v="33"/>
    <n v="20"/>
    <n v="13"/>
    <n v="0.39393939393939392"/>
  </r>
  <r>
    <n v="644"/>
    <n v="9"/>
    <x v="2"/>
    <n v="19"/>
    <n v="31"/>
    <n v="3"/>
    <n v="51"/>
    <n v="17"/>
    <n v="93"/>
    <n v="57"/>
    <n v="36"/>
    <n v="0.38709677419354838"/>
  </r>
  <r>
    <n v="645"/>
    <n v="6"/>
    <x v="7"/>
    <n v="20"/>
    <n v="33"/>
    <n v="3"/>
    <n v="43"/>
    <n v="14.333333333333334"/>
    <n v="99"/>
    <n v="60"/>
    <n v="39"/>
    <n v="0.39393939393939392"/>
  </r>
  <r>
    <n v="645"/>
    <n v="6"/>
    <x v="3"/>
    <n v="16"/>
    <n v="27"/>
    <n v="3"/>
    <n v="54"/>
    <n v="18"/>
    <n v="81"/>
    <n v="48"/>
    <n v="33"/>
    <n v="0.40740740740740738"/>
  </r>
  <r>
    <n v="646"/>
    <n v="12"/>
    <x v="10"/>
    <n v="21"/>
    <n v="35"/>
    <n v="2"/>
    <n v="36"/>
    <n v="18"/>
    <n v="70"/>
    <n v="42"/>
    <n v="28"/>
    <n v="0.4"/>
  </r>
  <r>
    <n v="647"/>
    <n v="12"/>
    <x v="17"/>
    <n v="10"/>
    <n v="18"/>
    <n v="2"/>
    <n v="13"/>
    <n v="6.5"/>
    <n v="36"/>
    <n v="20"/>
    <n v="16"/>
    <n v="0.44444444444444442"/>
  </r>
  <r>
    <n v="647"/>
    <n v="12"/>
    <x v="2"/>
    <n v="19"/>
    <n v="31"/>
    <n v="2"/>
    <n v="26"/>
    <n v="13"/>
    <n v="62"/>
    <n v="38"/>
    <n v="24"/>
    <n v="0.38709677419354838"/>
  </r>
  <r>
    <n v="648"/>
    <n v="9"/>
    <x v="8"/>
    <n v="16"/>
    <n v="28"/>
    <n v="2"/>
    <n v="47"/>
    <n v="23.5"/>
    <n v="56"/>
    <n v="32"/>
    <n v="24"/>
    <n v="0.42857142857142855"/>
  </r>
  <r>
    <n v="649"/>
    <n v="9"/>
    <x v="6"/>
    <n v="17"/>
    <n v="29"/>
    <n v="3"/>
    <n v="22"/>
    <n v="7.333333333333333"/>
    <n v="87"/>
    <n v="51"/>
    <n v="36"/>
    <n v="0.41379310344827586"/>
  </r>
  <r>
    <n v="649"/>
    <n v="9"/>
    <x v="8"/>
    <n v="16"/>
    <n v="28"/>
    <n v="3"/>
    <n v="40"/>
    <n v="13.333333333333334"/>
    <n v="84"/>
    <n v="48"/>
    <n v="36"/>
    <n v="0.42857142857142855"/>
  </r>
  <r>
    <n v="649"/>
    <n v="9"/>
    <x v="19"/>
    <n v="15"/>
    <n v="25"/>
    <n v="1"/>
    <n v="32"/>
    <n v="32"/>
    <n v="25"/>
    <n v="15"/>
    <n v="10"/>
    <n v="0.4"/>
  </r>
  <r>
    <n v="649"/>
    <n v="9"/>
    <x v="14"/>
    <n v="12"/>
    <n v="20"/>
    <n v="3"/>
    <n v="15"/>
    <n v="5"/>
    <n v="60"/>
    <n v="36"/>
    <n v="24"/>
    <n v="0.4"/>
  </r>
  <r>
    <n v="650"/>
    <n v="11"/>
    <x v="16"/>
    <n v="13"/>
    <n v="21"/>
    <n v="2"/>
    <n v="18"/>
    <n v="9"/>
    <n v="42"/>
    <n v="26"/>
    <n v="16"/>
    <n v="0.38095238095238093"/>
  </r>
  <r>
    <n v="650"/>
    <n v="11"/>
    <x v="6"/>
    <n v="17"/>
    <n v="29"/>
    <n v="2"/>
    <n v="35"/>
    <n v="17.5"/>
    <n v="58"/>
    <n v="34"/>
    <n v="24"/>
    <n v="0.41379310344827586"/>
  </r>
  <r>
    <n v="650"/>
    <n v="11"/>
    <x v="11"/>
    <n v="19"/>
    <n v="32"/>
    <n v="1"/>
    <n v="12"/>
    <n v="12"/>
    <n v="32"/>
    <n v="19"/>
    <n v="13"/>
    <n v="0.40625"/>
  </r>
  <r>
    <n v="650"/>
    <n v="11"/>
    <x v="10"/>
    <n v="21"/>
    <n v="35"/>
    <n v="3"/>
    <n v="11"/>
    <n v="3.6666666666666665"/>
    <n v="105"/>
    <n v="63"/>
    <n v="42"/>
    <n v="0.4"/>
  </r>
  <r>
    <n v="651"/>
    <n v="16"/>
    <x v="4"/>
    <n v="25"/>
    <n v="40"/>
    <n v="2"/>
    <n v="50"/>
    <n v="25"/>
    <n v="80"/>
    <n v="50"/>
    <n v="30"/>
    <n v="0.375"/>
  </r>
  <r>
    <n v="651"/>
    <n v="16"/>
    <x v="16"/>
    <n v="13"/>
    <n v="21"/>
    <n v="3"/>
    <n v="9"/>
    <n v="3"/>
    <n v="63"/>
    <n v="39"/>
    <n v="24"/>
    <n v="0.38095238095238093"/>
  </r>
  <r>
    <n v="651"/>
    <n v="16"/>
    <x v="7"/>
    <n v="20"/>
    <n v="33"/>
    <n v="2"/>
    <n v="29"/>
    <n v="14.5"/>
    <n v="66"/>
    <n v="40"/>
    <n v="26"/>
    <n v="0.39393939393939392"/>
  </r>
  <r>
    <n v="652"/>
    <n v="14"/>
    <x v="2"/>
    <n v="19"/>
    <n v="31"/>
    <n v="2"/>
    <n v="12"/>
    <n v="6"/>
    <n v="62"/>
    <n v="38"/>
    <n v="24"/>
    <n v="0.38709677419354838"/>
  </r>
  <r>
    <n v="652"/>
    <n v="14"/>
    <x v="5"/>
    <n v="22"/>
    <n v="36"/>
    <n v="3"/>
    <n v="38"/>
    <n v="12.666666666666666"/>
    <n v="108"/>
    <n v="66"/>
    <n v="42"/>
    <n v="0.3888888888888889"/>
  </r>
  <r>
    <n v="653"/>
    <n v="13"/>
    <x v="8"/>
    <n v="16"/>
    <n v="28"/>
    <n v="3"/>
    <n v="51"/>
    <n v="17"/>
    <n v="84"/>
    <n v="48"/>
    <n v="36"/>
    <n v="0.42857142857142855"/>
  </r>
  <r>
    <n v="653"/>
    <n v="13"/>
    <x v="1"/>
    <n v="18"/>
    <n v="30"/>
    <n v="3"/>
    <n v="46"/>
    <n v="15.333333333333334"/>
    <n v="90"/>
    <n v="54"/>
    <n v="36"/>
    <n v="0.4"/>
  </r>
  <r>
    <n v="653"/>
    <n v="13"/>
    <x v="10"/>
    <n v="21"/>
    <n v="35"/>
    <n v="2"/>
    <n v="53"/>
    <n v="26.5"/>
    <n v="70"/>
    <n v="42"/>
    <n v="28"/>
    <n v="0.4"/>
  </r>
  <r>
    <n v="654"/>
    <n v="12"/>
    <x v="12"/>
    <n v="13"/>
    <n v="22"/>
    <n v="1"/>
    <n v="31"/>
    <n v="31"/>
    <n v="22"/>
    <n v="13"/>
    <n v="9"/>
    <n v="0.40909090909090912"/>
  </r>
  <r>
    <n v="654"/>
    <n v="12"/>
    <x v="14"/>
    <n v="12"/>
    <n v="20"/>
    <n v="1"/>
    <n v="13"/>
    <n v="13"/>
    <n v="20"/>
    <n v="12"/>
    <n v="8"/>
    <n v="0.4"/>
  </r>
  <r>
    <n v="655"/>
    <n v="5"/>
    <x v="2"/>
    <n v="19"/>
    <n v="31"/>
    <n v="3"/>
    <n v="36"/>
    <n v="12"/>
    <n v="93"/>
    <n v="57"/>
    <n v="36"/>
    <n v="0.38709677419354838"/>
  </r>
  <r>
    <n v="656"/>
    <n v="19"/>
    <x v="15"/>
    <n v="14"/>
    <n v="23"/>
    <n v="1"/>
    <n v="13"/>
    <n v="13"/>
    <n v="23"/>
    <n v="14"/>
    <n v="9"/>
    <n v="0.39130434782608697"/>
  </r>
  <r>
    <n v="656"/>
    <n v="19"/>
    <x v="14"/>
    <n v="12"/>
    <n v="20"/>
    <n v="3"/>
    <n v="44"/>
    <n v="14.666666666666666"/>
    <n v="60"/>
    <n v="36"/>
    <n v="24"/>
    <n v="0.4"/>
  </r>
  <r>
    <n v="656"/>
    <n v="19"/>
    <x v="9"/>
    <n v="11"/>
    <n v="19"/>
    <n v="2"/>
    <n v="39"/>
    <n v="19.5"/>
    <n v="38"/>
    <n v="22"/>
    <n v="16"/>
    <n v="0.42105263157894735"/>
  </r>
  <r>
    <n v="656"/>
    <n v="19"/>
    <x v="5"/>
    <n v="22"/>
    <n v="36"/>
    <n v="1"/>
    <n v="14"/>
    <n v="14"/>
    <n v="36"/>
    <n v="22"/>
    <n v="14"/>
    <n v="0.3888888888888889"/>
  </r>
  <r>
    <n v="657"/>
    <n v="1"/>
    <x v="4"/>
    <n v="25"/>
    <n v="40"/>
    <n v="2"/>
    <n v="55"/>
    <n v="27.5"/>
    <n v="80"/>
    <n v="50"/>
    <n v="30"/>
    <n v="0.375"/>
  </r>
  <r>
    <n v="657"/>
    <n v="1"/>
    <x v="15"/>
    <n v="14"/>
    <n v="23"/>
    <n v="2"/>
    <n v="39"/>
    <n v="19.5"/>
    <n v="46"/>
    <n v="28"/>
    <n v="18"/>
    <n v="0.39130434782608697"/>
  </r>
  <r>
    <n v="657"/>
    <n v="1"/>
    <x v="10"/>
    <n v="21"/>
    <n v="35"/>
    <n v="2"/>
    <n v="40"/>
    <n v="20"/>
    <n v="70"/>
    <n v="42"/>
    <n v="28"/>
    <n v="0.4"/>
  </r>
  <r>
    <n v="658"/>
    <n v="19"/>
    <x v="11"/>
    <n v="19"/>
    <n v="32"/>
    <n v="1"/>
    <n v="21"/>
    <n v="21"/>
    <n v="32"/>
    <n v="19"/>
    <n v="13"/>
    <n v="0.40625"/>
  </r>
  <r>
    <n v="658"/>
    <n v="19"/>
    <x v="3"/>
    <n v="16"/>
    <n v="27"/>
    <n v="2"/>
    <n v="27"/>
    <n v="13.5"/>
    <n v="54"/>
    <n v="32"/>
    <n v="22"/>
    <n v="0.40740740740740738"/>
  </r>
  <r>
    <n v="659"/>
    <n v="9"/>
    <x v="6"/>
    <n v="17"/>
    <n v="29"/>
    <n v="3"/>
    <n v="31"/>
    <n v="10.333333333333334"/>
    <n v="87"/>
    <n v="51"/>
    <n v="36"/>
    <n v="0.41379310344827586"/>
  </r>
  <r>
    <n v="660"/>
    <n v="19"/>
    <x v="9"/>
    <n v="11"/>
    <n v="19"/>
    <n v="2"/>
    <n v="24"/>
    <n v="12"/>
    <n v="38"/>
    <n v="22"/>
    <n v="16"/>
    <n v="0.42105263157894735"/>
  </r>
  <r>
    <n v="660"/>
    <n v="19"/>
    <x v="1"/>
    <n v="18"/>
    <n v="30"/>
    <n v="3"/>
    <n v="16"/>
    <n v="5.333333333333333"/>
    <n v="90"/>
    <n v="54"/>
    <n v="36"/>
    <n v="0.4"/>
  </r>
  <r>
    <n v="660"/>
    <n v="19"/>
    <x v="4"/>
    <n v="25"/>
    <n v="40"/>
    <n v="2"/>
    <n v="5"/>
    <n v="2.5"/>
    <n v="80"/>
    <n v="50"/>
    <n v="30"/>
    <n v="0.375"/>
  </r>
  <r>
    <n v="661"/>
    <n v="16"/>
    <x v="15"/>
    <n v="14"/>
    <n v="23"/>
    <n v="3"/>
    <n v="56"/>
    <n v="18.666666666666668"/>
    <n v="69"/>
    <n v="42"/>
    <n v="27"/>
    <n v="0.39130434782608697"/>
  </r>
  <r>
    <n v="661"/>
    <n v="16"/>
    <x v="2"/>
    <n v="19"/>
    <n v="31"/>
    <n v="1"/>
    <n v="22"/>
    <n v="22"/>
    <n v="31"/>
    <n v="19"/>
    <n v="12"/>
    <n v="0.38709677419354838"/>
  </r>
  <r>
    <n v="661"/>
    <n v="16"/>
    <x v="19"/>
    <n v="15"/>
    <n v="25"/>
    <n v="2"/>
    <n v="30"/>
    <n v="15"/>
    <n v="50"/>
    <n v="30"/>
    <n v="20"/>
    <n v="0.4"/>
  </r>
  <r>
    <n v="661"/>
    <n v="16"/>
    <x v="8"/>
    <n v="16"/>
    <n v="28"/>
    <n v="2"/>
    <n v="27"/>
    <n v="13.5"/>
    <n v="56"/>
    <n v="32"/>
    <n v="24"/>
    <n v="0.42857142857142855"/>
  </r>
  <r>
    <n v="662"/>
    <n v="15"/>
    <x v="0"/>
    <n v="14"/>
    <n v="24"/>
    <n v="3"/>
    <n v="34"/>
    <n v="11.333333333333334"/>
    <n v="72"/>
    <n v="42"/>
    <n v="30"/>
    <n v="0.41666666666666669"/>
  </r>
  <r>
    <n v="662"/>
    <n v="15"/>
    <x v="19"/>
    <n v="15"/>
    <n v="25"/>
    <n v="1"/>
    <n v="10"/>
    <n v="10"/>
    <n v="25"/>
    <n v="15"/>
    <n v="10"/>
    <n v="0.4"/>
  </r>
  <r>
    <n v="662"/>
    <n v="15"/>
    <x v="5"/>
    <n v="22"/>
    <n v="36"/>
    <n v="1"/>
    <n v="41"/>
    <n v="41"/>
    <n v="36"/>
    <n v="22"/>
    <n v="14"/>
    <n v="0.3888888888888889"/>
  </r>
  <r>
    <n v="663"/>
    <n v="3"/>
    <x v="17"/>
    <n v="10"/>
    <n v="18"/>
    <n v="2"/>
    <n v="40"/>
    <n v="20"/>
    <n v="36"/>
    <n v="20"/>
    <n v="16"/>
    <n v="0.44444444444444442"/>
  </r>
  <r>
    <n v="663"/>
    <n v="3"/>
    <x v="6"/>
    <n v="17"/>
    <n v="29"/>
    <n v="2"/>
    <n v="5"/>
    <n v="2.5"/>
    <n v="58"/>
    <n v="34"/>
    <n v="24"/>
    <n v="0.41379310344827586"/>
  </r>
  <r>
    <n v="663"/>
    <n v="3"/>
    <x v="14"/>
    <n v="12"/>
    <n v="20"/>
    <n v="1"/>
    <n v="42"/>
    <n v="42"/>
    <n v="20"/>
    <n v="12"/>
    <n v="8"/>
    <n v="0.4"/>
  </r>
  <r>
    <n v="664"/>
    <n v="20"/>
    <x v="17"/>
    <n v="10"/>
    <n v="18"/>
    <n v="1"/>
    <n v="9"/>
    <n v="9"/>
    <n v="18"/>
    <n v="10"/>
    <n v="8"/>
    <n v="0.44444444444444442"/>
  </r>
  <r>
    <n v="664"/>
    <n v="20"/>
    <x v="9"/>
    <n v="11"/>
    <n v="19"/>
    <n v="2"/>
    <n v="42"/>
    <n v="21"/>
    <n v="38"/>
    <n v="22"/>
    <n v="16"/>
    <n v="0.42105263157894735"/>
  </r>
  <r>
    <n v="664"/>
    <n v="20"/>
    <x v="12"/>
    <n v="13"/>
    <n v="22"/>
    <n v="3"/>
    <n v="48"/>
    <n v="16"/>
    <n v="66"/>
    <n v="39"/>
    <n v="27"/>
    <n v="0.40909090909090912"/>
  </r>
  <r>
    <n v="665"/>
    <n v="6"/>
    <x v="19"/>
    <n v="15"/>
    <n v="25"/>
    <n v="3"/>
    <n v="25"/>
    <n v="8.3333333333333339"/>
    <n v="75"/>
    <n v="45"/>
    <n v="30"/>
    <n v="0.4"/>
  </r>
  <r>
    <n v="665"/>
    <n v="6"/>
    <x v="3"/>
    <n v="16"/>
    <n v="27"/>
    <n v="2"/>
    <n v="15"/>
    <n v="7.5"/>
    <n v="54"/>
    <n v="32"/>
    <n v="22"/>
    <n v="0.40740740740740738"/>
  </r>
  <r>
    <n v="666"/>
    <n v="8"/>
    <x v="14"/>
    <n v="12"/>
    <n v="20"/>
    <n v="2"/>
    <n v="27"/>
    <n v="13.5"/>
    <n v="40"/>
    <n v="24"/>
    <n v="16"/>
    <n v="0.4"/>
  </r>
  <r>
    <n v="667"/>
    <n v="6"/>
    <x v="5"/>
    <n v="22"/>
    <n v="36"/>
    <n v="1"/>
    <n v="12"/>
    <n v="12"/>
    <n v="36"/>
    <n v="22"/>
    <n v="14"/>
    <n v="0.3888888888888889"/>
  </r>
  <r>
    <n v="668"/>
    <n v="12"/>
    <x v="18"/>
    <n v="15"/>
    <n v="26"/>
    <n v="3"/>
    <n v="59"/>
    <n v="19.666666666666668"/>
    <n v="78"/>
    <n v="45"/>
    <n v="33"/>
    <n v="0.42307692307692307"/>
  </r>
  <r>
    <n v="668"/>
    <n v="12"/>
    <x v="0"/>
    <n v="14"/>
    <n v="24"/>
    <n v="2"/>
    <n v="9"/>
    <n v="4.5"/>
    <n v="48"/>
    <n v="28"/>
    <n v="20"/>
    <n v="0.41666666666666669"/>
  </r>
  <r>
    <n v="668"/>
    <n v="12"/>
    <x v="19"/>
    <n v="15"/>
    <n v="25"/>
    <n v="3"/>
    <n v="47"/>
    <n v="15.666666666666666"/>
    <n v="75"/>
    <n v="45"/>
    <n v="30"/>
    <n v="0.4"/>
  </r>
  <r>
    <n v="669"/>
    <n v="10"/>
    <x v="2"/>
    <n v="19"/>
    <n v="31"/>
    <n v="1"/>
    <n v="13"/>
    <n v="13"/>
    <n v="31"/>
    <n v="19"/>
    <n v="12"/>
    <n v="0.38709677419354838"/>
  </r>
  <r>
    <n v="669"/>
    <n v="10"/>
    <x v="3"/>
    <n v="16"/>
    <n v="27"/>
    <n v="2"/>
    <n v="14"/>
    <n v="7"/>
    <n v="54"/>
    <n v="32"/>
    <n v="22"/>
    <n v="0.40740740740740738"/>
  </r>
  <r>
    <n v="669"/>
    <n v="10"/>
    <x v="11"/>
    <n v="19"/>
    <n v="32"/>
    <n v="3"/>
    <n v="42"/>
    <n v="14"/>
    <n v="96"/>
    <n v="57"/>
    <n v="39"/>
    <n v="0.40625"/>
  </r>
  <r>
    <n v="670"/>
    <n v="16"/>
    <x v="15"/>
    <n v="14"/>
    <n v="23"/>
    <n v="1"/>
    <n v="26"/>
    <n v="26"/>
    <n v="23"/>
    <n v="14"/>
    <n v="9"/>
    <n v="0.39130434782608697"/>
  </r>
  <r>
    <n v="670"/>
    <n v="16"/>
    <x v="10"/>
    <n v="21"/>
    <n v="35"/>
    <n v="1"/>
    <n v="17"/>
    <n v="17"/>
    <n v="35"/>
    <n v="21"/>
    <n v="14"/>
    <n v="0.4"/>
  </r>
  <r>
    <n v="670"/>
    <n v="16"/>
    <x v="5"/>
    <n v="22"/>
    <n v="36"/>
    <n v="1"/>
    <n v="32"/>
    <n v="32"/>
    <n v="36"/>
    <n v="22"/>
    <n v="14"/>
    <n v="0.3888888888888889"/>
  </r>
  <r>
    <n v="671"/>
    <n v="17"/>
    <x v="10"/>
    <n v="21"/>
    <n v="35"/>
    <n v="2"/>
    <n v="29"/>
    <n v="14.5"/>
    <n v="70"/>
    <n v="42"/>
    <n v="28"/>
    <n v="0.4"/>
  </r>
  <r>
    <n v="671"/>
    <n v="17"/>
    <x v="19"/>
    <n v="15"/>
    <n v="25"/>
    <n v="2"/>
    <n v="32"/>
    <n v="16"/>
    <n v="50"/>
    <n v="30"/>
    <n v="20"/>
    <n v="0.4"/>
  </r>
  <r>
    <n v="671"/>
    <n v="17"/>
    <x v="11"/>
    <n v="19"/>
    <n v="32"/>
    <n v="2"/>
    <n v="34"/>
    <n v="17"/>
    <n v="64"/>
    <n v="38"/>
    <n v="26"/>
    <n v="0.40625"/>
  </r>
  <r>
    <n v="672"/>
    <n v="12"/>
    <x v="11"/>
    <n v="19"/>
    <n v="32"/>
    <n v="3"/>
    <n v="21"/>
    <n v="7"/>
    <n v="96"/>
    <n v="57"/>
    <n v="39"/>
    <n v="0.40625"/>
  </r>
  <r>
    <n v="672"/>
    <n v="12"/>
    <x v="16"/>
    <n v="13"/>
    <n v="21"/>
    <n v="2"/>
    <n v="15"/>
    <n v="7.5"/>
    <n v="42"/>
    <n v="26"/>
    <n v="16"/>
    <n v="0.38095238095238093"/>
  </r>
  <r>
    <n v="672"/>
    <n v="12"/>
    <x v="9"/>
    <n v="11"/>
    <n v="19"/>
    <n v="1"/>
    <n v="42"/>
    <n v="42"/>
    <n v="19"/>
    <n v="11"/>
    <n v="8"/>
    <n v="0.42105263157894735"/>
  </r>
  <r>
    <n v="673"/>
    <n v="20"/>
    <x v="4"/>
    <n v="25"/>
    <n v="40"/>
    <n v="2"/>
    <n v="13"/>
    <n v="6.5"/>
    <n v="80"/>
    <n v="50"/>
    <n v="30"/>
    <n v="0.375"/>
  </r>
  <r>
    <n v="673"/>
    <n v="20"/>
    <x v="10"/>
    <n v="21"/>
    <n v="35"/>
    <n v="3"/>
    <n v="10"/>
    <n v="3.3333333333333335"/>
    <n v="105"/>
    <n v="63"/>
    <n v="42"/>
    <n v="0.4"/>
  </r>
  <r>
    <n v="673"/>
    <n v="20"/>
    <x v="1"/>
    <n v="18"/>
    <n v="30"/>
    <n v="1"/>
    <n v="25"/>
    <n v="25"/>
    <n v="30"/>
    <n v="18"/>
    <n v="12"/>
    <n v="0.4"/>
  </r>
  <r>
    <n v="673"/>
    <n v="20"/>
    <x v="19"/>
    <n v="15"/>
    <n v="25"/>
    <n v="2"/>
    <n v="45"/>
    <n v="22.5"/>
    <n v="50"/>
    <n v="30"/>
    <n v="20"/>
    <n v="0.4"/>
  </r>
  <r>
    <n v="674"/>
    <n v="1"/>
    <x v="9"/>
    <n v="11"/>
    <n v="19"/>
    <n v="3"/>
    <n v="11"/>
    <n v="3.6666666666666665"/>
    <n v="57"/>
    <n v="33"/>
    <n v="24"/>
    <n v="0.42105263157894735"/>
  </r>
  <r>
    <n v="674"/>
    <n v="1"/>
    <x v="17"/>
    <n v="10"/>
    <n v="18"/>
    <n v="2"/>
    <n v="12"/>
    <n v="6"/>
    <n v="36"/>
    <n v="20"/>
    <n v="16"/>
    <n v="0.44444444444444442"/>
  </r>
  <r>
    <n v="674"/>
    <n v="1"/>
    <x v="2"/>
    <n v="19"/>
    <n v="31"/>
    <n v="3"/>
    <n v="7"/>
    <n v="2.3333333333333335"/>
    <n v="93"/>
    <n v="57"/>
    <n v="36"/>
    <n v="0.38709677419354838"/>
  </r>
  <r>
    <n v="674"/>
    <n v="1"/>
    <x v="16"/>
    <n v="13"/>
    <n v="21"/>
    <n v="1"/>
    <n v="35"/>
    <n v="35"/>
    <n v="21"/>
    <n v="13"/>
    <n v="8"/>
    <n v="0.38095238095238093"/>
  </r>
  <r>
    <n v="675"/>
    <n v="5"/>
    <x v="19"/>
    <n v="15"/>
    <n v="25"/>
    <n v="1"/>
    <n v="8"/>
    <n v="8"/>
    <n v="25"/>
    <n v="15"/>
    <n v="10"/>
    <n v="0.4"/>
  </r>
  <r>
    <n v="675"/>
    <n v="5"/>
    <x v="14"/>
    <n v="12"/>
    <n v="20"/>
    <n v="3"/>
    <n v="54"/>
    <n v="18"/>
    <n v="60"/>
    <n v="36"/>
    <n v="24"/>
    <n v="0.4"/>
  </r>
  <r>
    <n v="675"/>
    <n v="5"/>
    <x v="5"/>
    <n v="22"/>
    <n v="36"/>
    <n v="3"/>
    <n v="59"/>
    <n v="19.666666666666668"/>
    <n v="108"/>
    <n v="66"/>
    <n v="42"/>
    <n v="0.3888888888888889"/>
  </r>
  <r>
    <n v="676"/>
    <n v="7"/>
    <x v="2"/>
    <n v="19"/>
    <n v="31"/>
    <n v="1"/>
    <n v="45"/>
    <n v="45"/>
    <n v="31"/>
    <n v="19"/>
    <n v="12"/>
    <n v="0.38709677419354838"/>
  </r>
  <r>
    <n v="676"/>
    <n v="7"/>
    <x v="15"/>
    <n v="14"/>
    <n v="23"/>
    <n v="1"/>
    <n v="40"/>
    <n v="40"/>
    <n v="23"/>
    <n v="14"/>
    <n v="9"/>
    <n v="0.39130434782608697"/>
  </r>
  <r>
    <n v="676"/>
    <n v="7"/>
    <x v="8"/>
    <n v="16"/>
    <n v="28"/>
    <n v="1"/>
    <n v="12"/>
    <n v="12"/>
    <n v="28"/>
    <n v="16"/>
    <n v="12"/>
    <n v="0.42857142857142855"/>
  </r>
  <r>
    <n v="676"/>
    <n v="7"/>
    <x v="16"/>
    <n v="13"/>
    <n v="21"/>
    <n v="2"/>
    <n v="24"/>
    <n v="12"/>
    <n v="42"/>
    <n v="26"/>
    <n v="16"/>
    <n v="0.38095238095238093"/>
  </r>
  <r>
    <n v="677"/>
    <n v="14"/>
    <x v="14"/>
    <n v="12"/>
    <n v="20"/>
    <n v="2"/>
    <n v="55"/>
    <n v="27.5"/>
    <n v="40"/>
    <n v="24"/>
    <n v="16"/>
    <n v="0.4"/>
  </r>
  <r>
    <n v="677"/>
    <n v="14"/>
    <x v="10"/>
    <n v="21"/>
    <n v="35"/>
    <n v="2"/>
    <n v="59"/>
    <n v="29.5"/>
    <n v="70"/>
    <n v="42"/>
    <n v="28"/>
    <n v="0.4"/>
  </r>
  <r>
    <n v="677"/>
    <n v="14"/>
    <x v="13"/>
    <n v="20"/>
    <n v="34"/>
    <n v="1"/>
    <n v="34"/>
    <n v="34"/>
    <n v="34"/>
    <n v="20"/>
    <n v="14"/>
    <n v="0.41176470588235292"/>
  </r>
  <r>
    <n v="678"/>
    <n v="19"/>
    <x v="6"/>
    <n v="17"/>
    <n v="29"/>
    <n v="1"/>
    <n v="27"/>
    <n v="27"/>
    <n v="29"/>
    <n v="17"/>
    <n v="12"/>
    <n v="0.41379310344827586"/>
  </r>
  <r>
    <n v="678"/>
    <n v="19"/>
    <x v="9"/>
    <n v="11"/>
    <n v="19"/>
    <n v="3"/>
    <n v="37"/>
    <n v="12.333333333333334"/>
    <n v="57"/>
    <n v="33"/>
    <n v="24"/>
    <n v="0.42105263157894735"/>
  </r>
  <r>
    <n v="678"/>
    <n v="19"/>
    <x v="10"/>
    <n v="21"/>
    <n v="35"/>
    <n v="2"/>
    <n v="37"/>
    <n v="18.5"/>
    <n v="70"/>
    <n v="42"/>
    <n v="28"/>
    <n v="0.4"/>
  </r>
  <r>
    <n v="678"/>
    <n v="19"/>
    <x v="0"/>
    <n v="14"/>
    <n v="24"/>
    <n v="2"/>
    <n v="20"/>
    <n v="10"/>
    <n v="48"/>
    <n v="28"/>
    <n v="20"/>
    <n v="0.41666666666666669"/>
  </r>
  <r>
    <n v="679"/>
    <n v="9"/>
    <x v="16"/>
    <n v="13"/>
    <n v="21"/>
    <n v="2"/>
    <n v="27"/>
    <n v="13.5"/>
    <n v="42"/>
    <n v="26"/>
    <n v="16"/>
    <n v="0.38095238095238093"/>
  </r>
  <r>
    <n v="679"/>
    <n v="9"/>
    <x v="18"/>
    <n v="15"/>
    <n v="26"/>
    <n v="1"/>
    <n v="11"/>
    <n v="11"/>
    <n v="26"/>
    <n v="15"/>
    <n v="11"/>
    <n v="0.42307692307692307"/>
  </r>
  <r>
    <n v="679"/>
    <n v="9"/>
    <x v="8"/>
    <n v="16"/>
    <n v="28"/>
    <n v="2"/>
    <n v="16"/>
    <n v="8"/>
    <n v="56"/>
    <n v="32"/>
    <n v="24"/>
    <n v="0.42857142857142855"/>
  </r>
  <r>
    <n v="679"/>
    <n v="9"/>
    <x v="19"/>
    <n v="15"/>
    <n v="25"/>
    <n v="3"/>
    <n v="52"/>
    <n v="17.333333333333332"/>
    <n v="75"/>
    <n v="45"/>
    <n v="30"/>
    <n v="0.4"/>
  </r>
  <r>
    <n v="680"/>
    <n v="5"/>
    <x v="17"/>
    <n v="10"/>
    <n v="18"/>
    <n v="2"/>
    <n v="6"/>
    <n v="3"/>
    <n v="36"/>
    <n v="20"/>
    <n v="16"/>
    <n v="0.44444444444444442"/>
  </r>
  <r>
    <n v="680"/>
    <n v="5"/>
    <x v="14"/>
    <n v="12"/>
    <n v="20"/>
    <n v="3"/>
    <n v="49"/>
    <n v="16.333333333333332"/>
    <n v="60"/>
    <n v="36"/>
    <n v="24"/>
    <n v="0.4"/>
  </r>
  <r>
    <n v="680"/>
    <n v="5"/>
    <x v="7"/>
    <n v="20"/>
    <n v="33"/>
    <n v="2"/>
    <n v="56"/>
    <n v="28"/>
    <n v="66"/>
    <n v="40"/>
    <n v="26"/>
    <n v="0.39393939393939392"/>
  </r>
  <r>
    <n v="681"/>
    <n v="2"/>
    <x v="7"/>
    <n v="20"/>
    <n v="33"/>
    <n v="1"/>
    <n v="44"/>
    <n v="44"/>
    <n v="33"/>
    <n v="20"/>
    <n v="13"/>
    <n v="0.39393939393939392"/>
  </r>
  <r>
    <n v="681"/>
    <n v="2"/>
    <x v="16"/>
    <n v="13"/>
    <n v="21"/>
    <n v="2"/>
    <n v="21"/>
    <n v="10.5"/>
    <n v="42"/>
    <n v="26"/>
    <n v="16"/>
    <n v="0.38095238095238093"/>
  </r>
  <r>
    <n v="682"/>
    <n v="1"/>
    <x v="15"/>
    <n v="14"/>
    <n v="23"/>
    <n v="1"/>
    <n v="43"/>
    <n v="43"/>
    <n v="23"/>
    <n v="14"/>
    <n v="9"/>
    <n v="0.39130434782608697"/>
  </r>
  <r>
    <n v="683"/>
    <n v="2"/>
    <x v="12"/>
    <n v="13"/>
    <n v="22"/>
    <n v="1"/>
    <n v="25"/>
    <n v="25"/>
    <n v="22"/>
    <n v="13"/>
    <n v="9"/>
    <n v="0.40909090909090912"/>
  </r>
  <r>
    <n v="683"/>
    <n v="2"/>
    <x v="14"/>
    <n v="12"/>
    <n v="20"/>
    <n v="2"/>
    <n v="35"/>
    <n v="17.5"/>
    <n v="40"/>
    <n v="24"/>
    <n v="16"/>
    <n v="0.4"/>
  </r>
  <r>
    <n v="683"/>
    <n v="2"/>
    <x v="4"/>
    <n v="25"/>
    <n v="40"/>
    <n v="1"/>
    <n v="6"/>
    <n v="6"/>
    <n v="40"/>
    <n v="25"/>
    <n v="15"/>
    <n v="0.375"/>
  </r>
  <r>
    <n v="683"/>
    <n v="2"/>
    <x v="2"/>
    <n v="19"/>
    <n v="31"/>
    <n v="2"/>
    <n v="16"/>
    <n v="8"/>
    <n v="62"/>
    <n v="38"/>
    <n v="24"/>
    <n v="0.38709677419354838"/>
  </r>
  <r>
    <n v="684"/>
    <n v="10"/>
    <x v="5"/>
    <n v="22"/>
    <n v="36"/>
    <n v="1"/>
    <n v="38"/>
    <n v="38"/>
    <n v="36"/>
    <n v="22"/>
    <n v="14"/>
    <n v="0.3888888888888889"/>
  </r>
  <r>
    <n v="684"/>
    <n v="10"/>
    <x v="2"/>
    <n v="19"/>
    <n v="31"/>
    <n v="1"/>
    <n v="10"/>
    <n v="10"/>
    <n v="31"/>
    <n v="19"/>
    <n v="12"/>
    <n v="0.38709677419354838"/>
  </r>
  <r>
    <n v="684"/>
    <n v="10"/>
    <x v="18"/>
    <n v="15"/>
    <n v="26"/>
    <n v="1"/>
    <n v="25"/>
    <n v="25"/>
    <n v="26"/>
    <n v="15"/>
    <n v="11"/>
    <n v="0.42307692307692307"/>
  </r>
  <r>
    <n v="684"/>
    <n v="10"/>
    <x v="6"/>
    <n v="17"/>
    <n v="29"/>
    <n v="3"/>
    <n v="37"/>
    <n v="12.333333333333334"/>
    <n v="87"/>
    <n v="51"/>
    <n v="36"/>
    <n v="0.41379310344827586"/>
  </r>
  <r>
    <n v="685"/>
    <n v="5"/>
    <x v="3"/>
    <n v="16"/>
    <n v="27"/>
    <n v="2"/>
    <n v="17"/>
    <n v="8.5"/>
    <n v="54"/>
    <n v="32"/>
    <n v="22"/>
    <n v="0.40740740740740738"/>
  </r>
  <r>
    <n v="686"/>
    <n v="10"/>
    <x v="2"/>
    <n v="19"/>
    <n v="31"/>
    <n v="2"/>
    <n v="37"/>
    <n v="18.5"/>
    <n v="62"/>
    <n v="38"/>
    <n v="24"/>
    <n v="0.38709677419354838"/>
  </r>
  <r>
    <n v="686"/>
    <n v="10"/>
    <x v="14"/>
    <n v="12"/>
    <n v="20"/>
    <n v="2"/>
    <n v="21"/>
    <n v="10.5"/>
    <n v="40"/>
    <n v="24"/>
    <n v="16"/>
    <n v="0.4"/>
  </r>
  <r>
    <n v="687"/>
    <n v="2"/>
    <x v="5"/>
    <n v="22"/>
    <n v="36"/>
    <n v="2"/>
    <n v="29"/>
    <n v="14.5"/>
    <n v="72"/>
    <n v="44"/>
    <n v="28"/>
    <n v="0.3888888888888889"/>
  </r>
  <r>
    <n v="688"/>
    <n v="3"/>
    <x v="6"/>
    <n v="17"/>
    <n v="29"/>
    <n v="1"/>
    <n v="14"/>
    <n v="14"/>
    <n v="29"/>
    <n v="17"/>
    <n v="12"/>
    <n v="0.41379310344827586"/>
  </r>
  <r>
    <n v="689"/>
    <n v="14"/>
    <x v="15"/>
    <n v="14"/>
    <n v="23"/>
    <n v="3"/>
    <n v="16"/>
    <n v="5.333333333333333"/>
    <n v="69"/>
    <n v="42"/>
    <n v="27"/>
    <n v="0.39130434782608697"/>
  </r>
  <r>
    <n v="689"/>
    <n v="14"/>
    <x v="19"/>
    <n v="15"/>
    <n v="25"/>
    <n v="3"/>
    <n v="7"/>
    <n v="2.3333333333333335"/>
    <n v="75"/>
    <n v="45"/>
    <n v="30"/>
    <n v="0.4"/>
  </r>
  <r>
    <n v="689"/>
    <n v="14"/>
    <x v="16"/>
    <n v="13"/>
    <n v="21"/>
    <n v="1"/>
    <n v="6"/>
    <n v="6"/>
    <n v="21"/>
    <n v="13"/>
    <n v="8"/>
    <n v="0.38095238095238093"/>
  </r>
  <r>
    <n v="690"/>
    <n v="15"/>
    <x v="4"/>
    <n v="25"/>
    <n v="40"/>
    <n v="1"/>
    <n v="49"/>
    <n v="49"/>
    <n v="40"/>
    <n v="25"/>
    <n v="15"/>
    <n v="0.375"/>
  </r>
  <r>
    <n v="690"/>
    <n v="15"/>
    <x v="2"/>
    <n v="19"/>
    <n v="31"/>
    <n v="2"/>
    <n v="16"/>
    <n v="8"/>
    <n v="62"/>
    <n v="38"/>
    <n v="24"/>
    <n v="0.38709677419354838"/>
  </r>
  <r>
    <n v="690"/>
    <n v="15"/>
    <x v="8"/>
    <n v="16"/>
    <n v="28"/>
    <n v="2"/>
    <n v="54"/>
    <n v="27"/>
    <n v="56"/>
    <n v="32"/>
    <n v="24"/>
    <n v="0.42857142857142855"/>
  </r>
  <r>
    <n v="690"/>
    <n v="15"/>
    <x v="7"/>
    <n v="20"/>
    <n v="33"/>
    <n v="1"/>
    <n v="24"/>
    <n v="24"/>
    <n v="33"/>
    <n v="20"/>
    <n v="13"/>
    <n v="0.39393939393939392"/>
  </r>
  <r>
    <n v="691"/>
    <n v="19"/>
    <x v="12"/>
    <n v="13"/>
    <n v="22"/>
    <n v="3"/>
    <n v="34"/>
    <n v="11.333333333333334"/>
    <n v="66"/>
    <n v="39"/>
    <n v="27"/>
    <n v="0.40909090909090912"/>
  </r>
  <r>
    <n v="692"/>
    <n v="9"/>
    <x v="10"/>
    <n v="21"/>
    <n v="35"/>
    <n v="3"/>
    <n v="33"/>
    <n v="11"/>
    <n v="105"/>
    <n v="63"/>
    <n v="42"/>
    <n v="0.4"/>
  </r>
  <r>
    <n v="692"/>
    <n v="9"/>
    <x v="1"/>
    <n v="18"/>
    <n v="30"/>
    <n v="1"/>
    <n v="49"/>
    <n v="49"/>
    <n v="30"/>
    <n v="18"/>
    <n v="12"/>
    <n v="0.4"/>
  </r>
  <r>
    <n v="692"/>
    <n v="9"/>
    <x v="17"/>
    <n v="10"/>
    <n v="18"/>
    <n v="1"/>
    <n v="11"/>
    <n v="11"/>
    <n v="18"/>
    <n v="10"/>
    <n v="8"/>
    <n v="0.44444444444444442"/>
  </r>
  <r>
    <n v="692"/>
    <n v="9"/>
    <x v="14"/>
    <n v="12"/>
    <n v="20"/>
    <n v="1"/>
    <n v="7"/>
    <n v="7"/>
    <n v="20"/>
    <n v="12"/>
    <n v="8"/>
    <n v="0.4"/>
  </r>
  <r>
    <n v="693"/>
    <n v="15"/>
    <x v="5"/>
    <n v="22"/>
    <n v="36"/>
    <n v="1"/>
    <n v="20"/>
    <n v="20"/>
    <n v="36"/>
    <n v="22"/>
    <n v="14"/>
    <n v="0.3888888888888889"/>
  </r>
  <r>
    <n v="693"/>
    <n v="15"/>
    <x v="16"/>
    <n v="13"/>
    <n v="21"/>
    <n v="2"/>
    <n v="24"/>
    <n v="12"/>
    <n v="42"/>
    <n v="26"/>
    <n v="16"/>
    <n v="0.38095238095238093"/>
  </r>
  <r>
    <n v="694"/>
    <n v="5"/>
    <x v="14"/>
    <n v="12"/>
    <n v="20"/>
    <n v="3"/>
    <n v="20"/>
    <n v="6.666666666666667"/>
    <n v="60"/>
    <n v="36"/>
    <n v="24"/>
    <n v="0.4"/>
  </r>
  <r>
    <n v="694"/>
    <n v="5"/>
    <x v="17"/>
    <n v="10"/>
    <n v="18"/>
    <n v="2"/>
    <n v="26"/>
    <n v="13"/>
    <n v="36"/>
    <n v="20"/>
    <n v="16"/>
    <n v="0.44444444444444442"/>
  </r>
  <r>
    <n v="694"/>
    <n v="5"/>
    <x v="4"/>
    <n v="25"/>
    <n v="40"/>
    <n v="1"/>
    <n v="40"/>
    <n v="40"/>
    <n v="40"/>
    <n v="25"/>
    <n v="15"/>
    <n v="0.375"/>
  </r>
  <r>
    <n v="694"/>
    <n v="5"/>
    <x v="16"/>
    <n v="13"/>
    <n v="21"/>
    <n v="1"/>
    <n v="42"/>
    <n v="42"/>
    <n v="21"/>
    <n v="13"/>
    <n v="8"/>
    <n v="0.38095238095238093"/>
  </r>
  <r>
    <n v="695"/>
    <n v="9"/>
    <x v="8"/>
    <n v="16"/>
    <n v="28"/>
    <n v="2"/>
    <n v="30"/>
    <n v="15"/>
    <n v="56"/>
    <n v="32"/>
    <n v="24"/>
    <n v="0.42857142857142855"/>
  </r>
  <r>
    <n v="695"/>
    <n v="9"/>
    <x v="1"/>
    <n v="18"/>
    <n v="30"/>
    <n v="2"/>
    <n v="7"/>
    <n v="3.5"/>
    <n v="60"/>
    <n v="36"/>
    <n v="24"/>
    <n v="0.4"/>
  </r>
  <r>
    <n v="696"/>
    <n v="2"/>
    <x v="15"/>
    <n v="14"/>
    <n v="23"/>
    <n v="2"/>
    <n v="23"/>
    <n v="11.5"/>
    <n v="46"/>
    <n v="28"/>
    <n v="18"/>
    <n v="0.39130434782608697"/>
  </r>
  <r>
    <n v="697"/>
    <n v="4"/>
    <x v="15"/>
    <n v="14"/>
    <n v="23"/>
    <n v="2"/>
    <n v="24"/>
    <n v="12"/>
    <n v="46"/>
    <n v="28"/>
    <n v="18"/>
    <n v="0.39130434782608697"/>
  </r>
  <r>
    <n v="697"/>
    <n v="4"/>
    <x v="7"/>
    <n v="20"/>
    <n v="33"/>
    <n v="2"/>
    <n v="41"/>
    <n v="20.5"/>
    <n v="66"/>
    <n v="40"/>
    <n v="26"/>
    <n v="0.39393939393939392"/>
  </r>
  <r>
    <n v="697"/>
    <n v="4"/>
    <x v="1"/>
    <n v="18"/>
    <n v="30"/>
    <n v="2"/>
    <n v="35"/>
    <n v="17.5"/>
    <n v="60"/>
    <n v="36"/>
    <n v="24"/>
    <n v="0.4"/>
  </r>
  <r>
    <n v="697"/>
    <n v="4"/>
    <x v="3"/>
    <n v="16"/>
    <n v="27"/>
    <n v="1"/>
    <n v="7"/>
    <n v="7"/>
    <n v="27"/>
    <n v="16"/>
    <n v="11"/>
    <n v="0.40740740740740738"/>
  </r>
  <r>
    <n v="698"/>
    <n v="19"/>
    <x v="3"/>
    <n v="16"/>
    <n v="27"/>
    <n v="1"/>
    <n v="55"/>
    <n v="55"/>
    <n v="27"/>
    <n v="16"/>
    <n v="11"/>
    <n v="0.40740740740740738"/>
  </r>
  <r>
    <n v="698"/>
    <n v="19"/>
    <x v="18"/>
    <n v="15"/>
    <n v="26"/>
    <n v="1"/>
    <n v="12"/>
    <n v="12"/>
    <n v="26"/>
    <n v="15"/>
    <n v="11"/>
    <n v="0.42307692307692307"/>
  </r>
  <r>
    <n v="698"/>
    <n v="19"/>
    <x v="15"/>
    <n v="14"/>
    <n v="23"/>
    <n v="3"/>
    <n v="19"/>
    <n v="6.333333333333333"/>
    <n v="69"/>
    <n v="42"/>
    <n v="27"/>
    <n v="0.39130434782608697"/>
  </r>
  <r>
    <n v="698"/>
    <n v="19"/>
    <x v="16"/>
    <n v="13"/>
    <n v="21"/>
    <n v="3"/>
    <n v="15"/>
    <n v="5"/>
    <n v="63"/>
    <n v="39"/>
    <n v="24"/>
    <n v="0.38095238095238093"/>
  </r>
  <r>
    <n v="699"/>
    <n v="8"/>
    <x v="6"/>
    <n v="17"/>
    <n v="29"/>
    <n v="2"/>
    <n v="11"/>
    <n v="5.5"/>
    <n v="58"/>
    <n v="34"/>
    <n v="24"/>
    <n v="0.41379310344827586"/>
  </r>
  <r>
    <n v="700"/>
    <n v="8"/>
    <x v="13"/>
    <n v="20"/>
    <n v="34"/>
    <n v="3"/>
    <n v="37"/>
    <n v="12.333333333333334"/>
    <n v="102"/>
    <n v="60"/>
    <n v="42"/>
    <n v="0.41176470588235292"/>
  </r>
  <r>
    <n v="700"/>
    <n v="8"/>
    <x v="18"/>
    <n v="15"/>
    <n v="26"/>
    <n v="3"/>
    <n v="35"/>
    <n v="11.666666666666666"/>
    <n v="78"/>
    <n v="45"/>
    <n v="33"/>
    <n v="0.42307692307692307"/>
  </r>
  <r>
    <n v="700"/>
    <n v="8"/>
    <x v="3"/>
    <n v="16"/>
    <n v="27"/>
    <n v="2"/>
    <n v="14"/>
    <n v="7"/>
    <n v="54"/>
    <n v="32"/>
    <n v="22"/>
    <n v="0.40740740740740738"/>
  </r>
  <r>
    <n v="701"/>
    <n v="19"/>
    <x v="7"/>
    <n v="20"/>
    <n v="33"/>
    <n v="2"/>
    <n v="42"/>
    <n v="21"/>
    <n v="66"/>
    <n v="40"/>
    <n v="26"/>
    <n v="0.39393939393939392"/>
  </r>
  <r>
    <n v="701"/>
    <n v="19"/>
    <x v="17"/>
    <n v="10"/>
    <n v="18"/>
    <n v="2"/>
    <n v="55"/>
    <n v="27.5"/>
    <n v="36"/>
    <n v="20"/>
    <n v="16"/>
    <n v="0.44444444444444442"/>
  </r>
  <r>
    <n v="702"/>
    <n v="13"/>
    <x v="17"/>
    <n v="10"/>
    <n v="18"/>
    <n v="2"/>
    <n v="59"/>
    <n v="29.5"/>
    <n v="36"/>
    <n v="20"/>
    <n v="16"/>
    <n v="0.44444444444444442"/>
  </r>
  <r>
    <n v="702"/>
    <n v="13"/>
    <x v="16"/>
    <n v="13"/>
    <n v="21"/>
    <n v="1"/>
    <n v="36"/>
    <n v="36"/>
    <n v="21"/>
    <n v="13"/>
    <n v="8"/>
    <n v="0.38095238095238093"/>
  </r>
  <r>
    <n v="702"/>
    <n v="13"/>
    <x v="3"/>
    <n v="16"/>
    <n v="27"/>
    <n v="2"/>
    <n v="29"/>
    <n v="14.5"/>
    <n v="54"/>
    <n v="32"/>
    <n v="22"/>
    <n v="0.40740740740740738"/>
  </r>
  <r>
    <n v="702"/>
    <n v="13"/>
    <x v="8"/>
    <n v="16"/>
    <n v="28"/>
    <n v="3"/>
    <n v="31"/>
    <n v="10.333333333333334"/>
    <n v="84"/>
    <n v="48"/>
    <n v="36"/>
    <n v="0.42857142857142855"/>
  </r>
  <r>
    <n v="703"/>
    <n v="9"/>
    <x v="16"/>
    <n v="13"/>
    <n v="21"/>
    <n v="3"/>
    <n v="29"/>
    <n v="9.6666666666666661"/>
    <n v="63"/>
    <n v="39"/>
    <n v="24"/>
    <n v="0.38095238095238093"/>
  </r>
  <r>
    <n v="704"/>
    <n v="13"/>
    <x v="17"/>
    <n v="10"/>
    <n v="18"/>
    <n v="1"/>
    <n v="38"/>
    <n v="38"/>
    <n v="18"/>
    <n v="10"/>
    <n v="8"/>
    <n v="0.44444444444444442"/>
  </r>
  <r>
    <n v="705"/>
    <n v="12"/>
    <x v="14"/>
    <n v="12"/>
    <n v="20"/>
    <n v="3"/>
    <n v="25"/>
    <n v="8.3333333333333339"/>
    <n v="60"/>
    <n v="36"/>
    <n v="24"/>
    <n v="0.4"/>
  </r>
  <r>
    <n v="705"/>
    <n v="12"/>
    <x v="18"/>
    <n v="15"/>
    <n v="26"/>
    <n v="2"/>
    <n v="8"/>
    <n v="4"/>
    <n v="52"/>
    <n v="30"/>
    <n v="22"/>
    <n v="0.42307692307692307"/>
  </r>
  <r>
    <n v="706"/>
    <n v="20"/>
    <x v="17"/>
    <n v="10"/>
    <n v="18"/>
    <n v="3"/>
    <n v="33"/>
    <n v="11"/>
    <n v="54"/>
    <n v="30"/>
    <n v="24"/>
    <n v="0.44444444444444442"/>
  </r>
  <r>
    <n v="707"/>
    <n v="15"/>
    <x v="11"/>
    <n v="19"/>
    <n v="32"/>
    <n v="1"/>
    <n v="31"/>
    <n v="31"/>
    <n v="32"/>
    <n v="19"/>
    <n v="13"/>
    <n v="0.40625"/>
  </r>
  <r>
    <n v="707"/>
    <n v="15"/>
    <x v="16"/>
    <n v="13"/>
    <n v="21"/>
    <n v="1"/>
    <n v="42"/>
    <n v="42"/>
    <n v="21"/>
    <n v="13"/>
    <n v="8"/>
    <n v="0.38095238095238093"/>
  </r>
  <r>
    <n v="707"/>
    <n v="15"/>
    <x v="1"/>
    <n v="18"/>
    <n v="30"/>
    <n v="2"/>
    <n v="53"/>
    <n v="26.5"/>
    <n v="60"/>
    <n v="36"/>
    <n v="24"/>
    <n v="0.4"/>
  </r>
  <r>
    <n v="707"/>
    <n v="15"/>
    <x v="5"/>
    <n v="22"/>
    <n v="36"/>
    <n v="2"/>
    <n v="11"/>
    <n v="5.5"/>
    <n v="72"/>
    <n v="44"/>
    <n v="28"/>
    <n v="0.3888888888888889"/>
  </r>
  <r>
    <n v="708"/>
    <n v="5"/>
    <x v="3"/>
    <n v="16"/>
    <n v="27"/>
    <n v="2"/>
    <n v="24"/>
    <n v="12"/>
    <n v="54"/>
    <n v="32"/>
    <n v="22"/>
    <n v="0.40740740740740738"/>
  </r>
  <r>
    <n v="709"/>
    <n v="8"/>
    <x v="16"/>
    <n v="13"/>
    <n v="21"/>
    <n v="2"/>
    <n v="7"/>
    <n v="3.5"/>
    <n v="42"/>
    <n v="26"/>
    <n v="16"/>
    <n v="0.38095238095238093"/>
  </r>
  <r>
    <n v="709"/>
    <n v="8"/>
    <x v="10"/>
    <n v="21"/>
    <n v="35"/>
    <n v="1"/>
    <n v="33"/>
    <n v="33"/>
    <n v="35"/>
    <n v="21"/>
    <n v="14"/>
    <n v="0.4"/>
  </r>
  <r>
    <n v="709"/>
    <n v="8"/>
    <x v="7"/>
    <n v="20"/>
    <n v="33"/>
    <n v="2"/>
    <n v="27"/>
    <n v="13.5"/>
    <n v="66"/>
    <n v="40"/>
    <n v="26"/>
    <n v="0.39393939393939392"/>
  </r>
  <r>
    <n v="709"/>
    <n v="8"/>
    <x v="19"/>
    <n v="15"/>
    <n v="25"/>
    <n v="2"/>
    <n v="31"/>
    <n v="15.5"/>
    <n v="50"/>
    <n v="30"/>
    <n v="20"/>
    <n v="0.4"/>
  </r>
  <r>
    <n v="710"/>
    <n v="18"/>
    <x v="14"/>
    <n v="12"/>
    <n v="20"/>
    <n v="2"/>
    <n v="32"/>
    <n v="16"/>
    <n v="40"/>
    <n v="24"/>
    <n v="16"/>
    <n v="0.4"/>
  </r>
  <r>
    <n v="710"/>
    <n v="18"/>
    <x v="9"/>
    <n v="11"/>
    <n v="19"/>
    <n v="3"/>
    <n v="45"/>
    <n v="15"/>
    <n v="57"/>
    <n v="33"/>
    <n v="24"/>
    <n v="0.42105263157894735"/>
  </r>
  <r>
    <n v="710"/>
    <n v="18"/>
    <x v="17"/>
    <n v="10"/>
    <n v="18"/>
    <n v="1"/>
    <n v="20"/>
    <n v="20"/>
    <n v="18"/>
    <n v="10"/>
    <n v="8"/>
    <n v="0.44444444444444442"/>
  </r>
  <r>
    <n v="710"/>
    <n v="18"/>
    <x v="15"/>
    <n v="14"/>
    <n v="23"/>
    <n v="1"/>
    <n v="43"/>
    <n v="43"/>
    <n v="23"/>
    <n v="14"/>
    <n v="9"/>
    <n v="0.39130434782608697"/>
  </r>
  <r>
    <n v="711"/>
    <n v="20"/>
    <x v="13"/>
    <n v="20"/>
    <n v="34"/>
    <n v="3"/>
    <n v="43"/>
    <n v="14.333333333333334"/>
    <n v="102"/>
    <n v="60"/>
    <n v="42"/>
    <n v="0.41176470588235292"/>
  </r>
  <r>
    <n v="711"/>
    <n v="20"/>
    <x v="11"/>
    <n v="19"/>
    <n v="32"/>
    <n v="2"/>
    <n v="16"/>
    <n v="8"/>
    <n v="64"/>
    <n v="38"/>
    <n v="26"/>
    <n v="0.40625"/>
  </r>
  <r>
    <n v="712"/>
    <n v="10"/>
    <x v="0"/>
    <n v="14"/>
    <n v="24"/>
    <n v="2"/>
    <n v="49"/>
    <n v="24.5"/>
    <n v="48"/>
    <n v="28"/>
    <n v="20"/>
    <n v="0.41666666666666669"/>
  </r>
  <r>
    <n v="713"/>
    <n v="6"/>
    <x v="7"/>
    <n v="20"/>
    <n v="33"/>
    <n v="3"/>
    <n v="41"/>
    <n v="13.666666666666666"/>
    <n v="99"/>
    <n v="60"/>
    <n v="39"/>
    <n v="0.39393939393939392"/>
  </r>
  <r>
    <n v="713"/>
    <n v="6"/>
    <x v="6"/>
    <n v="17"/>
    <n v="29"/>
    <n v="3"/>
    <n v="14"/>
    <n v="4.666666666666667"/>
    <n v="87"/>
    <n v="51"/>
    <n v="36"/>
    <n v="0.41379310344827586"/>
  </r>
  <r>
    <n v="713"/>
    <n v="6"/>
    <x v="11"/>
    <n v="19"/>
    <n v="32"/>
    <n v="3"/>
    <n v="45"/>
    <n v="15"/>
    <n v="96"/>
    <n v="57"/>
    <n v="39"/>
    <n v="0.40625"/>
  </r>
  <r>
    <n v="713"/>
    <n v="6"/>
    <x v="18"/>
    <n v="15"/>
    <n v="26"/>
    <n v="3"/>
    <n v="25"/>
    <n v="8.3333333333333339"/>
    <n v="78"/>
    <n v="45"/>
    <n v="33"/>
    <n v="0.42307692307692307"/>
  </r>
  <r>
    <n v="714"/>
    <n v="19"/>
    <x v="13"/>
    <n v="20"/>
    <n v="34"/>
    <n v="3"/>
    <n v="17"/>
    <n v="5.666666666666667"/>
    <n v="102"/>
    <n v="60"/>
    <n v="42"/>
    <n v="0.41176470588235292"/>
  </r>
  <r>
    <n v="714"/>
    <n v="19"/>
    <x v="1"/>
    <n v="18"/>
    <n v="30"/>
    <n v="3"/>
    <n v="17"/>
    <n v="5.666666666666667"/>
    <n v="90"/>
    <n v="54"/>
    <n v="36"/>
    <n v="0.4"/>
  </r>
  <r>
    <n v="714"/>
    <n v="19"/>
    <x v="7"/>
    <n v="20"/>
    <n v="33"/>
    <n v="1"/>
    <n v="29"/>
    <n v="29"/>
    <n v="33"/>
    <n v="20"/>
    <n v="13"/>
    <n v="0.39393939393939392"/>
  </r>
  <r>
    <n v="715"/>
    <n v="12"/>
    <x v="1"/>
    <n v="18"/>
    <n v="30"/>
    <n v="3"/>
    <n v="35"/>
    <n v="11.666666666666666"/>
    <n v="90"/>
    <n v="54"/>
    <n v="36"/>
    <n v="0.4"/>
  </r>
  <r>
    <n v="715"/>
    <n v="12"/>
    <x v="3"/>
    <n v="16"/>
    <n v="27"/>
    <n v="1"/>
    <n v="14"/>
    <n v="14"/>
    <n v="27"/>
    <n v="16"/>
    <n v="11"/>
    <n v="0.40740740740740738"/>
  </r>
  <r>
    <n v="715"/>
    <n v="12"/>
    <x v="19"/>
    <n v="15"/>
    <n v="25"/>
    <n v="3"/>
    <n v="38"/>
    <n v="12.666666666666666"/>
    <n v="75"/>
    <n v="45"/>
    <n v="30"/>
    <n v="0.4"/>
  </r>
  <r>
    <n v="715"/>
    <n v="12"/>
    <x v="17"/>
    <n v="10"/>
    <n v="18"/>
    <n v="3"/>
    <n v="49"/>
    <n v="16.333333333333332"/>
    <n v="54"/>
    <n v="30"/>
    <n v="24"/>
    <n v="0.44444444444444442"/>
  </r>
  <r>
    <n v="716"/>
    <n v="12"/>
    <x v="16"/>
    <n v="13"/>
    <n v="21"/>
    <n v="3"/>
    <n v="12"/>
    <n v="4"/>
    <n v="63"/>
    <n v="39"/>
    <n v="24"/>
    <n v="0.38095238095238093"/>
  </r>
  <r>
    <n v="716"/>
    <n v="12"/>
    <x v="19"/>
    <n v="15"/>
    <n v="25"/>
    <n v="3"/>
    <n v="48"/>
    <n v="16"/>
    <n v="75"/>
    <n v="45"/>
    <n v="30"/>
    <n v="0.4"/>
  </r>
  <r>
    <n v="716"/>
    <n v="12"/>
    <x v="2"/>
    <n v="19"/>
    <n v="31"/>
    <n v="3"/>
    <n v="30"/>
    <n v="10"/>
    <n v="93"/>
    <n v="57"/>
    <n v="36"/>
    <n v="0.38709677419354838"/>
  </r>
  <r>
    <n v="717"/>
    <n v="8"/>
    <x v="12"/>
    <n v="13"/>
    <n v="22"/>
    <n v="2"/>
    <n v="23"/>
    <n v="11.5"/>
    <n v="44"/>
    <n v="26"/>
    <n v="18"/>
    <n v="0.40909090909090912"/>
  </r>
  <r>
    <n v="717"/>
    <n v="8"/>
    <x v="1"/>
    <n v="18"/>
    <n v="30"/>
    <n v="1"/>
    <n v="36"/>
    <n v="36"/>
    <n v="30"/>
    <n v="18"/>
    <n v="12"/>
    <n v="0.4"/>
  </r>
  <r>
    <n v="717"/>
    <n v="8"/>
    <x v="3"/>
    <n v="16"/>
    <n v="27"/>
    <n v="3"/>
    <n v="13"/>
    <n v="4.333333333333333"/>
    <n v="81"/>
    <n v="48"/>
    <n v="33"/>
    <n v="0.40740740740740738"/>
  </r>
  <r>
    <n v="718"/>
    <n v="7"/>
    <x v="14"/>
    <n v="12"/>
    <n v="20"/>
    <n v="1"/>
    <n v="58"/>
    <n v="58"/>
    <n v="20"/>
    <n v="12"/>
    <n v="8"/>
    <n v="0.4"/>
  </r>
  <r>
    <n v="719"/>
    <n v="16"/>
    <x v="4"/>
    <n v="25"/>
    <n v="40"/>
    <n v="1"/>
    <n v="15"/>
    <n v="15"/>
    <n v="40"/>
    <n v="25"/>
    <n v="15"/>
    <n v="0.375"/>
  </r>
  <r>
    <n v="719"/>
    <n v="16"/>
    <x v="9"/>
    <n v="11"/>
    <n v="19"/>
    <n v="2"/>
    <n v="34"/>
    <n v="17"/>
    <n v="38"/>
    <n v="22"/>
    <n v="16"/>
    <n v="0.42105263157894735"/>
  </r>
  <r>
    <n v="719"/>
    <n v="16"/>
    <x v="6"/>
    <n v="17"/>
    <n v="29"/>
    <n v="1"/>
    <n v="21"/>
    <n v="21"/>
    <n v="29"/>
    <n v="17"/>
    <n v="12"/>
    <n v="0.41379310344827586"/>
  </r>
  <r>
    <n v="720"/>
    <n v="4"/>
    <x v="7"/>
    <n v="20"/>
    <n v="33"/>
    <n v="1"/>
    <n v="36"/>
    <n v="36"/>
    <n v="33"/>
    <n v="20"/>
    <n v="13"/>
    <n v="0.39393939393939392"/>
  </r>
  <r>
    <n v="720"/>
    <n v="4"/>
    <x v="6"/>
    <n v="17"/>
    <n v="29"/>
    <n v="3"/>
    <n v="44"/>
    <n v="14.666666666666666"/>
    <n v="87"/>
    <n v="51"/>
    <n v="36"/>
    <n v="0.41379310344827586"/>
  </r>
  <r>
    <n v="720"/>
    <n v="4"/>
    <x v="0"/>
    <n v="14"/>
    <n v="24"/>
    <n v="2"/>
    <n v="53"/>
    <n v="26.5"/>
    <n v="48"/>
    <n v="28"/>
    <n v="20"/>
    <n v="0.41666666666666669"/>
  </r>
  <r>
    <n v="721"/>
    <n v="6"/>
    <x v="6"/>
    <n v="17"/>
    <n v="29"/>
    <n v="1"/>
    <n v="20"/>
    <n v="20"/>
    <n v="29"/>
    <n v="17"/>
    <n v="12"/>
    <n v="0.41379310344827586"/>
  </r>
  <r>
    <n v="721"/>
    <n v="6"/>
    <x v="5"/>
    <n v="22"/>
    <n v="36"/>
    <n v="1"/>
    <n v="15"/>
    <n v="15"/>
    <n v="36"/>
    <n v="22"/>
    <n v="14"/>
    <n v="0.3888888888888889"/>
  </r>
  <r>
    <n v="721"/>
    <n v="6"/>
    <x v="0"/>
    <n v="14"/>
    <n v="24"/>
    <n v="3"/>
    <n v="44"/>
    <n v="14.666666666666666"/>
    <n v="72"/>
    <n v="42"/>
    <n v="30"/>
    <n v="0.41666666666666669"/>
  </r>
  <r>
    <n v="721"/>
    <n v="6"/>
    <x v="3"/>
    <n v="16"/>
    <n v="27"/>
    <n v="3"/>
    <n v="54"/>
    <n v="18"/>
    <n v="81"/>
    <n v="48"/>
    <n v="33"/>
    <n v="0.40740740740740738"/>
  </r>
  <r>
    <n v="722"/>
    <n v="13"/>
    <x v="16"/>
    <n v="13"/>
    <n v="21"/>
    <n v="3"/>
    <n v="43"/>
    <n v="14.333333333333334"/>
    <n v="63"/>
    <n v="39"/>
    <n v="24"/>
    <n v="0.38095238095238093"/>
  </r>
  <r>
    <n v="722"/>
    <n v="13"/>
    <x v="12"/>
    <n v="13"/>
    <n v="22"/>
    <n v="1"/>
    <n v="16"/>
    <n v="16"/>
    <n v="22"/>
    <n v="13"/>
    <n v="9"/>
    <n v="0.40909090909090912"/>
  </r>
  <r>
    <n v="723"/>
    <n v="12"/>
    <x v="8"/>
    <n v="16"/>
    <n v="28"/>
    <n v="2"/>
    <n v="22"/>
    <n v="11"/>
    <n v="56"/>
    <n v="32"/>
    <n v="24"/>
    <n v="0.42857142857142855"/>
  </r>
  <r>
    <n v="723"/>
    <n v="12"/>
    <x v="10"/>
    <n v="21"/>
    <n v="35"/>
    <n v="2"/>
    <n v="9"/>
    <n v="4.5"/>
    <n v="70"/>
    <n v="42"/>
    <n v="28"/>
    <n v="0.4"/>
  </r>
  <r>
    <n v="724"/>
    <n v="8"/>
    <x v="12"/>
    <n v="13"/>
    <n v="22"/>
    <n v="3"/>
    <n v="56"/>
    <n v="18.666666666666668"/>
    <n v="66"/>
    <n v="39"/>
    <n v="27"/>
    <n v="0.40909090909090912"/>
  </r>
  <r>
    <n v="725"/>
    <n v="10"/>
    <x v="13"/>
    <n v="20"/>
    <n v="34"/>
    <n v="3"/>
    <n v="30"/>
    <n v="10"/>
    <n v="102"/>
    <n v="60"/>
    <n v="42"/>
    <n v="0.41176470588235292"/>
  </r>
  <r>
    <n v="725"/>
    <n v="10"/>
    <x v="12"/>
    <n v="13"/>
    <n v="22"/>
    <n v="3"/>
    <n v="55"/>
    <n v="18.333333333333332"/>
    <n v="66"/>
    <n v="39"/>
    <n v="27"/>
    <n v="0.40909090909090912"/>
  </r>
  <r>
    <n v="726"/>
    <n v="11"/>
    <x v="12"/>
    <n v="13"/>
    <n v="22"/>
    <n v="2"/>
    <n v="6"/>
    <n v="3"/>
    <n v="44"/>
    <n v="26"/>
    <n v="18"/>
    <n v="0.40909090909090912"/>
  </r>
  <r>
    <n v="726"/>
    <n v="11"/>
    <x v="5"/>
    <n v="22"/>
    <n v="36"/>
    <n v="1"/>
    <n v="13"/>
    <n v="13"/>
    <n v="36"/>
    <n v="22"/>
    <n v="14"/>
    <n v="0.3888888888888889"/>
  </r>
  <r>
    <n v="726"/>
    <n v="11"/>
    <x v="15"/>
    <n v="14"/>
    <n v="23"/>
    <n v="2"/>
    <n v="55"/>
    <n v="27.5"/>
    <n v="46"/>
    <n v="28"/>
    <n v="18"/>
    <n v="0.39130434782608697"/>
  </r>
  <r>
    <n v="727"/>
    <n v="17"/>
    <x v="14"/>
    <n v="12"/>
    <n v="20"/>
    <n v="2"/>
    <n v="21"/>
    <n v="10.5"/>
    <n v="40"/>
    <n v="24"/>
    <n v="16"/>
    <n v="0.4"/>
  </r>
  <r>
    <n v="728"/>
    <n v="9"/>
    <x v="17"/>
    <n v="10"/>
    <n v="18"/>
    <n v="1"/>
    <n v="42"/>
    <n v="42"/>
    <n v="18"/>
    <n v="10"/>
    <n v="8"/>
    <n v="0.44444444444444442"/>
  </r>
  <r>
    <n v="728"/>
    <n v="9"/>
    <x v="3"/>
    <n v="16"/>
    <n v="27"/>
    <n v="3"/>
    <n v="8"/>
    <n v="2.6666666666666665"/>
    <n v="81"/>
    <n v="48"/>
    <n v="33"/>
    <n v="0.40740740740740738"/>
  </r>
  <r>
    <n v="728"/>
    <n v="9"/>
    <x v="11"/>
    <n v="19"/>
    <n v="32"/>
    <n v="3"/>
    <n v="22"/>
    <n v="7.333333333333333"/>
    <n v="96"/>
    <n v="57"/>
    <n v="39"/>
    <n v="0.40625"/>
  </r>
  <r>
    <n v="729"/>
    <n v="20"/>
    <x v="13"/>
    <n v="20"/>
    <n v="34"/>
    <n v="2"/>
    <n v="57"/>
    <n v="28.5"/>
    <n v="68"/>
    <n v="40"/>
    <n v="28"/>
    <n v="0.41176470588235292"/>
  </r>
  <r>
    <n v="729"/>
    <n v="20"/>
    <x v="14"/>
    <n v="12"/>
    <n v="20"/>
    <n v="3"/>
    <n v="8"/>
    <n v="2.6666666666666665"/>
    <n v="60"/>
    <n v="36"/>
    <n v="24"/>
    <n v="0.4"/>
  </r>
  <r>
    <n v="730"/>
    <n v="8"/>
    <x v="1"/>
    <n v="18"/>
    <n v="30"/>
    <n v="3"/>
    <n v="32"/>
    <n v="10.666666666666666"/>
    <n v="90"/>
    <n v="54"/>
    <n v="36"/>
    <n v="0.4"/>
  </r>
  <r>
    <n v="730"/>
    <n v="8"/>
    <x v="0"/>
    <n v="14"/>
    <n v="24"/>
    <n v="1"/>
    <n v="47"/>
    <n v="47"/>
    <n v="24"/>
    <n v="14"/>
    <n v="10"/>
    <n v="0.41666666666666669"/>
  </r>
  <r>
    <n v="731"/>
    <n v="17"/>
    <x v="11"/>
    <n v="19"/>
    <n v="32"/>
    <n v="2"/>
    <n v="47"/>
    <n v="23.5"/>
    <n v="64"/>
    <n v="38"/>
    <n v="26"/>
    <n v="0.40625"/>
  </r>
  <r>
    <n v="732"/>
    <n v="12"/>
    <x v="4"/>
    <n v="25"/>
    <n v="40"/>
    <n v="3"/>
    <n v="29"/>
    <n v="9.6666666666666661"/>
    <n v="120"/>
    <n v="75"/>
    <n v="45"/>
    <n v="0.375"/>
  </r>
  <r>
    <n v="732"/>
    <n v="12"/>
    <x v="18"/>
    <n v="15"/>
    <n v="26"/>
    <n v="3"/>
    <n v="36"/>
    <n v="12"/>
    <n v="78"/>
    <n v="45"/>
    <n v="33"/>
    <n v="0.42307692307692307"/>
  </r>
  <r>
    <n v="732"/>
    <n v="12"/>
    <x v="5"/>
    <n v="22"/>
    <n v="36"/>
    <n v="3"/>
    <n v="56"/>
    <n v="18.666666666666668"/>
    <n v="108"/>
    <n v="66"/>
    <n v="42"/>
    <n v="0.3888888888888889"/>
  </r>
  <r>
    <n v="733"/>
    <n v="14"/>
    <x v="5"/>
    <n v="22"/>
    <n v="36"/>
    <n v="3"/>
    <n v="31"/>
    <n v="10.333333333333334"/>
    <n v="108"/>
    <n v="66"/>
    <n v="42"/>
    <n v="0.3888888888888889"/>
  </r>
  <r>
    <n v="733"/>
    <n v="14"/>
    <x v="0"/>
    <n v="14"/>
    <n v="24"/>
    <n v="1"/>
    <n v="34"/>
    <n v="34"/>
    <n v="24"/>
    <n v="14"/>
    <n v="10"/>
    <n v="0.41666666666666669"/>
  </r>
  <r>
    <n v="733"/>
    <n v="14"/>
    <x v="3"/>
    <n v="16"/>
    <n v="27"/>
    <n v="2"/>
    <n v="9"/>
    <n v="4.5"/>
    <n v="54"/>
    <n v="32"/>
    <n v="22"/>
    <n v="0.40740740740740738"/>
  </r>
  <r>
    <n v="734"/>
    <n v="14"/>
    <x v="11"/>
    <n v="19"/>
    <n v="32"/>
    <n v="3"/>
    <n v="11"/>
    <n v="3.6666666666666665"/>
    <n v="96"/>
    <n v="57"/>
    <n v="39"/>
    <n v="0.40625"/>
  </r>
  <r>
    <n v="734"/>
    <n v="14"/>
    <x v="0"/>
    <n v="14"/>
    <n v="24"/>
    <n v="1"/>
    <n v="16"/>
    <n v="16"/>
    <n v="24"/>
    <n v="14"/>
    <n v="10"/>
    <n v="0.41666666666666669"/>
  </r>
  <r>
    <n v="734"/>
    <n v="14"/>
    <x v="9"/>
    <n v="11"/>
    <n v="19"/>
    <n v="1"/>
    <n v="25"/>
    <n v="25"/>
    <n v="19"/>
    <n v="11"/>
    <n v="8"/>
    <n v="0.42105263157894735"/>
  </r>
  <r>
    <n v="735"/>
    <n v="20"/>
    <x v="15"/>
    <n v="14"/>
    <n v="23"/>
    <n v="2"/>
    <n v="30"/>
    <n v="15"/>
    <n v="46"/>
    <n v="28"/>
    <n v="18"/>
    <n v="0.39130434782608697"/>
  </r>
  <r>
    <n v="735"/>
    <n v="20"/>
    <x v="11"/>
    <n v="19"/>
    <n v="32"/>
    <n v="3"/>
    <n v="57"/>
    <n v="19"/>
    <n v="96"/>
    <n v="57"/>
    <n v="39"/>
    <n v="0.40625"/>
  </r>
  <r>
    <n v="736"/>
    <n v="17"/>
    <x v="12"/>
    <n v="13"/>
    <n v="22"/>
    <n v="3"/>
    <n v="22"/>
    <n v="7.333333333333333"/>
    <n v="66"/>
    <n v="39"/>
    <n v="27"/>
    <n v="0.40909090909090912"/>
  </r>
  <r>
    <n v="736"/>
    <n v="17"/>
    <x v="8"/>
    <n v="16"/>
    <n v="28"/>
    <n v="2"/>
    <n v="43"/>
    <n v="21.5"/>
    <n v="56"/>
    <n v="32"/>
    <n v="24"/>
    <n v="0.42857142857142855"/>
  </r>
  <r>
    <n v="736"/>
    <n v="17"/>
    <x v="2"/>
    <n v="19"/>
    <n v="31"/>
    <n v="3"/>
    <n v="27"/>
    <n v="9"/>
    <n v="93"/>
    <n v="57"/>
    <n v="36"/>
    <n v="0.38709677419354838"/>
  </r>
  <r>
    <n v="737"/>
    <n v="6"/>
    <x v="6"/>
    <n v="17"/>
    <n v="29"/>
    <n v="2"/>
    <n v="17"/>
    <n v="8.5"/>
    <n v="58"/>
    <n v="34"/>
    <n v="24"/>
    <n v="0.41379310344827586"/>
  </r>
  <r>
    <n v="737"/>
    <n v="6"/>
    <x v="1"/>
    <n v="18"/>
    <n v="30"/>
    <n v="2"/>
    <n v="5"/>
    <n v="2.5"/>
    <n v="60"/>
    <n v="36"/>
    <n v="24"/>
    <n v="0.4"/>
  </r>
  <r>
    <n v="738"/>
    <n v="15"/>
    <x v="18"/>
    <n v="15"/>
    <n v="26"/>
    <n v="2"/>
    <n v="59"/>
    <n v="29.5"/>
    <n v="52"/>
    <n v="30"/>
    <n v="22"/>
    <n v="0.42307692307692307"/>
  </r>
  <r>
    <n v="738"/>
    <n v="15"/>
    <x v="8"/>
    <n v="16"/>
    <n v="28"/>
    <n v="1"/>
    <n v="15"/>
    <n v="15"/>
    <n v="28"/>
    <n v="16"/>
    <n v="12"/>
    <n v="0.42857142857142855"/>
  </r>
  <r>
    <n v="738"/>
    <n v="15"/>
    <x v="17"/>
    <n v="10"/>
    <n v="18"/>
    <n v="3"/>
    <n v="20"/>
    <n v="6.666666666666667"/>
    <n v="54"/>
    <n v="30"/>
    <n v="24"/>
    <n v="0.44444444444444442"/>
  </r>
  <r>
    <n v="739"/>
    <n v="10"/>
    <x v="15"/>
    <n v="14"/>
    <n v="23"/>
    <n v="2"/>
    <n v="54"/>
    <n v="27"/>
    <n v="46"/>
    <n v="28"/>
    <n v="18"/>
    <n v="0.39130434782608697"/>
  </r>
  <r>
    <n v="740"/>
    <n v="16"/>
    <x v="8"/>
    <n v="16"/>
    <n v="28"/>
    <n v="3"/>
    <n v="31"/>
    <n v="10.333333333333334"/>
    <n v="84"/>
    <n v="48"/>
    <n v="36"/>
    <n v="0.42857142857142855"/>
  </r>
  <r>
    <n v="740"/>
    <n v="16"/>
    <x v="11"/>
    <n v="19"/>
    <n v="32"/>
    <n v="1"/>
    <n v="16"/>
    <n v="16"/>
    <n v="32"/>
    <n v="19"/>
    <n v="13"/>
    <n v="0.40625"/>
  </r>
  <r>
    <n v="740"/>
    <n v="16"/>
    <x v="5"/>
    <n v="22"/>
    <n v="36"/>
    <n v="3"/>
    <n v="45"/>
    <n v="15"/>
    <n v="108"/>
    <n v="66"/>
    <n v="42"/>
    <n v="0.3888888888888889"/>
  </r>
  <r>
    <n v="740"/>
    <n v="16"/>
    <x v="15"/>
    <n v="14"/>
    <n v="23"/>
    <n v="3"/>
    <n v="21"/>
    <n v="7"/>
    <n v="69"/>
    <n v="42"/>
    <n v="27"/>
    <n v="0.39130434782608697"/>
  </r>
  <r>
    <n v="741"/>
    <n v="14"/>
    <x v="0"/>
    <n v="14"/>
    <n v="24"/>
    <n v="3"/>
    <n v="52"/>
    <n v="17.333333333333332"/>
    <n v="72"/>
    <n v="42"/>
    <n v="30"/>
    <n v="0.41666666666666669"/>
  </r>
  <r>
    <n v="741"/>
    <n v="14"/>
    <x v="6"/>
    <n v="17"/>
    <n v="29"/>
    <n v="2"/>
    <n v="40"/>
    <n v="20"/>
    <n v="58"/>
    <n v="34"/>
    <n v="24"/>
    <n v="0.41379310344827586"/>
  </r>
  <r>
    <n v="741"/>
    <n v="14"/>
    <x v="7"/>
    <n v="20"/>
    <n v="33"/>
    <n v="3"/>
    <n v="39"/>
    <n v="13"/>
    <n v="99"/>
    <n v="60"/>
    <n v="39"/>
    <n v="0.39393939393939392"/>
  </r>
  <r>
    <n v="741"/>
    <n v="14"/>
    <x v="8"/>
    <n v="16"/>
    <n v="28"/>
    <n v="2"/>
    <n v="34"/>
    <n v="17"/>
    <n v="56"/>
    <n v="32"/>
    <n v="24"/>
    <n v="0.42857142857142855"/>
  </r>
  <r>
    <n v="742"/>
    <n v="20"/>
    <x v="2"/>
    <n v="19"/>
    <n v="31"/>
    <n v="1"/>
    <n v="41"/>
    <n v="41"/>
    <n v="31"/>
    <n v="19"/>
    <n v="12"/>
    <n v="0.38709677419354838"/>
  </r>
  <r>
    <n v="742"/>
    <n v="20"/>
    <x v="1"/>
    <n v="18"/>
    <n v="30"/>
    <n v="3"/>
    <n v="43"/>
    <n v="14.333333333333334"/>
    <n v="90"/>
    <n v="54"/>
    <n v="36"/>
    <n v="0.4"/>
  </r>
  <r>
    <n v="742"/>
    <n v="20"/>
    <x v="18"/>
    <n v="15"/>
    <n v="26"/>
    <n v="1"/>
    <n v="26"/>
    <n v="26"/>
    <n v="26"/>
    <n v="15"/>
    <n v="11"/>
    <n v="0.42307692307692307"/>
  </r>
  <r>
    <n v="742"/>
    <n v="20"/>
    <x v="9"/>
    <n v="11"/>
    <n v="19"/>
    <n v="1"/>
    <n v="35"/>
    <n v="35"/>
    <n v="19"/>
    <n v="11"/>
    <n v="8"/>
    <n v="0.42105263157894735"/>
  </r>
  <r>
    <n v="743"/>
    <n v="19"/>
    <x v="18"/>
    <n v="15"/>
    <n v="26"/>
    <n v="2"/>
    <n v="59"/>
    <n v="29.5"/>
    <n v="52"/>
    <n v="30"/>
    <n v="22"/>
    <n v="0.42307692307692307"/>
  </r>
  <r>
    <n v="743"/>
    <n v="19"/>
    <x v="17"/>
    <n v="10"/>
    <n v="18"/>
    <n v="2"/>
    <n v="41"/>
    <n v="20.5"/>
    <n v="36"/>
    <n v="20"/>
    <n v="16"/>
    <n v="0.44444444444444442"/>
  </r>
  <r>
    <n v="743"/>
    <n v="19"/>
    <x v="15"/>
    <n v="14"/>
    <n v="23"/>
    <n v="2"/>
    <n v="43"/>
    <n v="21.5"/>
    <n v="46"/>
    <n v="28"/>
    <n v="18"/>
    <n v="0.39130434782608697"/>
  </r>
  <r>
    <n v="744"/>
    <n v="11"/>
    <x v="17"/>
    <n v="10"/>
    <n v="18"/>
    <n v="1"/>
    <n v="57"/>
    <n v="57"/>
    <n v="18"/>
    <n v="10"/>
    <n v="8"/>
    <n v="0.44444444444444442"/>
  </r>
  <r>
    <n v="744"/>
    <n v="11"/>
    <x v="6"/>
    <n v="17"/>
    <n v="29"/>
    <n v="2"/>
    <n v="10"/>
    <n v="5"/>
    <n v="58"/>
    <n v="34"/>
    <n v="24"/>
    <n v="0.41379310344827586"/>
  </r>
  <r>
    <n v="745"/>
    <n v="3"/>
    <x v="10"/>
    <n v="21"/>
    <n v="35"/>
    <n v="3"/>
    <n v="34"/>
    <n v="11.333333333333334"/>
    <n v="105"/>
    <n v="63"/>
    <n v="42"/>
    <n v="0.4"/>
  </r>
  <r>
    <n v="745"/>
    <n v="3"/>
    <x v="0"/>
    <n v="14"/>
    <n v="24"/>
    <n v="2"/>
    <n v="9"/>
    <n v="4.5"/>
    <n v="48"/>
    <n v="28"/>
    <n v="20"/>
    <n v="0.41666666666666669"/>
  </r>
  <r>
    <n v="745"/>
    <n v="3"/>
    <x v="19"/>
    <n v="15"/>
    <n v="25"/>
    <n v="2"/>
    <n v="23"/>
    <n v="11.5"/>
    <n v="50"/>
    <n v="30"/>
    <n v="20"/>
    <n v="0.4"/>
  </r>
  <r>
    <n v="745"/>
    <n v="3"/>
    <x v="3"/>
    <n v="16"/>
    <n v="27"/>
    <n v="3"/>
    <n v="7"/>
    <n v="2.3333333333333335"/>
    <n v="81"/>
    <n v="48"/>
    <n v="33"/>
    <n v="0.40740740740740738"/>
  </r>
  <r>
    <n v="746"/>
    <n v="13"/>
    <x v="10"/>
    <n v="21"/>
    <n v="35"/>
    <n v="3"/>
    <n v="34"/>
    <n v="11.333333333333334"/>
    <n v="105"/>
    <n v="63"/>
    <n v="42"/>
    <n v="0.4"/>
  </r>
  <r>
    <n v="746"/>
    <n v="13"/>
    <x v="11"/>
    <n v="19"/>
    <n v="32"/>
    <n v="3"/>
    <n v="43"/>
    <n v="14.333333333333334"/>
    <n v="96"/>
    <n v="57"/>
    <n v="39"/>
    <n v="0.40625"/>
  </r>
  <r>
    <n v="747"/>
    <n v="16"/>
    <x v="19"/>
    <n v="15"/>
    <n v="25"/>
    <n v="1"/>
    <n v="28"/>
    <n v="28"/>
    <n v="25"/>
    <n v="15"/>
    <n v="10"/>
    <n v="0.4"/>
  </r>
  <r>
    <n v="748"/>
    <n v="2"/>
    <x v="11"/>
    <n v="19"/>
    <n v="32"/>
    <n v="1"/>
    <n v="5"/>
    <n v="5"/>
    <n v="32"/>
    <n v="19"/>
    <n v="13"/>
    <n v="0.40625"/>
  </r>
  <r>
    <n v="748"/>
    <n v="2"/>
    <x v="18"/>
    <n v="15"/>
    <n v="26"/>
    <n v="3"/>
    <n v="32"/>
    <n v="10.666666666666666"/>
    <n v="78"/>
    <n v="45"/>
    <n v="33"/>
    <n v="0.42307692307692307"/>
  </r>
  <r>
    <n v="749"/>
    <n v="1"/>
    <x v="10"/>
    <n v="21"/>
    <n v="35"/>
    <n v="2"/>
    <n v="8"/>
    <n v="4"/>
    <n v="70"/>
    <n v="42"/>
    <n v="28"/>
    <n v="0.4"/>
  </r>
  <r>
    <n v="750"/>
    <n v="6"/>
    <x v="2"/>
    <n v="19"/>
    <n v="31"/>
    <n v="3"/>
    <n v="47"/>
    <n v="15.666666666666666"/>
    <n v="93"/>
    <n v="57"/>
    <n v="36"/>
    <n v="0.38709677419354838"/>
  </r>
  <r>
    <n v="750"/>
    <n v="6"/>
    <x v="18"/>
    <n v="15"/>
    <n v="26"/>
    <n v="1"/>
    <n v="39"/>
    <n v="39"/>
    <n v="26"/>
    <n v="15"/>
    <n v="11"/>
    <n v="0.42307692307692307"/>
  </r>
  <r>
    <n v="751"/>
    <n v="17"/>
    <x v="6"/>
    <n v="17"/>
    <n v="29"/>
    <n v="1"/>
    <n v="37"/>
    <n v="37"/>
    <n v="29"/>
    <n v="17"/>
    <n v="12"/>
    <n v="0.41379310344827586"/>
  </r>
  <r>
    <n v="751"/>
    <n v="17"/>
    <x v="19"/>
    <n v="15"/>
    <n v="25"/>
    <n v="3"/>
    <n v="31"/>
    <n v="10.333333333333334"/>
    <n v="75"/>
    <n v="45"/>
    <n v="30"/>
    <n v="0.4"/>
  </r>
  <r>
    <n v="751"/>
    <n v="17"/>
    <x v="12"/>
    <n v="13"/>
    <n v="22"/>
    <n v="3"/>
    <n v="19"/>
    <n v="6.333333333333333"/>
    <n v="66"/>
    <n v="39"/>
    <n v="27"/>
    <n v="0.40909090909090912"/>
  </r>
  <r>
    <n v="752"/>
    <n v="3"/>
    <x v="1"/>
    <n v="18"/>
    <n v="30"/>
    <n v="2"/>
    <n v="30"/>
    <n v="15"/>
    <n v="60"/>
    <n v="36"/>
    <n v="24"/>
    <n v="0.4"/>
  </r>
  <r>
    <n v="753"/>
    <n v="11"/>
    <x v="11"/>
    <n v="19"/>
    <n v="32"/>
    <n v="1"/>
    <n v="35"/>
    <n v="35"/>
    <n v="32"/>
    <n v="19"/>
    <n v="13"/>
    <n v="0.40625"/>
  </r>
  <r>
    <n v="753"/>
    <n v="11"/>
    <x v="15"/>
    <n v="14"/>
    <n v="23"/>
    <n v="1"/>
    <n v="23"/>
    <n v="23"/>
    <n v="23"/>
    <n v="14"/>
    <n v="9"/>
    <n v="0.39130434782608697"/>
  </r>
  <r>
    <n v="753"/>
    <n v="11"/>
    <x v="0"/>
    <n v="14"/>
    <n v="24"/>
    <n v="3"/>
    <n v="24"/>
    <n v="8"/>
    <n v="72"/>
    <n v="42"/>
    <n v="30"/>
    <n v="0.41666666666666669"/>
  </r>
  <r>
    <n v="753"/>
    <n v="11"/>
    <x v="5"/>
    <n v="22"/>
    <n v="36"/>
    <n v="1"/>
    <n v="46"/>
    <n v="46"/>
    <n v="36"/>
    <n v="22"/>
    <n v="14"/>
    <n v="0.3888888888888889"/>
  </r>
  <r>
    <n v="754"/>
    <n v="8"/>
    <x v="0"/>
    <n v="14"/>
    <n v="24"/>
    <n v="3"/>
    <n v="26"/>
    <n v="8.6666666666666661"/>
    <n v="72"/>
    <n v="42"/>
    <n v="30"/>
    <n v="0.41666666666666669"/>
  </r>
  <r>
    <n v="754"/>
    <n v="8"/>
    <x v="3"/>
    <n v="16"/>
    <n v="27"/>
    <n v="3"/>
    <n v="11"/>
    <n v="3.6666666666666665"/>
    <n v="81"/>
    <n v="48"/>
    <n v="33"/>
    <n v="0.40740740740740738"/>
  </r>
  <r>
    <n v="754"/>
    <n v="8"/>
    <x v="8"/>
    <n v="16"/>
    <n v="28"/>
    <n v="3"/>
    <n v="52"/>
    <n v="17.333333333333332"/>
    <n v="84"/>
    <n v="48"/>
    <n v="36"/>
    <n v="0.42857142857142855"/>
  </r>
  <r>
    <n v="755"/>
    <n v="12"/>
    <x v="16"/>
    <n v="13"/>
    <n v="21"/>
    <n v="1"/>
    <n v="6"/>
    <n v="6"/>
    <n v="21"/>
    <n v="13"/>
    <n v="8"/>
    <n v="0.38095238095238093"/>
  </r>
  <r>
    <n v="755"/>
    <n v="12"/>
    <x v="19"/>
    <n v="15"/>
    <n v="25"/>
    <n v="3"/>
    <n v="37"/>
    <n v="12.333333333333334"/>
    <n v="75"/>
    <n v="45"/>
    <n v="30"/>
    <n v="0.4"/>
  </r>
  <r>
    <n v="755"/>
    <n v="12"/>
    <x v="9"/>
    <n v="11"/>
    <n v="19"/>
    <n v="3"/>
    <n v="46"/>
    <n v="15.333333333333334"/>
    <n v="57"/>
    <n v="33"/>
    <n v="24"/>
    <n v="0.42105263157894735"/>
  </r>
  <r>
    <n v="755"/>
    <n v="12"/>
    <x v="6"/>
    <n v="17"/>
    <n v="29"/>
    <n v="2"/>
    <n v="20"/>
    <n v="10"/>
    <n v="58"/>
    <n v="34"/>
    <n v="24"/>
    <n v="0.41379310344827586"/>
  </r>
  <r>
    <n v="756"/>
    <n v="11"/>
    <x v="2"/>
    <n v="19"/>
    <n v="31"/>
    <n v="1"/>
    <n v="21"/>
    <n v="21"/>
    <n v="31"/>
    <n v="19"/>
    <n v="12"/>
    <n v="0.38709677419354838"/>
  </r>
  <r>
    <n v="756"/>
    <n v="11"/>
    <x v="9"/>
    <n v="11"/>
    <n v="19"/>
    <n v="1"/>
    <n v="13"/>
    <n v="13"/>
    <n v="19"/>
    <n v="11"/>
    <n v="8"/>
    <n v="0.42105263157894735"/>
  </r>
  <r>
    <n v="757"/>
    <n v="3"/>
    <x v="1"/>
    <n v="18"/>
    <n v="30"/>
    <n v="2"/>
    <n v="40"/>
    <n v="20"/>
    <n v="60"/>
    <n v="36"/>
    <n v="24"/>
    <n v="0.4"/>
  </r>
  <r>
    <n v="758"/>
    <n v="18"/>
    <x v="1"/>
    <n v="18"/>
    <n v="30"/>
    <n v="1"/>
    <n v="32"/>
    <n v="32"/>
    <n v="30"/>
    <n v="18"/>
    <n v="12"/>
    <n v="0.4"/>
  </r>
  <r>
    <n v="758"/>
    <n v="18"/>
    <x v="12"/>
    <n v="13"/>
    <n v="22"/>
    <n v="1"/>
    <n v="9"/>
    <n v="9"/>
    <n v="22"/>
    <n v="13"/>
    <n v="9"/>
    <n v="0.40909090909090912"/>
  </r>
  <r>
    <n v="759"/>
    <n v="20"/>
    <x v="7"/>
    <n v="20"/>
    <n v="33"/>
    <n v="3"/>
    <n v="48"/>
    <n v="16"/>
    <n v="99"/>
    <n v="60"/>
    <n v="39"/>
    <n v="0.39393939393939392"/>
  </r>
  <r>
    <n v="759"/>
    <n v="20"/>
    <x v="3"/>
    <n v="16"/>
    <n v="27"/>
    <n v="3"/>
    <n v="51"/>
    <n v="17"/>
    <n v="81"/>
    <n v="48"/>
    <n v="33"/>
    <n v="0.40740740740740738"/>
  </r>
  <r>
    <n v="759"/>
    <n v="20"/>
    <x v="19"/>
    <n v="15"/>
    <n v="25"/>
    <n v="3"/>
    <n v="41"/>
    <n v="13.666666666666666"/>
    <n v="75"/>
    <n v="45"/>
    <n v="30"/>
    <n v="0.4"/>
  </r>
  <r>
    <n v="759"/>
    <n v="20"/>
    <x v="6"/>
    <n v="17"/>
    <n v="29"/>
    <n v="3"/>
    <n v="56"/>
    <n v="18.666666666666668"/>
    <n v="87"/>
    <n v="51"/>
    <n v="36"/>
    <n v="0.41379310344827586"/>
  </r>
  <r>
    <n v="760"/>
    <n v="5"/>
    <x v="10"/>
    <n v="21"/>
    <n v="35"/>
    <n v="3"/>
    <n v="20"/>
    <n v="6.666666666666667"/>
    <n v="105"/>
    <n v="63"/>
    <n v="42"/>
    <n v="0.4"/>
  </r>
  <r>
    <n v="761"/>
    <n v="4"/>
    <x v="0"/>
    <n v="14"/>
    <n v="24"/>
    <n v="3"/>
    <n v="54"/>
    <n v="18"/>
    <n v="72"/>
    <n v="42"/>
    <n v="30"/>
    <n v="0.41666666666666669"/>
  </r>
  <r>
    <n v="761"/>
    <n v="4"/>
    <x v="8"/>
    <n v="16"/>
    <n v="28"/>
    <n v="2"/>
    <n v="20"/>
    <n v="10"/>
    <n v="56"/>
    <n v="32"/>
    <n v="24"/>
    <n v="0.42857142857142855"/>
  </r>
  <r>
    <n v="761"/>
    <n v="4"/>
    <x v="15"/>
    <n v="14"/>
    <n v="23"/>
    <n v="2"/>
    <n v="28"/>
    <n v="14"/>
    <n v="46"/>
    <n v="28"/>
    <n v="18"/>
    <n v="0.39130434782608697"/>
  </r>
  <r>
    <n v="762"/>
    <n v="4"/>
    <x v="16"/>
    <n v="13"/>
    <n v="21"/>
    <n v="1"/>
    <n v="20"/>
    <n v="20"/>
    <n v="21"/>
    <n v="13"/>
    <n v="8"/>
    <n v="0.38095238095238093"/>
  </r>
  <r>
    <n v="762"/>
    <n v="4"/>
    <x v="18"/>
    <n v="15"/>
    <n v="26"/>
    <n v="3"/>
    <n v="9"/>
    <n v="3"/>
    <n v="78"/>
    <n v="45"/>
    <n v="33"/>
    <n v="0.42307692307692307"/>
  </r>
  <r>
    <n v="763"/>
    <n v="18"/>
    <x v="7"/>
    <n v="20"/>
    <n v="33"/>
    <n v="2"/>
    <n v="14"/>
    <n v="7"/>
    <n v="66"/>
    <n v="40"/>
    <n v="26"/>
    <n v="0.39393939393939392"/>
  </r>
  <r>
    <n v="763"/>
    <n v="18"/>
    <x v="9"/>
    <n v="11"/>
    <n v="19"/>
    <n v="2"/>
    <n v="18"/>
    <n v="9"/>
    <n v="38"/>
    <n v="22"/>
    <n v="16"/>
    <n v="0.42105263157894735"/>
  </r>
  <r>
    <n v="764"/>
    <n v="20"/>
    <x v="3"/>
    <n v="16"/>
    <n v="27"/>
    <n v="1"/>
    <n v="53"/>
    <n v="53"/>
    <n v="27"/>
    <n v="16"/>
    <n v="11"/>
    <n v="0.40740740740740738"/>
  </r>
  <r>
    <n v="764"/>
    <n v="20"/>
    <x v="13"/>
    <n v="20"/>
    <n v="34"/>
    <n v="1"/>
    <n v="24"/>
    <n v="24"/>
    <n v="34"/>
    <n v="20"/>
    <n v="14"/>
    <n v="0.41176470588235292"/>
  </r>
  <r>
    <n v="764"/>
    <n v="20"/>
    <x v="0"/>
    <n v="14"/>
    <n v="24"/>
    <n v="1"/>
    <n v="35"/>
    <n v="35"/>
    <n v="24"/>
    <n v="14"/>
    <n v="10"/>
    <n v="0.41666666666666669"/>
  </r>
  <r>
    <n v="765"/>
    <n v="20"/>
    <x v="18"/>
    <n v="15"/>
    <n v="26"/>
    <n v="3"/>
    <n v="55"/>
    <n v="18.333333333333332"/>
    <n v="78"/>
    <n v="45"/>
    <n v="33"/>
    <n v="0.42307692307692307"/>
  </r>
  <r>
    <n v="765"/>
    <n v="20"/>
    <x v="8"/>
    <n v="16"/>
    <n v="28"/>
    <n v="2"/>
    <n v="14"/>
    <n v="7"/>
    <n v="56"/>
    <n v="32"/>
    <n v="24"/>
    <n v="0.42857142857142855"/>
  </r>
  <r>
    <n v="765"/>
    <n v="20"/>
    <x v="16"/>
    <n v="13"/>
    <n v="21"/>
    <n v="3"/>
    <n v="52"/>
    <n v="17.333333333333332"/>
    <n v="63"/>
    <n v="39"/>
    <n v="24"/>
    <n v="0.38095238095238093"/>
  </r>
  <r>
    <n v="765"/>
    <n v="20"/>
    <x v="5"/>
    <n v="22"/>
    <n v="36"/>
    <n v="1"/>
    <n v="43"/>
    <n v="43"/>
    <n v="36"/>
    <n v="22"/>
    <n v="14"/>
    <n v="0.3888888888888889"/>
  </r>
  <r>
    <n v="766"/>
    <n v="17"/>
    <x v="1"/>
    <n v="18"/>
    <n v="30"/>
    <n v="2"/>
    <n v="52"/>
    <n v="26"/>
    <n v="60"/>
    <n v="36"/>
    <n v="24"/>
    <n v="0.4"/>
  </r>
  <r>
    <n v="766"/>
    <n v="17"/>
    <x v="9"/>
    <n v="11"/>
    <n v="19"/>
    <n v="1"/>
    <n v="59"/>
    <n v="59"/>
    <n v="19"/>
    <n v="11"/>
    <n v="8"/>
    <n v="0.42105263157894735"/>
  </r>
  <r>
    <n v="766"/>
    <n v="17"/>
    <x v="14"/>
    <n v="12"/>
    <n v="20"/>
    <n v="3"/>
    <n v="7"/>
    <n v="2.3333333333333335"/>
    <n v="60"/>
    <n v="36"/>
    <n v="24"/>
    <n v="0.4"/>
  </r>
  <r>
    <n v="766"/>
    <n v="17"/>
    <x v="15"/>
    <n v="14"/>
    <n v="23"/>
    <n v="2"/>
    <n v="16"/>
    <n v="8"/>
    <n v="46"/>
    <n v="28"/>
    <n v="18"/>
    <n v="0.39130434782608697"/>
  </r>
  <r>
    <n v="767"/>
    <n v="10"/>
    <x v="6"/>
    <n v="17"/>
    <n v="29"/>
    <n v="2"/>
    <n v="12"/>
    <n v="6"/>
    <n v="58"/>
    <n v="34"/>
    <n v="24"/>
    <n v="0.41379310344827586"/>
  </r>
  <r>
    <n v="767"/>
    <n v="10"/>
    <x v="0"/>
    <n v="14"/>
    <n v="24"/>
    <n v="2"/>
    <n v="30"/>
    <n v="15"/>
    <n v="48"/>
    <n v="28"/>
    <n v="20"/>
    <n v="0.41666666666666669"/>
  </r>
  <r>
    <n v="767"/>
    <n v="10"/>
    <x v="16"/>
    <n v="13"/>
    <n v="21"/>
    <n v="3"/>
    <n v="43"/>
    <n v="14.333333333333334"/>
    <n v="63"/>
    <n v="39"/>
    <n v="24"/>
    <n v="0.380952380952380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808876-4E1F-9F41-9461-57D7FBE07447}"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H5:L14" firstHeaderRow="1" firstDataRow="2" firstDataCol="1"/>
  <pivotFields count="24">
    <pivotField showAll="0"/>
    <pivotField showAll="0"/>
    <pivotField showAll="0"/>
    <pivotField showAll="0"/>
    <pivotField numFmtId="22" showAll="0"/>
    <pivotField numFmtId="22" showAll="0"/>
    <pivotField showAll="0"/>
    <pivotField axis="axisCol" showAll="0">
      <items count="4">
        <item x="0"/>
        <item x="2"/>
        <item x="1"/>
        <item t="default"/>
      </items>
    </pivotField>
    <pivotField showAll="0"/>
    <pivotField showAll="0"/>
    <pivotField showAll="0"/>
    <pivotField showAll="0"/>
    <pivotField showAll="0"/>
    <pivotField showAll="0"/>
    <pivotField showAll="0"/>
    <pivotField showAll="0"/>
    <pivotField dataField="1" numFmtId="168" showAll="0"/>
    <pivotField axis="axisRow" numFmtId="166" showAll="0">
      <items count="8">
        <item x="0"/>
        <item x="1"/>
        <item x="2"/>
        <item x="3"/>
        <item x="4"/>
        <item x="5"/>
        <item x="6"/>
        <item t="default"/>
      </items>
    </pivotField>
    <pivotField numFmtId="165" showAll="0"/>
    <pivotField numFmtId="165" showAll="0"/>
    <pivotField numFmtId="164" showAll="0"/>
    <pivotField numFmtId="164" showAll="0"/>
    <pivotField numFmtId="164" showAll="0"/>
    <pivotField showAll="0">
      <items count="3">
        <item x="0"/>
        <item h="1" x="1"/>
        <item t="default"/>
      </items>
    </pivotField>
  </pivotFields>
  <rowFields count="1">
    <field x="17"/>
  </rowFields>
  <rowItems count="8">
    <i>
      <x/>
    </i>
    <i>
      <x v="1"/>
    </i>
    <i>
      <x v="2"/>
    </i>
    <i>
      <x v="3"/>
    </i>
    <i>
      <x v="4"/>
    </i>
    <i>
      <x v="5"/>
    </i>
    <i>
      <x v="6"/>
    </i>
    <i t="grand">
      <x/>
    </i>
  </rowItems>
  <colFields count="1">
    <field x="7"/>
  </colFields>
  <colItems count="4">
    <i>
      <x/>
    </i>
    <i>
      <x v="1"/>
    </i>
    <i>
      <x v="2"/>
    </i>
    <i t="grand">
      <x/>
    </i>
  </colItems>
  <dataFields count="1">
    <dataField name="Sum of Total Cuenta" fld="16" baseField="0" baseItem="0" numFmtId="168"/>
  </dataFields>
  <formats count="12">
    <format dxfId="97">
      <pivotArea outline="0" collapsedLevelsAreSubtotals="1" fieldPosition="0"/>
    </format>
    <format dxfId="96">
      <pivotArea dataOnly="0" labelOnly="1" fieldPosition="0">
        <references count="1">
          <reference field="17" count="0"/>
        </references>
      </pivotArea>
    </format>
    <format dxfId="95">
      <pivotArea type="all" dataOnly="0" outline="0" fieldPosition="0"/>
    </format>
    <format dxfId="94">
      <pivotArea outline="0" collapsedLevelsAreSubtotals="1" fieldPosition="0"/>
    </format>
    <format dxfId="93">
      <pivotArea type="origin" dataOnly="0" labelOnly="1" outline="0" fieldPosition="0"/>
    </format>
    <format dxfId="92">
      <pivotArea field="7" type="button" dataOnly="0" labelOnly="1" outline="0" axis="axisCol" fieldPosition="0"/>
    </format>
    <format dxfId="91">
      <pivotArea type="topRight" dataOnly="0" labelOnly="1" outline="0" fieldPosition="0"/>
    </format>
    <format dxfId="90">
      <pivotArea field="17" type="button" dataOnly="0" labelOnly="1" outline="0" axis="axisRow" fieldPosition="0"/>
    </format>
    <format dxfId="89">
      <pivotArea dataOnly="0" labelOnly="1" fieldPosition="0">
        <references count="1">
          <reference field="17" count="0"/>
        </references>
      </pivotArea>
    </format>
    <format dxfId="88">
      <pivotArea dataOnly="0" labelOnly="1" grandRow="1" outline="0" fieldPosition="0"/>
    </format>
    <format dxfId="87">
      <pivotArea dataOnly="0" labelOnly="1" fieldPosition="0">
        <references count="1">
          <reference field="7" count="0"/>
        </references>
      </pivotArea>
    </format>
    <format dxfId="86">
      <pivotArea dataOnly="0" labelOnly="1" grandCol="1" outline="0" fieldPosition="0"/>
    </format>
  </formats>
  <chartFormats count="6">
    <chartFormat chart="3" format="17" series="1">
      <pivotArea type="data" outline="0" fieldPosition="0">
        <references count="2">
          <reference field="4294967294" count="1" selected="0">
            <x v="0"/>
          </reference>
          <reference field="7" count="1" selected="0">
            <x v="0"/>
          </reference>
        </references>
      </pivotArea>
    </chartFormat>
    <chartFormat chart="3" format="18">
      <pivotArea type="data" outline="0" fieldPosition="0">
        <references count="3">
          <reference field="4294967294" count="1" selected="0">
            <x v="0"/>
          </reference>
          <reference field="7" count="1" selected="0">
            <x v="0"/>
          </reference>
          <reference field="17" count="1" selected="0">
            <x v="0"/>
          </reference>
        </references>
      </pivotArea>
    </chartFormat>
    <chartFormat chart="3" format="19">
      <pivotArea type="data" outline="0" fieldPosition="0">
        <references count="3">
          <reference field="4294967294" count="1" selected="0">
            <x v="0"/>
          </reference>
          <reference field="7" count="1" selected="0">
            <x v="0"/>
          </reference>
          <reference field="17" count="1" selected="0">
            <x v="1"/>
          </reference>
        </references>
      </pivotArea>
    </chartFormat>
    <chartFormat chart="3" format="20">
      <pivotArea type="data" outline="0" fieldPosition="0">
        <references count="3">
          <reference field="4294967294" count="1" selected="0">
            <x v="0"/>
          </reference>
          <reference field="7" count="1" selected="0">
            <x v="0"/>
          </reference>
          <reference field="17" count="1" selected="0">
            <x v="2"/>
          </reference>
        </references>
      </pivotArea>
    </chartFormat>
    <chartFormat chart="3" format="21" series="1">
      <pivotArea type="data" outline="0" fieldPosition="0">
        <references count="2">
          <reference field="4294967294" count="1" selected="0">
            <x v="0"/>
          </reference>
          <reference field="7" count="1" selected="0">
            <x v="1"/>
          </reference>
        </references>
      </pivotArea>
    </chartFormat>
    <chartFormat chart="3" format="22"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9A32B80-76F2-1442-A8EF-EA303D1FC236}"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Y5:AA11" firstHeaderRow="0" firstDataRow="1" firstDataCol="1"/>
  <pivotFields count="24">
    <pivotField showAll="0"/>
    <pivotField showAll="0"/>
    <pivotField showAll="0"/>
    <pivotField showAll="0"/>
    <pivotField numFmtId="22" showAll="0"/>
    <pivotField numFmtId="22" showAll="0"/>
    <pivotField axis="axisRow" dataField="1" showAll="0" sortType="ascending">
      <items count="6">
        <item x="1"/>
        <item x="2"/>
        <item x="0"/>
        <item x="4"/>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numFmtId="168" showAll="0"/>
    <pivotField numFmtId="166" showAll="0"/>
    <pivotField numFmtId="165" showAll="0"/>
    <pivotField numFmtId="165" showAll="0"/>
    <pivotField numFmtId="164" showAll="0"/>
    <pivotField numFmtId="164" showAll="0"/>
    <pivotField numFmtId="164" showAll="0"/>
    <pivotField showAll="0"/>
  </pivotFields>
  <rowFields count="1">
    <field x="6"/>
  </rowFields>
  <rowItems count="6">
    <i>
      <x/>
    </i>
    <i>
      <x v="1"/>
    </i>
    <i>
      <x v="2"/>
    </i>
    <i>
      <x v="3"/>
    </i>
    <i>
      <x v="4"/>
    </i>
    <i t="grand">
      <x/>
    </i>
  </rowItems>
  <colFields count="1">
    <field x="-2"/>
  </colFields>
  <colItems count="2">
    <i>
      <x/>
    </i>
    <i i="1">
      <x v="1"/>
    </i>
  </colItems>
  <dataFields count="2">
    <dataField name="Count of Mesero Asignado" fld="6" subtotal="count" baseField="0" baseItem="0"/>
    <dataField name="Count of Mesero Asignado2" fld="6" subtotal="count" showDataAs="percentOfTotal" baseField="0" baseItem="0" numFmtId="10"/>
  </dataFields>
  <formats count="7">
    <format dxfId="111">
      <pivotArea collapsedLevelsAreSubtotals="1" fieldPosition="0">
        <references count="2">
          <reference field="4294967294" count="1" selected="0">
            <x v="1"/>
          </reference>
          <reference field="6" count="0"/>
        </references>
      </pivotArea>
    </format>
    <format dxfId="23">
      <pivotArea type="all" dataOnly="0" outline="0" fieldPosition="0"/>
    </format>
    <format dxfId="22">
      <pivotArea outline="0" collapsedLevelsAreSubtotals="1" fieldPosition="0"/>
    </format>
    <format dxfId="21">
      <pivotArea field="6" type="button" dataOnly="0" labelOnly="1" outline="0" axis="axisRow" fieldPosition="0"/>
    </format>
    <format dxfId="20">
      <pivotArea dataOnly="0" labelOnly="1" fieldPosition="0">
        <references count="1">
          <reference field="6" count="0"/>
        </references>
      </pivotArea>
    </format>
    <format dxfId="19">
      <pivotArea dataOnly="0" labelOnly="1" grandRow="1" outline="0" fieldPosition="0"/>
    </format>
    <format dxfId="18">
      <pivotArea dataOnly="0" labelOnly="1" outline="0" fieldPosition="0">
        <references count="1">
          <reference field="4294967294" count="2">
            <x v="0"/>
            <x v="1"/>
          </reference>
        </references>
      </pivotArea>
    </format>
  </format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29" series="1">
      <pivotArea type="data" outline="0" fieldPosition="0">
        <references count="1">
          <reference field="4294967294" count="1" selected="0">
            <x v="0"/>
          </reference>
        </references>
      </pivotArea>
    </chartFormat>
    <chartFormat chart="2" format="30">
      <pivotArea type="data" outline="0" fieldPosition="0">
        <references count="2">
          <reference field="4294967294" count="1" selected="0">
            <x v="0"/>
          </reference>
          <reference field="6" count="1" selected="0">
            <x v="0"/>
          </reference>
        </references>
      </pivotArea>
    </chartFormat>
    <chartFormat chart="2" format="31">
      <pivotArea type="data" outline="0" fieldPosition="0">
        <references count="2">
          <reference field="4294967294" count="1" selected="0">
            <x v="0"/>
          </reference>
          <reference field="6" count="1" selected="0">
            <x v="1"/>
          </reference>
        </references>
      </pivotArea>
    </chartFormat>
    <chartFormat chart="2" format="32">
      <pivotArea type="data" outline="0" fieldPosition="0">
        <references count="2">
          <reference field="4294967294" count="1" selected="0">
            <x v="0"/>
          </reference>
          <reference field="6" count="1" selected="0">
            <x v="2"/>
          </reference>
        </references>
      </pivotArea>
    </chartFormat>
    <chartFormat chart="2" format="33" series="1">
      <pivotArea type="data" outline="0" fieldPosition="0">
        <references count="1">
          <reference field="4294967294" count="1" selected="0">
            <x v="1"/>
          </reference>
        </references>
      </pivotArea>
    </chartFormat>
    <chartFormat chart="2" format="34">
      <pivotArea type="data" outline="0" fieldPosition="0">
        <references count="2">
          <reference field="4294967294" count="1" selected="0">
            <x v="1"/>
          </reference>
          <reference field="6" count="1" selected="0">
            <x v="0"/>
          </reference>
        </references>
      </pivotArea>
    </chartFormat>
    <chartFormat chart="2" format="35">
      <pivotArea type="data" outline="0" fieldPosition="0">
        <references count="2">
          <reference field="4294967294" count="1" selected="0">
            <x v="1"/>
          </reference>
          <reference field="6" count="1" selected="0">
            <x v="1"/>
          </reference>
        </references>
      </pivotArea>
    </chartFormat>
    <chartFormat chart="2" format="36">
      <pivotArea type="data" outline="0" fieldPosition="0">
        <references count="2">
          <reference field="4294967294" count="1" selected="0">
            <x v="1"/>
          </reference>
          <reference field="6" count="1" selected="0">
            <x v="2"/>
          </reference>
        </references>
      </pivotArea>
    </chartFormat>
    <chartFormat chart="2" format="37">
      <pivotArea type="data" outline="0" fieldPosition="0">
        <references count="2">
          <reference field="4294967294" count="1" selected="0">
            <x v="1"/>
          </reference>
          <reference field="6" count="1" selected="0">
            <x v="3"/>
          </reference>
        </references>
      </pivotArea>
    </chartFormat>
    <chartFormat chart="2" format="38">
      <pivotArea type="data" outline="0" fieldPosition="0">
        <references count="2">
          <reference field="4294967294" count="1" selected="0">
            <x v="1"/>
          </reference>
          <reference field="6" count="1" selected="0">
            <x v="4"/>
          </reference>
        </references>
      </pivotArea>
    </chartFormat>
    <chartFormat chart="2" format="39">
      <pivotArea type="data" outline="0" fieldPosition="0">
        <references count="2">
          <reference field="4294967294" count="1" selected="0">
            <x v="0"/>
          </reference>
          <reference field="6" count="1" selected="0">
            <x v="3"/>
          </reference>
        </references>
      </pivotArea>
    </chartFormat>
    <chartFormat chart="2" format="40">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E33F4AF-5704-C44B-974D-B70DF7E895F6}"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Q5:T10" firstHeaderRow="1" firstDataRow="2" firstDataCol="1"/>
  <pivotFields count="24">
    <pivotField showAll="0"/>
    <pivotField showAll="0"/>
    <pivotField showAll="0"/>
    <pivotField showAll="0"/>
    <pivotField numFmtId="22" showAll="0"/>
    <pivotField numFmtId="22" showAll="0"/>
    <pivotField showAll="0"/>
    <pivotField axis="axisRow" showAll="0">
      <items count="4">
        <item x="0"/>
        <item x="2"/>
        <item x="1"/>
        <item t="default"/>
      </items>
    </pivotField>
    <pivotField showAll="0"/>
    <pivotField showAll="0"/>
    <pivotField showAll="0"/>
    <pivotField showAll="0"/>
    <pivotField showAll="0"/>
    <pivotField showAll="0"/>
    <pivotField showAll="0"/>
    <pivotField showAll="0"/>
    <pivotField numFmtId="168" showAll="0"/>
    <pivotField numFmtId="166" showAll="0"/>
    <pivotField numFmtId="165" showAll="0"/>
    <pivotField numFmtId="165" showAll="0"/>
    <pivotField numFmtId="164" showAll="0"/>
    <pivotField numFmtId="164" showAll="0"/>
    <pivotField numFmtId="164" showAll="0"/>
    <pivotField axis="axisCol" dataField="1" showAll="0">
      <items count="3">
        <item x="0"/>
        <item x="1"/>
        <item t="default"/>
      </items>
    </pivotField>
  </pivotFields>
  <rowFields count="1">
    <field x="7"/>
  </rowFields>
  <rowItems count="4">
    <i>
      <x/>
    </i>
    <i>
      <x v="1"/>
    </i>
    <i>
      <x v="2"/>
    </i>
    <i t="grand">
      <x/>
    </i>
  </rowItems>
  <colFields count="1">
    <field x="23"/>
  </colFields>
  <colItems count="3">
    <i>
      <x/>
    </i>
    <i>
      <x v="1"/>
    </i>
    <i t="grand">
      <x/>
    </i>
  </colItems>
  <dataFields count="1">
    <dataField name="Count of Estado Pago" fld="23" subtotal="count" baseField="0" baseItem="0"/>
  </dataFields>
  <formats count="10">
    <format dxfId="17">
      <pivotArea type="all" dataOnly="0" outline="0" fieldPosition="0"/>
    </format>
    <format dxfId="16">
      <pivotArea outline="0" collapsedLevelsAreSubtotals="1" fieldPosition="0"/>
    </format>
    <format dxfId="15">
      <pivotArea type="origin" dataOnly="0" labelOnly="1" outline="0" fieldPosition="0"/>
    </format>
    <format dxfId="14">
      <pivotArea field="23" type="button" dataOnly="0" labelOnly="1" outline="0" axis="axisCol" fieldPosition="0"/>
    </format>
    <format dxfId="13">
      <pivotArea type="topRight" dataOnly="0" labelOnly="1" outline="0" fieldPosition="0"/>
    </format>
    <format dxfId="12">
      <pivotArea field="7" type="button" dataOnly="0" labelOnly="1" outline="0" axis="axisRow" fieldPosition="0"/>
    </format>
    <format dxfId="11">
      <pivotArea dataOnly="0" labelOnly="1" fieldPosition="0">
        <references count="1">
          <reference field="7" count="0"/>
        </references>
      </pivotArea>
    </format>
    <format dxfId="10">
      <pivotArea dataOnly="0" labelOnly="1" grandRow="1" outline="0" fieldPosition="0"/>
    </format>
    <format dxfId="9">
      <pivotArea dataOnly="0" labelOnly="1" fieldPosition="0">
        <references count="1">
          <reference field="23" count="0"/>
        </references>
      </pivotArea>
    </format>
    <format dxfId="8">
      <pivotArea dataOnly="0" labelOnly="1" grandCol="1" outline="0" fieldPosition="0"/>
    </format>
  </formats>
  <chartFormats count="5">
    <chartFormat chart="3" format="35" series="1">
      <pivotArea type="data" outline="0" fieldPosition="0">
        <references count="2">
          <reference field="4294967294" count="1" selected="0">
            <x v="0"/>
          </reference>
          <reference field="23" count="1" selected="0">
            <x v="0"/>
          </reference>
        </references>
      </pivotArea>
    </chartFormat>
    <chartFormat chart="3" format="36">
      <pivotArea type="data" outline="0" fieldPosition="0">
        <references count="3">
          <reference field="4294967294" count="1" selected="0">
            <x v="0"/>
          </reference>
          <reference field="7" count="1" selected="0">
            <x v="0"/>
          </reference>
          <reference field="23" count="1" selected="0">
            <x v="0"/>
          </reference>
        </references>
      </pivotArea>
    </chartFormat>
    <chartFormat chart="3" format="37">
      <pivotArea type="data" outline="0" fieldPosition="0">
        <references count="3">
          <reference field="4294967294" count="1" selected="0">
            <x v="0"/>
          </reference>
          <reference field="7" count="1" selected="0">
            <x v="1"/>
          </reference>
          <reference field="23" count="1" selected="0">
            <x v="0"/>
          </reference>
        </references>
      </pivotArea>
    </chartFormat>
    <chartFormat chart="3" format="38">
      <pivotArea type="data" outline="0" fieldPosition="0">
        <references count="3">
          <reference field="4294967294" count="1" selected="0">
            <x v="0"/>
          </reference>
          <reference field="7" count="1" selected="0">
            <x v="2"/>
          </reference>
          <reference field="23" count="1" selected="0">
            <x v="0"/>
          </reference>
        </references>
      </pivotArea>
    </chartFormat>
    <chartFormat chart="3" format="39" series="1">
      <pivotArea type="data" outline="0" fieldPosition="0">
        <references count="2">
          <reference field="4294967294" count="1" selected="0">
            <x v="0"/>
          </reference>
          <reference field="2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B14310-2028-9A43-AAE9-D26823EF7ED4}"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V5:W9" firstHeaderRow="1" firstDataRow="1" firstDataCol="1"/>
  <pivotFields count="24">
    <pivotField showAll="0"/>
    <pivotField showAll="0"/>
    <pivotField showAll="0"/>
    <pivotField showAll="0"/>
    <pivotField numFmtId="22" showAll="0"/>
    <pivotField numFmtId="22" showAll="0"/>
    <pivotField showAll="0"/>
    <pivotField axis="axisRow" showAll="0">
      <items count="4">
        <item x="0"/>
        <item x="2"/>
        <item x="1"/>
        <item t="default"/>
      </items>
    </pivotField>
    <pivotField showAll="0"/>
    <pivotField dataField="1" showAll="0"/>
    <pivotField showAll="0"/>
    <pivotField showAll="0"/>
    <pivotField showAll="0"/>
    <pivotField showAll="0"/>
    <pivotField showAll="0"/>
    <pivotField showAll="0"/>
    <pivotField numFmtId="168" showAll="0"/>
    <pivotField numFmtId="166" showAll="0"/>
    <pivotField numFmtId="165" showAll="0"/>
    <pivotField numFmtId="165" showAll="0"/>
    <pivotField numFmtId="164" showAll="0"/>
    <pivotField numFmtId="164" showAll="0"/>
    <pivotField numFmtId="164" showAll="0"/>
    <pivotField showAll="0">
      <items count="3">
        <item x="0"/>
        <item h="1" x="1"/>
        <item t="default"/>
      </items>
    </pivotField>
  </pivotFields>
  <rowFields count="1">
    <field x="7"/>
  </rowFields>
  <rowItems count="4">
    <i>
      <x/>
    </i>
    <i>
      <x v="1"/>
    </i>
    <i>
      <x v="2"/>
    </i>
    <i t="grand">
      <x/>
    </i>
  </rowItems>
  <colItems count="1">
    <i/>
  </colItems>
  <dataFields count="1">
    <dataField name="Sum of Propina" fld="9" baseField="0" baseItem="0" numFmtId="168"/>
  </dataFields>
  <formats count="7">
    <format dxfId="98">
      <pivotArea outline="0" collapsedLevelsAreSubtotals="1" fieldPosition="0"/>
    </format>
    <format dxfId="85">
      <pivotArea type="all" dataOnly="0" outline="0" fieldPosition="0"/>
    </format>
    <format dxfId="84">
      <pivotArea outline="0" collapsedLevelsAreSubtotals="1" fieldPosition="0"/>
    </format>
    <format dxfId="83">
      <pivotArea field="7" type="button" dataOnly="0" labelOnly="1" outline="0" axis="axisRow" fieldPosition="0"/>
    </format>
    <format dxfId="82">
      <pivotArea dataOnly="0" labelOnly="1" fieldPosition="0">
        <references count="1">
          <reference field="7" count="0"/>
        </references>
      </pivotArea>
    </format>
    <format dxfId="81">
      <pivotArea dataOnly="0" labelOnly="1" grandRow="1" outline="0" fieldPosition="0"/>
    </format>
    <format dxfId="80">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2" format="17" series="1">
      <pivotArea type="data" outline="0" fieldPosition="0">
        <references count="1">
          <reference field="4294967294" count="1" selected="0">
            <x v="0"/>
          </reference>
        </references>
      </pivotArea>
    </chartFormat>
    <chartFormat chart="2" format="18">
      <pivotArea type="data" outline="0" fieldPosition="0">
        <references count="2">
          <reference field="4294967294" count="1" selected="0">
            <x v="0"/>
          </reference>
          <reference field="7" count="1" selected="0">
            <x v="0"/>
          </reference>
        </references>
      </pivotArea>
    </chartFormat>
    <chartFormat chart="2" format="19">
      <pivotArea type="data" outline="0" fieldPosition="0">
        <references count="2">
          <reference field="4294967294" count="1" selected="0">
            <x v="0"/>
          </reference>
          <reference field="7" count="1" selected="0">
            <x v="1"/>
          </reference>
        </references>
      </pivotArea>
    </chartFormat>
    <chartFormat chart="2" format="20">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BC380B-2A41-F345-8111-026E4DF62CF1}"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Q14:R17" firstHeaderRow="1" firstDataRow="1" firstDataCol="1"/>
  <pivotFields count="24">
    <pivotField showAll="0"/>
    <pivotField showAll="0"/>
    <pivotField showAll="0"/>
    <pivotField showAll="0"/>
    <pivotField numFmtId="22" showAll="0"/>
    <pivotField numFmtId="22" showAll="0"/>
    <pivotField showAll="0"/>
    <pivotField showAll="0"/>
    <pivotField showAll="0"/>
    <pivotField showAll="0"/>
    <pivotField showAll="0"/>
    <pivotField showAll="0"/>
    <pivotField showAll="0"/>
    <pivotField showAll="0"/>
    <pivotField showAll="0"/>
    <pivotField showAll="0"/>
    <pivotField dataField="1" numFmtId="168" showAll="0"/>
    <pivotField numFmtId="166" showAll="0"/>
    <pivotField numFmtId="165" showAll="0"/>
    <pivotField numFmtId="165" showAll="0"/>
    <pivotField numFmtId="164" showAll="0"/>
    <pivotField numFmtId="164" showAll="0"/>
    <pivotField numFmtId="164" showAll="0"/>
    <pivotField axis="axisRow" showAll="0">
      <items count="3">
        <item x="0"/>
        <item x="1"/>
        <item t="default"/>
      </items>
    </pivotField>
  </pivotFields>
  <rowFields count="1">
    <field x="23"/>
  </rowFields>
  <rowItems count="3">
    <i>
      <x/>
    </i>
    <i>
      <x v="1"/>
    </i>
    <i t="grand">
      <x/>
    </i>
  </rowItems>
  <colItems count="1">
    <i/>
  </colItems>
  <dataFields count="1">
    <dataField name="Sum of Total Cuenta" fld="16" baseField="0" baseItem="0" numFmtId="168"/>
  </dataFields>
  <formats count="7">
    <format dxfId="99">
      <pivotArea outline="0" collapsedLevelsAreSubtotals="1" fieldPosition="0"/>
    </format>
    <format dxfId="78">
      <pivotArea type="all" dataOnly="0" outline="0" fieldPosition="0"/>
    </format>
    <format dxfId="77">
      <pivotArea outline="0" collapsedLevelsAreSubtotals="1" fieldPosition="0"/>
    </format>
    <format dxfId="76">
      <pivotArea field="23" type="button" dataOnly="0" labelOnly="1" outline="0" axis="axisRow" fieldPosition="0"/>
    </format>
    <format dxfId="75">
      <pivotArea dataOnly="0" labelOnly="1" fieldPosition="0">
        <references count="1">
          <reference field="23" count="0"/>
        </references>
      </pivotArea>
    </format>
    <format dxfId="74">
      <pivotArea dataOnly="0" labelOnly="1" grandRow="1" outline="0" fieldPosition="0"/>
    </format>
    <format dxfId="73">
      <pivotArea dataOnly="0" labelOnly="1" outline="0" axis="axisValues" fieldPosition="0"/>
    </format>
  </formats>
  <chartFormats count="3">
    <chartFormat chart="2" format="17" series="1">
      <pivotArea type="data" outline="0" fieldPosition="0">
        <references count="1">
          <reference field="4294967294" count="1" selected="0">
            <x v="0"/>
          </reference>
        </references>
      </pivotArea>
    </chartFormat>
    <chartFormat chart="2" format="18">
      <pivotArea type="data" outline="0" fieldPosition="0">
        <references count="2">
          <reference field="4294967294" count="1" selected="0">
            <x v="0"/>
          </reference>
          <reference field="23" count="1" selected="0">
            <x v="0"/>
          </reference>
        </references>
      </pivotArea>
    </chartFormat>
    <chartFormat chart="2" format="19">
      <pivotArea type="data" outline="0" fieldPosition="0">
        <references count="2">
          <reference field="4294967294" count="1" selected="0">
            <x v="0"/>
          </reference>
          <reference field="2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D1D06C-6588-8C40-A068-5EF6245178B2}"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C5:AG14" firstHeaderRow="1" firstDataRow="2" firstDataCol="1"/>
  <pivotFields count="24">
    <pivotField showAll="0"/>
    <pivotField showAll="0"/>
    <pivotField dataField="1" showAll="0"/>
    <pivotField showAll="0"/>
    <pivotField numFmtId="22" showAll="0"/>
    <pivotField numFmtId="22" showAll="0"/>
    <pivotField showAll="0"/>
    <pivotField axis="axisCol" showAll="0">
      <items count="4">
        <item x="0"/>
        <item x="2"/>
        <item x="1"/>
        <item t="default"/>
      </items>
    </pivotField>
    <pivotField showAll="0"/>
    <pivotField showAll="0"/>
    <pivotField showAll="0"/>
    <pivotField showAll="0"/>
    <pivotField showAll="0"/>
    <pivotField showAll="0"/>
    <pivotField showAll="0"/>
    <pivotField showAll="0"/>
    <pivotField numFmtId="168" showAll="0"/>
    <pivotField axis="axisRow" numFmtId="166" showAll="0">
      <items count="8">
        <item x="0"/>
        <item x="1"/>
        <item x="2"/>
        <item x="3"/>
        <item x="4"/>
        <item x="5"/>
        <item x="6"/>
        <item t="default"/>
      </items>
    </pivotField>
    <pivotField numFmtId="165" showAll="0"/>
    <pivotField numFmtId="165" showAll="0"/>
    <pivotField numFmtId="164" showAll="0"/>
    <pivotField numFmtId="164" showAll="0"/>
    <pivotField numFmtId="164" showAll="0"/>
    <pivotField showAll="0"/>
  </pivotFields>
  <rowFields count="1">
    <field x="17"/>
  </rowFields>
  <rowItems count="8">
    <i>
      <x/>
    </i>
    <i>
      <x v="1"/>
    </i>
    <i>
      <x v="2"/>
    </i>
    <i>
      <x v="3"/>
    </i>
    <i>
      <x v="4"/>
    </i>
    <i>
      <x v="5"/>
    </i>
    <i>
      <x v="6"/>
    </i>
    <i t="grand">
      <x/>
    </i>
  </rowItems>
  <colFields count="1">
    <field x="7"/>
  </colFields>
  <colItems count="4">
    <i>
      <x/>
    </i>
    <i>
      <x v="1"/>
    </i>
    <i>
      <x v="2"/>
    </i>
    <i t="grand">
      <x/>
    </i>
  </colItems>
  <dataFields count="1">
    <dataField name="Count of Número de Orden" fld="2" subtotal="count" baseField="0" baseItem="0"/>
  </dataFields>
  <formats count="12">
    <format dxfId="101">
      <pivotArea dataOnly="0" labelOnly="1" fieldPosition="0">
        <references count="1">
          <reference field="17" count="0"/>
        </references>
      </pivotArea>
    </format>
    <format dxfId="100">
      <pivotArea outline="0" collapsedLevelsAreSubtotals="1" fieldPosition="0"/>
    </format>
    <format dxfId="71">
      <pivotArea type="all" dataOnly="0" outline="0" fieldPosition="0"/>
    </format>
    <format dxfId="70">
      <pivotArea outline="0" collapsedLevelsAreSubtotals="1" fieldPosition="0"/>
    </format>
    <format dxfId="69">
      <pivotArea type="origin" dataOnly="0" labelOnly="1" outline="0" fieldPosition="0"/>
    </format>
    <format dxfId="68">
      <pivotArea field="7" type="button" dataOnly="0" labelOnly="1" outline="0" axis="axisCol" fieldPosition="0"/>
    </format>
    <format dxfId="67">
      <pivotArea type="topRight" dataOnly="0" labelOnly="1" outline="0" fieldPosition="0"/>
    </format>
    <format dxfId="66">
      <pivotArea field="17" type="button" dataOnly="0" labelOnly="1" outline="0" axis="axisRow" fieldPosition="0"/>
    </format>
    <format dxfId="65">
      <pivotArea dataOnly="0" labelOnly="1" fieldPosition="0">
        <references count="1">
          <reference field="17" count="0"/>
        </references>
      </pivotArea>
    </format>
    <format dxfId="64">
      <pivotArea dataOnly="0" labelOnly="1" grandRow="1" outline="0" fieldPosition="0"/>
    </format>
    <format dxfId="63">
      <pivotArea dataOnly="0" labelOnly="1" fieldPosition="0">
        <references count="1">
          <reference field="7" count="0"/>
        </references>
      </pivotArea>
    </format>
    <format dxfId="62">
      <pivotArea dataOnly="0" labelOnly="1" grandCol="1" outline="0" fieldPosition="0"/>
    </format>
  </formats>
  <chartFormats count="6">
    <chartFormat chart="10" format="35" series="1">
      <pivotArea type="data" outline="0" fieldPosition="0">
        <references count="2">
          <reference field="4294967294" count="1" selected="0">
            <x v="0"/>
          </reference>
          <reference field="7" count="1" selected="0">
            <x v="0"/>
          </reference>
        </references>
      </pivotArea>
    </chartFormat>
    <chartFormat chart="10" format="36">
      <pivotArea type="data" outline="0" fieldPosition="0">
        <references count="3">
          <reference field="4294967294" count="1" selected="0">
            <x v="0"/>
          </reference>
          <reference field="7" count="1" selected="0">
            <x v="0"/>
          </reference>
          <reference field="17" count="1" selected="0">
            <x v="0"/>
          </reference>
        </references>
      </pivotArea>
    </chartFormat>
    <chartFormat chart="10" format="37">
      <pivotArea type="data" outline="0" fieldPosition="0">
        <references count="3">
          <reference field="4294967294" count="1" selected="0">
            <x v="0"/>
          </reference>
          <reference field="7" count="1" selected="0">
            <x v="0"/>
          </reference>
          <reference field="17" count="1" selected="0">
            <x v="1"/>
          </reference>
        </references>
      </pivotArea>
    </chartFormat>
    <chartFormat chart="10" format="38">
      <pivotArea type="data" outline="0" fieldPosition="0">
        <references count="3">
          <reference field="4294967294" count="1" selected="0">
            <x v="0"/>
          </reference>
          <reference field="7" count="1" selected="0">
            <x v="0"/>
          </reference>
          <reference field="17" count="1" selected="0">
            <x v="2"/>
          </reference>
        </references>
      </pivotArea>
    </chartFormat>
    <chartFormat chart="10" format="39" series="1">
      <pivotArea type="data" outline="0" fieldPosition="0">
        <references count="2">
          <reference field="4294967294" count="1" selected="0">
            <x v="0"/>
          </reference>
          <reference field="7" count="1" selected="0">
            <x v="1"/>
          </reference>
        </references>
      </pivotArea>
    </chartFormat>
    <chartFormat chart="10" format="40"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934E154-E67A-9941-AF97-FC935F801A27}" name="PivotTable1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N5:AO26" firstHeaderRow="1" firstDataRow="1" firstDataCol="1"/>
  <pivotFields count="12">
    <pivotField showAll="0"/>
    <pivotField showAll="0"/>
    <pivotField axis="axisRow" showAll="0" sortType="descending">
      <items count="21">
        <item x="19"/>
        <item x="18"/>
        <item x="7"/>
        <item x="9"/>
        <item x="16"/>
        <item x="15"/>
        <item x="11"/>
        <item x="8"/>
        <item x="2"/>
        <item x="13"/>
        <item x="5"/>
        <item x="1"/>
        <item x="4"/>
        <item x="14"/>
        <item x="17"/>
        <item x="12"/>
        <item x="3"/>
        <item x="0"/>
        <item x="10"/>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numFmtId="1" showAll="0"/>
    <pivotField showAll="0"/>
    <pivotField showAll="0"/>
    <pivotField showAll="0"/>
    <pivotField numFmtId="9" showAll="0"/>
  </pivotFields>
  <rowFields count="1">
    <field x="2"/>
  </rowFields>
  <rowItems count="21">
    <i>
      <x v="11"/>
    </i>
    <i>
      <x v="2"/>
    </i>
    <i>
      <x v="12"/>
    </i>
    <i>
      <x v="19"/>
    </i>
    <i>
      <x v="17"/>
    </i>
    <i>
      <x v="1"/>
    </i>
    <i>
      <x v="16"/>
    </i>
    <i>
      <x v="15"/>
    </i>
    <i>
      <x v="14"/>
    </i>
    <i>
      <x v="9"/>
    </i>
    <i>
      <x/>
    </i>
    <i>
      <x v="4"/>
    </i>
    <i>
      <x v="13"/>
    </i>
    <i>
      <x v="10"/>
    </i>
    <i>
      <x v="7"/>
    </i>
    <i>
      <x v="8"/>
    </i>
    <i>
      <x v="18"/>
    </i>
    <i>
      <x v="3"/>
    </i>
    <i>
      <x v="5"/>
    </i>
    <i>
      <x v="6"/>
    </i>
    <i t="grand">
      <x/>
    </i>
  </rowItems>
  <colItems count="1">
    <i/>
  </colItems>
  <dataFields count="1">
    <dataField name="Average of Tiempo de Preparación Unitario" fld="7" subtotal="average" baseField="0" baseItem="0"/>
  </dataFields>
  <formats count="8">
    <format dxfId="103">
      <pivotArea collapsedLevelsAreSubtotals="1" fieldPosition="0">
        <references count="1">
          <reference field="2" count="0"/>
        </references>
      </pivotArea>
    </format>
    <format dxfId="102">
      <pivotArea outline="0" collapsedLevelsAreSubtotals="1" fieldPosition="0"/>
    </format>
    <format dxfId="61">
      <pivotArea type="all" dataOnly="0" outline="0" fieldPosition="0"/>
    </format>
    <format dxfId="60">
      <pivotArea outline="0" collapsedLevelsAreSubtotals="1" fieldPosition="0"/>
    </format>
    <format dxfId="59">
      <pivotArea field="2" type="button" dataOnly="0" labelOnly="1" outline="0" axis="axisRow" fieldPosition="0"/>
    </format>
    <format dxfId="58">
      <pivotArea dataOnly="0" labelOnly="1" fieldPosition="0">
        <references count="1">
          <reference field="2" count="0"/>
        </references>
      </pivotArea>
    </format>
    <format dxfId="57">
      <pivotArea dataOnly="0" labelOnly="1" grandRow="1" outline="0" fieldPosition="0"/>
    </format>
    <format dxfId="5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5E9716F-43A4-AC4C-9C6C-E3827EAAF4C9}"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E5:F9" firstHeaderRow="1" firstDataRow="1" firstDataCol="1"/>
  <pivotFields count="24">
    <pivotField showAll="0"/>
    <pivotField showAll="0"/>
    <pivotField showAll="0"/>
    <pivotField showAll="0"/>
    <pivotField numFmtId="22" showAll="0"/>
    <pivotField numFmtId="22" showAll="0"/>
    <pivotField showAll="0"/>
    <pivotField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numFmtId="168" showAll="0"/>
    <pivotField numFmtId="166" showAll="0"/>
    <pivotField numFmtId="165" showAll="0"/>
    <pivotField numFmtId="165" showAll="0"/>
    <pivotField numFmtId="164" showAll="0"/>
    <pivotField numFmtId="164" showAll="0"/>
    <pivotField numFmtId="164" showAll="0"/>
    <pivotField showAll="0"/>
  </pivotFields>
  <rowFields count="1">
    <field x="8"/>
  </rowFields>
  <rowItems count="4">
    <i>
      <x v="1"/>
    </i>
    <i>
      <x v="2"/>
    </i>
    <i>
      <x/>
    </i>
    <i t="grand">
      <x/>
    </i>
  </rowItems>
  <colItems count="1">
    <i/>
  </colItems>
  <dataFields count="1">
    <dataField name="Count of Total Cuenta" fld="16" subtotal="count" baseField="0" baseItem="0"/>
  </dataFields>
  <formats count="6">
    <format dxfId="54">
      <pivotArea type="all" dataOnly="0" outline="0" fieldPosition="0"/>
    </format>
    <format dxfId="53">
      <pivotArea outline="0" collapsedLevelsAreSubtotals="1" fieldPosition="0"/>
    </format>
    <format dxfId="52">
      <pivotArea field="8" type="button" dataOnly="0" labelOnly="1" outline="0" axis="axisRow" fieldPosition="0"/>
    </format>
    <format dxfId="51">
      <pivotArea dataOnly="0" labelOnly="1" fieldPosition="0">
        <references count="1">
          <reference field="8" count="0"/>
        </references>
      </pivotArea>
    </format>
    <format dxfId="50">
      <pivotArea dataOnly="0" labelOnly="1" grandRow="1" outline="0" fieldPosition="0"/>
    </format>
    <format dxfId="49">
      <pivotArea dataOnly="0" labelOnly="1" outline="0" axis="axisValues" fieldPosition="0"/>
    </format>
  </formats>
  <chartFormats count="4">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8" count="1" selected="0">
            <x v="1"/>
          </reference>
        </references>
      </pivotArea>
    </chartFormat>
    <chartFormat chart="5" format="7">
      <pivotArea type="data" outline="0" fieldPosition="0">
        <references count="2">
          <reference field="4294967294" count="1" selected="0">
            <x v="0"/>
          </reference>
          <reference field="8" count="1" selected="0">
            <x v="2"/>
          </reference>
        </references>
      </pivotArea>
    </chartFormat>
    <chartFormat chart="5" format="8">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36EF6D7-043D-E845-8913-B0C1479DBFCB}" name="Ingresos por Servicio"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5:C9" firstHeaderRow="1" firstDataRow="1" firstDataCol="1"/>
  <pivotFields count="24">
    <pivotField showAll="0"/>
    <pivotField showAll="0"/>
    <pivotField showAll="0"/>
    <pivotField showAll="0"/>
    <pivotField numFmtId="22" showAll="0"/>
    <pivotField numFmtId="22"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numFmtId="168" showAll="0"/>
    <pivotField numFmtId="166" showAll="0"/>
    <pivotField numFmtId="165" showAll="0"/>
    <pivotField numFmtId="165" showAll="0"/>
    <pivotField numFmtId="164" showAll="0"/>
    <pivotField numFmtId="164" showAll="0"/>
    <pivotField numFmtId="164" showAll="0"/>
    <pivotField showAll="0">
      <items count="3">
        <item x="0"/>
        <item h="1" x="1"/>
        <item t="default"/>
      </items>
    </pivotField>
  </pivotFields>
  <rowFields count="1">
    <field x="7"/>
  </rowFields>
  <rowItems count="4">
    <i>
      <x/>
    </i>
    <i>
      <x v="1"/>
    </i>
    <i>
      <x v="2"/>
    </i>
    <i t="grand">
      <x/>
    </i>
  </rowItems>
  <colItems count="1">
    <i/>
  </colItems>
  <dataFields count="1">
    <dataField name="Sum of Total Cuenta" fld="16" baseField="0" baseItem="0" numFmtId="168"/>
  </dataFields>
  <formats count="7">
    <format dxfId="104">
      <pivotArea outline="0" collapsedLevelsAreSubtotals="1" fieldPosition="0"/>
    </format>
    <format dxfId="47">
      <pivotArea type="all" dataOnly="0" outline="0" fieldPosition="0"/>
    </format>
    <format dxfId="46">
      <pivotArea outline="0" collapsedLevelsAreSubtotals="1" fieldPosition="0"/>
    </format>
    <format dxfId="45">
      <pivotArea field="7" type="button" dataOnly="0" labelOnly="1" outline="0" axis="axisRow" fieldPosition="0"/>
    </format>
    <format dxfId="44">
      <pivotArea dataOnly="0" labelOnly="1" fieldPosition="0">
        <references count="1">
          <reference field="7" count="0"/>
        </references>
      </pivotArea>
    </format>
    <format dxfId="43">
      <pivotArea dataOnly="0" labelOnly="1" grandRow="1" outline="0" fieldPosition="0"/>
    </format>
    <format dxfId="42">
      <pivotArea dataOnly="0" labelOnly="1" outline="0" axis="axisValues" fieldPosition="0"/>
    </format>
  </formats>
  <chartFormats count="4">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7" count="1" selected="0">
            <x v="0"/>
          </reference>
        </references>
      </pivotArea>
    </chartFormat>
    <chartFormat chart="7" format="7">
      <pivotArea type="data" outline="0" fieldPosition="0">
        <references count="2">
          <reference field="4294967294" count="1" selected="0">
            <x v="0"/>
          </reference>
          <reference field="7" count="1" selected="0">
            <x v="1"/>
          </reference>
        </references>
      </pivotArea>
    </chartFormat>
    <chartFormat chart="7"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434F49D-5040-8849-8A77-8FC4DE1E9913}"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I5:AL10" firstHeaderRow="1" firstDataRow="2" firstDataCol="1"/>
  <pivotFields count="24">
    <pivotField showAll="0"/>
    <pivotField showAll="0"/>
    <pivotField showAll="0"/>
    <pivotField showAll="0"/>
    <pivotField numFmtId="22" showAll="0"/>
    <pivotField numFmtId="22" showAll="0"/>
    <pivotField showAll="0"/>
    <pivotField showAll="0"/>
    <pivotField showAll="0"/>
    <pivotField showAll="0"/>
    <pivotField axis="axisRow" showAll="0" sortType="descending">
      <items count="4">
        <item x="1"/>
        <item x="2"/>
        <item x="0"/>
        <item t="default"/>
      </items>
      <autoSortScope>
        <pivotArea dataOnly="0" outline="0" fieldPosition="0">
          <references count="2">
            <reference field="4294967294" count="1" selected="0">
              <x v="0"/>
            </reference>
            <reference field="23" count="1" selected="0">
              <x v="0"/>
            </reference>
          </references>
        </pivotArea>
      </autoSortScope>
    </pivotField>
    <pivotField showAll="0"/>
    <pivotField showAll="0"/>
    <pivotField showAll="0"/>
    <pivotField showAll="0"/>
    <pivotField showAll="0"/>
    <pivotField numFmtId="168" showAll="0"/>
    <pivotField numFmtId="166" showAll="0"/>
    <pivotField numFmtId="165" showAll="0"/>
    <pivotField numFmtId="165" showAll="0"/>
    <pivotField numFmtId="164" showAll="0"/>
    <pivotField numFmtId="164" showAll="0"/>
    <pivotField numFmtId="164" showAll="0"/>
    <pivotField axis="axisCol" dataField="1" showAll="0">
      <items count="3">
        <item x="0"/>
        <item x="1"/>
        <item t="default"/>
      </items>
    </pivotField>
  </pivotFields>
  <rowFields count="1">
    <field x="10"/>
  </rowFields>
  <rowItems count="4">
    <i>
      <x v="1"/>
    </i>
    <i>
      <x v="2"/>
    </i>
    <i>
      <x/>
    </i>
    <i t="grand">
      <x/>
    </i>
  </rowItems>
  <colFields count="1">
    <field x="23"/>
  </colFields>
  <colItems count="3">
    <i>
      <x/>
    </i>
    <i>
      <x v="1"/>
    </i>
    <i t="grand">
      <x/>
    </i>
  </colItems>
  <dataFields count="1">
    <dataField name="Count of Estado Pago" fld="23" subtotal="count" showDataAs="percentOfTotal" baseField="0" baseItem="0" numFmtId="10"/>
  </dataFields>
  <formats count="10">
    <format dxfId="40">
      <pivotArea type="all" dataOnly="0" outline="0" fieldPosition="0"/>
    </format>
    <format dxfId="39">
      <pivotArea outline="0" collapsedLevelsAreSubtotals="1" fieldPosition="0"/>
    </format>
    <format dxfId="38">
      <pivotArea type="origin" dataOnly="0" labelOnly="1" outline="0" fieldPosition="0"/>
    </format>
    <format dxfId="37">
      <pivotArea field="23" type="button" dataOnly="0" labelOnly="1" outline="0" axis="axisCol" fieldPosition="0"/>
    </format>
    <format dxfId="36">
      <pivotArea type="topRight" dataOnly="0" labelOnly="1" outline="0" fieldPosition="0"/>
    </format>
    <format dxfId="35">
      <pivotArea field="10" type="button" dataOnly="0" labelOnly="1" outline="0" axis="axisRow" fieldPosition="0"/>
    </format>
    <format dxfId="34">
      <pivotArea dataOnly="0" labelOnly="1" fieldPosition="0">
        <references count="1">
          <reference field="10" count="0"/>
        </references>
      </pivotArea>
    </format>
    <format dxfId="33">
      <pivotArea dataOnly="0" labelOnly="1" grandRow="1" outline="0" fieldPosition="0"/>
    </format>
    <format dxfId="32">
      <pivotArea dataOnly="0" labelOnly="1" fieldPosition="0">
        <references count="1">
          <reference field="23" count="0"/>
        </references>
      </pivotArea>
    </format>
    <format dxfId="31">
      <pivotArea dataOnly="0" labelOnly="1" grandCol="1" outline="0" fieldPosition="0"/>
    </format>
  </formats>
  <chartFormats count="2">
    <chartFormat chart="0" format="0" series="1">
      <pivotArea type="data" outline="0" fieldPosition="0">
        <references count="2">
          <reference field="4294967294" count="1" selected="0">
            <x v="0"/>
          </reference>
          <reference field="23" count="1" selected="0">
            <x v="0"/>
          </reference>
        </references>
      </pivotArea>
    </chartFormat>
    <chartFormat chart="0" format="1" series="1">
      <pivotArea type="data" outline="0" fieldPosition="0">
        <references count="2">
          <reference field="4294967294" count="1" selected="0">
            <x v="0"/>
          </reference>
          <reference field="2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69968ED-459A-2A45-9158-A0CA788E2315}"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N5:O17" firstHeaderRow="1" firstDataRow="1" firstDataCol="1"/>
  <pivotFields count="24">
    <pivotField showAll="0"/>
    <pivotField showAll="0"/>
    <pivotField showAll="0"/>
    <pivotField showAll="0"/>
    <pivotField numFmtId="22" showAll="0"/>
    <pivotField numFmtId="22" showAll="0"/>
    <pivotField showAll="0"/>
    <pivotField showAll="0"/>
    <pivotField showAll="0"/>
    <pivotField showAll="0"/>
    <pivotField showAll="0"/>
    <pivotField axis="axisRow" showAll="0" sortType="descending">
      <items count="12">
        <item x="10"/>
        <item x="6"/>
        <item x="2"/>
        <item x="9"/>
        <item x="1"/>
        <item x="8"/>
        <item x="0"/>
        <item x="3"/>
        <item x="4"/>
        <item x="7"/>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numFmtId="168" showAll="0"/>
    <pivotField numFmtId="166" showAll="0"/>
    <pivotField numFmtId="165" showAll="0"/>
    <pivotField numFmtId="165" showAll="0"/>
    <pivotField numFmtId="164" showAll="0"/>
    <pivotField numFmtId="164" showAll="0"/>
    <pivotField numFmtId="164" showAll="0"/>
    <pivotField showAll="0">
      <items count="3">
        <item x="0"/>
        <item h="1" x="1"/>
        <item t="default"/>
      </items>
    </pivotField>
  </pivotFields>
  <rowFields count="1">
    <field x="11"/>
  </rowFields>
  <rowItems count="12">
    <i>
      <x v="3"/>
    </i>
    <i>
      <x v="1"/>
    </i>
    <i>
      <x v="9"/>
    </i>
    <i>
      <x v="4"/>
    </i>
    <i>
      <x/>
    </i>
    <i>
      <x v="6"/>
    </i>
    <i>
      <x v="7"/>
    </i>
    <i>
      <x v="10"/>
    </i>
    <i>
      <x v="8"/>
    </i>
    <i>
      <x v="2"/>
    </i>
    <i>
      <x v="5"/>
    </i>
    <i t="grand">
      <x/>
    </i>
  </rowItems>
  <colItems count="1">
    <i/>
  </colItems>
  <dataFields count="1">
    <dataField name="Sum of Total Cuenta" fld="16" baseField="0" baseItem="0" numFmtId="168"/>
  </dataFields>
  <formats count="12">
    <format dxfId="110">
      <pivotArea type="all" dataOnly="0" outline="0" fieldPosition="0"/>
    </format>
    <format dxfId="109">
      <pivotArea outline="0" collapsedLevelsAreSubtotals="1" fieldPosition="0"/>
    </format>
    <format dxfId="108">
      <pivotArea field="11" type="button" dataOnly="0" labelOnly="1" outline="0" axis="axisRow" fieldPosition="0"/>
    </format>
    <format dxfId="107">
      <pivotArea dataOnly="0" labelOnly="1" fieldPosition="0">
        <references count="1">
          <reference field="11" count="0"/>
        </references>
      </pivotArea>
    </format>
    <format dxfId="106">
      <pivotArea dataOnly="0" labelOnly="1" grandRow="1" outline="0" fieldPosition="0"/>
    </format>
    <format dxfId="105">
      <pivotArea dataOnly="0" labelOnly="1" outline="0" axis="axisValues" fieldPosition="0"/>
    </format>
    <format dxfId="30">
      <pivotArea type="all" dataOnly="0" outline="0" fieldPosition="0"/>
    </format>
    <format dxfId="29">
      <pivotArea outline="0" collapsedLevelsAreSubtotals="1" fieldPosition="0"/>
    </format>
    <format dxfId="28">
      <pivotArea field="11" type="button" dataOnly="0" labelOnly="1" outline="0" axis="axisRow" fieldPosition="0"/>
    </format>
    <format dxfId="27">
      <pivotArea dataOnly="0" labelOnly="1" fieldPosition="0">
        <references count="1">
          <reference field="11" count="0"/>
        </references>
      </pivotArea>
    </format>
    <format dxfId="26">
      <pivotArea dataOnly="0" labelOnly="1" grandRow="1" outline="0" fieldPosition="0"/>
    </format>
    <format dxfId="25">
      <pivotArea dataOnly="0" labelOnly="1" outline="0" axis="axisValues" fieldPosition="0"/>
    </format>
  </formats>
  <chartFormats count="4">
    <chartFormat chart="2" format="17" series="1">
      <pivotArea type="data" outline="0" fieldPosition="0">
        <references count="1">
          <reference field="4294967294" count="1" selected="0">
            <x v="0"/>
          </reference>
        </references>
      </pivotArea>
    </chartFormat>
    <chartFormat chart="2" format="18">
      <pivotArea type="data" outline="0" fieldPosition="0">
        <references count="2">
          <reference field="4294967294" count="1" selected="0">
            <x v="0"/>
          </reference>
          <reference field="11" count="1" selected="0">
            <x v="1"/>
          </reference>
        </references>
      </pivotArea>
    </chartFormat>
    <chartFormat chart="2" format="19">
      <pivotArea type="data" outline="0" fieldPosition="0">
        <references count="2">
          <reference field="4294967294" count="1" selected="0">
            <x v="0"/>
          </reference>
          <reference field="11" count="1" selected="0">
            <x v="3"/>
          </reference>
        </references>
      </pivotArea>
    </chartFormat>
    <chartFormat chart="2" format="20">
      <pivotArea type="data" outline="0" fieldPosition="0">
        <references count="2">
          <reference field="4294967294" count="1" selected="0">
            <x v="0"/>
          </reference>
          <reference field="1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stado_Pago" xr10:uid="{9ABA8D7E-6913-B640-94BF-8AE649D4C5D5}" sourceName="Estado Pago">
  <pivotTables>
    <pivotTable tabId="4" name="Ingresos por Servicio"/>
  </pivotTables>
  <data>
    <tabular pivotCacheId="50626236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stado_Pago1" xr10:uid="{333450C2-D96C-3846-B83E-082878242AA5}" sourceName="Estado Pago">
  <pivotTables>
    <pivotTable tabId="4" name="PivotTable4"/>
  </pivotTables>
  <data>
    <tabular pivotCacheId="506262366">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stado_Pago2" xr10:uid="{C57A8C26-084A-0B4C-9450-E3F78CF38390}" sourceName="Estado Pago">
  <pivotTables>
    <pivotTable tabId="4" name="PivotTable3"/>
  </pivotTables>
  <data>
    <tabular pivotCacheId="506262366">
      <items count="2">
        <i x="0"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stado_Pago3" xr10:uid="{1DF5BBFC-520F-BD4D-988F-A52E3674E7CC}" sourceName="Estado Pago">
  <pivotTables>
    <pivotTable tabId="4" name="PivotTable7"/>
  </pivotTables>
  <data>
    <tabular pivotCacheId="506262366">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stado Pago" xr10:uid="{E45BF932-D961-B246-9A87-0405E27E6C38}" cache="Slicer_Estado_Pago" caption="Estado Pago" rowHeight="251883"/>
  <slicer name="Estado Pago 1" xr10:uid="{7830531F-B7F0-624E-B84F-DD586E86C198}" cache="Slicer_Estado_Pago1" caption="Estado Pago" rowHeight="251883"/>
  <slicer name="Estado Pago 2" xr10:uid="{A32762AE-C65C-F948-BAF8-106E642956B5}" cache="Slicer_Estado_Pago2" caption="Estado Pago" rowHeight="251883"/>
  <slicer name="Estado Pago 3" xr10:uid="{1FAA563D-C35D-9C41-AA3B-CE0DF40F8259}" cache="Slicer_Estado_Pago3" caption="Estado Pago"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2EFB8A4-2152-A345-9B0A-9130FEBCA305}" name="Sala" displayName="Sala" ref="A1:X768" totalsRowShown="0">
  <autoFilter ref="A1:X768" xr:uid="{42EFB8A4-2152-A345-9B0A-9130FEBCA305}"/>
  <sortState xmlns:xlrd2="http://schemas.microsoft.com/office/spreadsheetml/2017/richdata2" ref="A2:X768">
    <sortCondition ref="C2:C768"/>
  </sortState>
  <tableColumns count="24">
    <tableColumn id="1" xr3:uid="{BE4DBD67-C74C-BC41-9185-E28F90E4C930}" name="Número de Mesa"/>
    <tableColumn id="2" xr3:uid="{1F125977-C273-D64D-93D1-F8FA2F355E05}" name="Nombre del Cliente"/>
    <tableColumn id="11" xr3:uid="{1691BE47-80AD-6741-A0B2-A33C7B7156CA}" name="Número de Orden"/>
    <tableColumn id="3" xr3:uid="{76B7C0B7-1A09-7844-A4D5-11CB0854CEB2}" name="Número de Comensales"/>
    <tableColumn id="4" xr3:uid="{8893FF96-2DCF-A648-99B1-A85A0B4C306B}" name="Hora de Llegada" dataDxfId="125"/>
    <tableColumn id="5" xr3:uid="{5B86AADD-9FFA-254D-BDBD-A56D27BF549A}" name="Hora de Salida" dataDxfId="124"/>
    <tableColumn id="6" xr3:uid="{CF36D9D6-59BA-4445-B087-0B3ACA24E953}" name="Mesero Asignado"/>
    <tableColumn id="7" xr3:uid="{EDC9BCF0-CF72-C741-B2D8-05D0657E1DE1}" name="Tipo de Servicio"/>
    <tableColumn id="8" xr3:uid="{C3FA7274-BF54-684C-8660-4D9E1DECB36D}" name="Método de Pago"/>
    <tableColumn id="9" xr3:uid="{FC29646D-510B-2441-8409-0125103D97EB}" name="Propina"/>
    <tableColumn id="10" xr3:uid="{0A5AFEE5-25ED-1742-B56B-ACBF4B76FD2F}" name="Estado de la Mesa"/>
    <tableColumn id="12" xr3:uid="{0649FE75-0B28-7E4A-BA5C-14A5443CE23B}" name="País de Origen"/>
    <tableColumn id="13" xr3:uid="{6437E556-378F-1143-85F3-4C801BC4681E}" name="Plato 1"/>
    <tableColumn id="14" xr3:uid="{9B4B5DA4-452C-0941-92D2-A4E3843678D5}" name="Plato 2"/>
    <tableColumn id="15" xr3:uid="{C584AA44-FF97-D840-8E9F-BB589E6980A8}" name="Plato 3"/>
    <tableColumn id="16" xr3:uid="{FABC3DC3-BA8D-A343-8AA9-D73A7CEB417D}" name="Plato 4"/>
    <tableColumn id="17" xr3:uid="{C74ACF09-46E0-6F4F-B67F-9A70B09EE995}" name="Total Cuenta" dataDxfId="123">
      <calculatedColumnFormula>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calculatedColumnFormula>
    </tableColumn>
    <tableColumn id="18" xr3:uid="{27F8A45E-FEBB-F846-9838-970C84808838}" name="Fecha Factura" dataDxfId="122">
      <calculatedColumnFormula>INT(E2)</calculatedColumnFormula>
    </tableColumn>
    <tableColumn id="19" xr3:uid="{8AEC7003-4895-284D-BFFF-AE5856B84120}" name="Hora Llegada" dataDxfId="121">
      <calculatedColumnFormula>MOD(E2,1)</calculatedColumnFormula>
    </tableColumn>
    <tableColumn id="20" xr3:uid="{DCDD7B44-5FB1-A64A-9683-5C8769EECCE1}" name="Hora Salida" dataDxfId="120">
      <calculatedColumnFormula>MOD(F2,1)</calculatedColumnFormula>
    </tableColumn>
    <tableColumn id="21" xr3:uid="{261CE910-99A4-6649-BFE1-F1B419D2A25B}" name="T Permanencia" dataDxfId="119">
      <calculatedColumnFormula>IF(K2="Ocupada",(T2-S2)+(15/1440),T2-S2)</calculatedColumnFormula>
    </tableColumn>
    <tableColumn id="22" xr3:uid="{E3A5EE2F-B0E6-4141-AEF4-5C467ECEE347}" name="T Preparación (H)" dataDxfId="118">
      <calculatedColumnFormula>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calculatedColumnFormula>
    </tableColumn>
    <tableColumn id="23" xr3:uid="{308FE486-3DFB-1E44-B7F9-C98D696DDDC2}" name="T Degustación (H)" dataDxfId="117">
      <calculatedColumnFormula>IFERROR(Sala[[#This Row],[T Permanencia]]-Sala[[#This Row],[T Preparación (H)]],0)</calculatedColumnFormula>
    </tableColumn>
    <tableColumn id="24" xr3:uid="{7C81D76D-056A-6347-9934-6B5CC71709CD}" name="Estado Pago" dataDxfId="116">
      <calculatedColumnFormula>IF(Sala[[#This Row],[T Degustación (H)]]&gt;0,"Cobrado","No cobrado")</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0B821A-3112-BD46-BEED-BD358083BAF4}" name="Cocina" displayName="Cocina" ref="A1:L1903" totalsRowShown="0">
  <autoFilter ref="A1:L1903" xr:uid="{09BBBF6E-8035-1343-A6A2-B543B83B2B2A}"/>
  <tableColumns count="12">
    <tableColumn id="1" xr3:uid="{7FD81C1E-3899-4540-8F47-DEA584714C58}" name="Número de Orden"/>
    <tableColumn id="2" xr3:uid="{ACFBBC92-620B-7044-AC85-1306C99E6457}" name="Número de Mesa"/>
    <tableColumn id="3" xr3:uid="{30C893B0-73C3-0047-8CEC-43F68BB952CA}" name="Nombre del Plato"/>
    <tableColumn id="4" xr3:uid="{B668B329-A67C-884D-BA14-3D9DABC3C2A2}" name="Costo Unitario"/>
    <tableColumn id="5" xr3:uid="{B31168A1-33B6-4D4E-BFB5-E6B9623E6308}" name="Precio Unitario"/>
    <tableColumn id="6" xr3:uid="{4F622C22-D58D-7A45-B160-4227E20D30EB}" name="Cantidad Ordenada"/>
    <tableColumn id="7" xr3:uid="{AB4F039F-2130-FB4C-B5F0-684F16FD052F}" name="Tiempo de Preparación"/>
    <tableColumn id="8" xr3:uid="{0BDB5469-47F8-6A45-848C-61AD5F40289C}" name="Tiempo de Preparación Unitario" dataDxfId="115">
      <calculatedColumnFormula>Cocina[[#This Row],[Tiempo de Preparación]]/Cocina[[#This Row],[Cantidad Ordenada]]</calculatedColumnFormula>
    </tableColumn>
    <tableColumn id="10" xr3:uid="{570FC8EC-209F-4548-9D22-1F3984BABE86}" name="Ganacia Bruta" dataDxfId="114">
      <calculatedColumnFormula>Cocina[[#This Row],[Precio Unitario]]*Cocina[[#This Row],[Cantidad Ordenada]]</calculatedColumnFormula>
    </tableColumn>
    <tableColumn id="12" xr3:uid="{63BA6C65-E796-D949-81B0-4AC902BA78B1}" name="Coste Total" dataDxfId="113">
      <calculatedColumnFormula>Cocina[[#This Row],[Costo Unitario]]*Cocina[[#This Row],[Cantidad Ordenada]]</calculatedColumnFormula>
    </tableColumn>
    <tableColumn id="9" xr3:uid="{1858D3F5-A86E-CE48-9A67-B5567F74E800}" name="Ganancia Neta" dataDxfId="112">
      <calculatedColumnFormula>Cocina[[#This Row],[Ganacia Bruta]]-Cocina[[#This Row],[Coste Total]]</calculatedColumnFormula>
    </tableColumn>
    <tableColumn id="11" xr3:uid="{03126CE9-9E13-3243-AC44-1864BD0D2196}" name="Margen" dataCellStyle="Percent">
      <calculatedColumnFormula>Cocina[[#This Row],[Ganancia Neta]]/Cocina[[#This Row],[Ganacia Bruta]]</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A00BA-3105-C444-ADF5-D603E9A598AE}">
  <dimension ref="A1:X768"/>
  <sheetViews>
    <sheetView zoomScaleNormal="100" workbookViewId="0">
      <selection activeCell="A2" sqref="A2"/>
    </sheetView>
  </sheetViews>
  <sheetFormatPr baseColWidth="10" defaultRowHeight="16" x14ac:dyDescent="0.2"/>
  <cols>
    <col min="1" max="1" width="16.83203125" customWidth="1"/>
    <col min="2" max="2" width="19.1640625" hidden="1" customWidth="1"/>
    <col min="3" max="3" width="17.6640625" customWidth="1"/>
    <col min="4" max="4" width="23.1640625" customWidth="1"/>
    <col min="5" max="5" width="16" customWidth="1"/>
    <col min="6" max="6" width="14.6640625" customWidth="1"/>
    <col min="7" max="7" width="16.83203125" customWidth="1"/>
    <col min="8" max="9" width="15.83203125" customWidth="1"/>
    <col min="11" max="11" width="17.5" customWidth="1"/>
    <col min="13" max="13" width="14.5" customWidth="1"/>
    <col min="14" max="14" width="17.5" customWidth="1"/>
    <col min="18" max="18" width="13.1640625" customWidth="1"/>
    <col min="19" max="19" width="14.1640625" customWidth="1"/>
    <col min="20" max="20" width="13.5" customWidth="1"/>
    <col min="21" max="21" width="12.1640625" customWidth="1"/>
    <col min="22" max="22" width="15" customWidth="1"/>
    <col min="23" max="23" width="16.83203125" style="4" customWidth="1"/>
    <col min="24" max="24" width="17.33203125" customWidth="1"/>
  </cols>
  <sheetData>
    <row r="1" spans="1:24" x14ac:dyDescent="0.2">
      <c r="A1" t="s">
        <v>232</v>
      </c>
      <c r="B1" t="s">
        <v>0</v>
      </c>
      <c r="C1" t="s">
        <v>228</v>
      </c>
      <c r="D1" t="s">
        <v>230</v>
      </c>
      <c r="E1" t="s">
        <v>1</v>
      </c>
      <c r="F1" t="s">
        <v>2</v>
      </c>
      <c r="G1" t="s">
        <v>3</v>
      </c>
      <c r="H1" t="s">
        <v>4</v>
      </c>
      <c r="I1" t="s">
        <v>229</v>
      </c>
      <c r="J1" t="s">
        <v>5</v>
      </c>
      <c r="K1" t="s">
        <v>6</v>
      </c>
      <c r="L1" t="s">
        <v>227</v>
      </c>
      <c r="M1" t="s">
        <v>619</v>
      </c>
      <c r="N1" t="s">
        <v>620</v>
      </c>
      <c r="O1" t="s">
        <v>621</v>
      </c>
      <c r="P1" t="s">
        <v>622</v>
      </c>
      <c r="Q1" t="s">
        <v>611</v>
      </c>
      <c r="R1" t="s">
        <v>612</v>
      </c>
      <c r="S1" t="s">
        <v>613</v>
      </c>
      <c r="T1" t="s">
        <v>614</v>
      </c>
      <c r="U1" t="s">
        <v>615</v>
      </c>
      <c r="V1" s="4" t="s">
        <v>616</v>
      </c>
      <c r="W1" t="s">
        <v>617</v>
      </c>
      <c r="X1" t="s">
        <v>643</v>
      </c>
    </row>
    <row r="2" spans="1:24" x14ac:dyDescent="0.2">
      <c r="A2">
        <v>10</v>
      </c>
      <c r="B2" t="s">
        <v>236</v>
      </c>
      <c r="C2">
        <v>1</v>
      </c>
      <c r="D2">
        <v>6</v>
      </c>
      <c r="E2" s="1">
        <v>45017.046527777777</v>
      </c>
      <c r="F2" s="1">
        <v>45017.159722222219</v>
      </c>
      <c r="G2" t="s">
        <v>43</v>
      </c>
      <c r="H2" t="s">
        <v>14</v>
      </c>
      <c r="I2" t="s">
        <v>235</v>
      </c>
      <c r="J2">
        <v>48.55</v>
      </c>
      <c r="K2" t="s">
        <v>20</v>
      </c>
      <c r="L2" t="s">
        <v>233</v>
      </c>
      <c r="M2" t="s">
        <v>65</v>
      </c>
      <c r="N2" t="s">
        <v>31</v>
      </c>
      <c r="Q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138</v>
      </c>
      <c r="R2" s="6">
        <f t="shared" ref="R2:R65" si="0">INT(E2)</f>
        <v>45017</v>
      </c>
      <c r="S2" s="5">
        <f t="shared" ref="S2:S65" si="1">MOD(E2,1)</f>
        <v>4.6527777776645962E-2</v>
      </c>
      <c r="T2" s="5">
        <f>MOD(F2,1)</f>
        <v>0.15972222221898846</v>
      </c>
      <c r="U2" s="4">
        <f t="shared" ref="U2:U65" si="2">IF(K2="Ocupada",(T2-S2)+(15/1440),T2-S2)</f>
        <v>0.1131944444423425</v>
      </c>
      <c r="V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1.6087962962962964E-2</v>
      </c>
      <c r="W2" s="4">
        <f>IFERROR(Sala[[#This Row],[T Permanencia]]-Sala[[#This Row],[T Preparación (H)]],0)</f>
        <v>9.7106481479379531E-2</v>
      </c>
      <c r="X2" t="str">
        <f>IF(Sala[[#This Row],[T Degustación (H)]]&gt;0,"Cobrado","No cobrado")</f>
        <v>Cobrado</v>
      </c>
    </row>
    <row r="3" spans="1:24" x14ac:dyDescent="0.2">
      <c r="A3">
        <v>6</v>
      </c>
      <c r="B3" t="s">
        <v>237</v>
      </c>
      <c r="C3">
        <v>2</v>
      </c>
      <c r="D3">
        <v>6</v>
      </c>
      <c r="E3" s="1">
        <v>45017.061111111114</v>
      </c>
      <c r="F3" s="1">
        <v>45017.15902777778</v>
      </c>
      <c r="G3" t="s">
        <v>63</v>
      </c>
      <c r="H3" t="s">
        <v>39</v>
      </c>
      <c r="I3" t="s">
        <v>15</v>
      </c>
      <c r="J3">
        <v>43.3</v>
      </c>
      <c r="K3" t="s">
        <v>20</v>
      </c>
      <c r="L3" t="s">
        <v>28</v>
      </c>
      <c r="M3" t="s">
        <v>47</v>
      </c>
      <c r="N3" t="s">
        <v>41</v>
      </c>
      <c r="Q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58</v>
      </c>
      <c r="R3" s="6">
        <f t="shared" si="0"/>
        <v>45017</v>
      </c>
      <c r="S3" s="5">
        <f t="shared" si="1"/>
        <v>6.1111111113859806E-2</v>
      </c>
      <c r="T3" s="5">
        <f t="shared" ref="T3:T65" si="3">MOD(F3,1)</f>
        <v>0.15902777777955635</v>
      </c>
      <c r="U3" s="4">
        <f t="shared" si="2"/>
        <v>9.7916666665696539E-2</v>
      </c>
      <c r="V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5.9027777777777776E-2</v>
      </c>
      <c r="W3" s="4">
        <f>IFERROR(Sala[[#This Row],[T Permanencia]]-Sala[[#This Row],[T Preparación (H)]],0)</f>
        <v>3.8888888887918763E-2</v>
      </c>
      <c r="X3" t="str">
        <f>IF(Sala[[#This Row],[T Degustación (H)]]&gt;0,"Cobrado","No cobrado")</f>
        <v>Cobrado</v>
      </c>
    </row>
    <row r="4" spans="1:24" x14ac:dyDescent="0.2">
      <c r="A4">
        <v>20</v>
      </c>
      <c r="B4" t="s">
        <v>238</v>
      </c>
      <c r="C4">
        <v>3</v>
      </c>
      <c r="D4">
        <v>1</v>
      </c>
      <c r="E4" s="1">
        <v>45017.020138888889</v>
      </c>
      <c r="F4" s="1">
        <v>45017.163888888892</v>
      </c>
      <c r="G4" t="s">
        <v>24</v>
      </c>
      <c r="H4" t="s">
        <v>39</v>
      </c>
      <c r="I4" t="s">
        <v>234</v>
      </c>
      <c r="J4">
        <v>30.87</v>
      </c>
      <c r="K4" t="s">
        <v>10</v>
      </c>
      <c r="L4" t="s">
        <v>17</v>
      </c>
      <c r="M4" t="s">
        <v>26</v>
      </c>
      <c r="N4" t="s">
        <v>47</v>
      </c>
      <c r="O4" t="s">
        <v>35</v>
      </c>
      <c r="P4" t="s">
        <v>18</v>
      </c>
      <c r="Q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165</v>
      </c>
      <c r="R4" s="6">
        <f t="shared" si="0"/>
        <v>45017</v>
      </c>
      <c r="S4" s="5">
        <f t="shared" si="1"/>
        <v>2.0138888889050577E-2</v>
      </c>
      <c r="T4" s="5">
        <f t="shared" si="3"/>
        <v>0.16388888889196096</v>
      </c>
      <c r="U4" s="4">
        <f t="shared" si="2"/>
        <v>0.14375000000291038</v>
      </c>
      <c r="V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6.8750000000000006E-2</v>
      </c>
      <c r="W4" s="4">
        <f>IFERROR(Sala[[#This Row],[T Permanencia]]-Sala[[#This Row],[T Preparación (H)]],0)</f>
        <v>7.5000000002910377E-2</v>
      </c>
      <c r="X4" t="str">
        <f>IF(Sala[[#This Row],[T Degustación (H)]]&gt;0,"Cobrado","No cobrado")</f>
        <v>Cobrado</v>
      </c>
    </row>
    <row r="5" spans="1:24" x14ac:dyDescent="0.2">
      <c r="A5">
        <v>3</v>
      </c>
      <c r="B5" t="s">
        <v>239</v>
      </c>
      <c r="C5">
        <v>4</v>
      </c>
      <c r="D5">
        <v>1</v>
      </c>
      <c r="E5" s="1">
        <v>45017.127083333333</v>
      </c>
      <c r="F5" s="1">
        <v>45017.188194444447</v>
      </c>
      <c r="G5" t="s">
        <v>13</v>
      </c>
      <c r="H5" t="s">
        <v>14</v>
      </c>
      <c r="I5" t="s">
        <v>234</v>
      </c>
      <c r="J5">
        <v>34.68</v>
      </c>
      <c r="K5" t="s">
        <v>10</v>
      </c>
      <c r="L5" t="s">
        <v>60</v>
      </c>
      <c r="M5" t="s">
        <v>102</v>
      </c>
      <c r="N5" t="s">
        <v>22</v>
      </c>
      <c r="Q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183</v>
      </c>
      <c r="R5" s="6">
        <f t="shared" si="0"/>
        <v>45017</v>
      </c>
      <c r="S5" s="5">
        <f t="shared" si="1"/>
        <v>0.12708333333284827</v>
      </c>
      <c r="T5" s="5">
        <f t="shared" si="3"/>
        <v>0.18819444444670808</v>
      </c>
      <c r="U5" s="4">
        <f t="shared" si="2"/>
        <v>6.1111111113859806E-2</v>
      </c>
      <c r="V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9.2592592592592587E-3</v>
      </c>
      <c r="W5" s="4">
        <f>IFERROR(Sala[[#This Row],[T Permanencia]]-Sala[[#This Row],[T Preparación (H)]],0)</f>
        <v>5.1851851854600547E-2</v>
      </c>
      <c r="X5" t="str">
        <f>IF(Sala[[#This Row],[T Degustación (H)]]&gt;0,"Cobrado","No cobrado")</f>
        <v>Cobrado</v>
      </c>
    </row>
    <row r="6" spans="1:24" x14ac:dyDescent="0.2">
      <c r="A6">
        <v>8</v>
      </c>
      <c r="B6" t="s">
        <v>240</v>
      </c>
      <c r="C6">
        <v>5</v>
      </c>
      <c r="D6">
        <v>2</v>
      </c>
      <c r="E6" s="1">
        <v>45017.000694444447</v>
      </c>
      <c r="F6" s="1">
        <v>45017.087500000001</v>
      </c>
      <c r="G6" t="s">
        <v>8</v>
      </c>
      <c r="H6" t="s">
        <v>14</v>
      </c>
      <c r="I6" t="s">
        <v>234</v>
      </c>
      <c r="J6">
        <v>24.33</v>
      </c>
      <c r="K6" t="s">
        <v>10</v>
      </c>
      <c r="L6" t="s">
        <v>231</v>
      </c>
      <c r="M6" t="s">
        <v>44</v>
      </c>
      <c r="N6" t="s">
        <v>65</v>
      </c>
      <c r="Q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67</v>
      </c>
      <c r="R6" s="6">
        <f t="shared" si="0"/>
        <v>45017</v>
      </c>
      <c r="S6" s="5">
        <f t="shared" si="1"/>
        <v>6.944444467080757E-4</v>
      </c>
      <c r="T6" s="5">
        <f t="shared" si="3"/>
        <v>8.7500000001455192E-2</v>
      </c>
      <c r="U6" s="4">
        <f t="shared" si="2"/>
        <v>8.6805555554747116E-2</v>
      </c>
      <c r="V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8.6805555555555559E-3</v>
      </c>
      <c r="W6" s="4">
        <f>IFERROR(Sala[[#This Row],[T Permanencia]]-Sala[[#This Row],[T Preparación (H)]],0)</f>
        <v>7.8124999999191563E-2</v>
      </c>
      <c r="X6" t="str">
        <f>IF(Sala[[#This Row],[T Degustación (H)]]&gt;0,"Cobrado","No cobrado")</f>
        <v>Cobrado</v>
      </c>
    </row>
    <row r="7" spans="1:24" x14ac:dyDescent="0.2">
      <c r="A7">
        <v>7</v>
      </c>
      <c r="B7" t="s">
        <v>7</v>
      </c>
      <c r="C7">
        <v>6</v>
      </c>
      <c r="D7">
        <v>5</v>
      </c>
      <c r="E7" s="1">
        <v>45017.058333333334</v>
      </c>
      <c r="F7" s="1">
        <v>45017.147222222222</v>
      </c>
      <c r="G7" t="s">
        <v>8</v>
      </c>
      <c r="H7" t="s">
        <v>9</v>
      </c>
      <c r="I7" t="s">
        <v>234</v>
      </c>
      <c r="J7">
        <v>26.57</v>
      </c>
      <c r="K7" t="s">
        <v>10</v>
      </c>
      <c r="L7" t="s">
        <v>231</v>
      </c>
      <c r="M7" t="s">
        <v>11</v>
      </c>
      <c r="Q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70</v>
      </c>
      <c r="R7" s="6">
        <f t="shared" si="0"/>
        <v>45017</v>
      </c>
      <c r="S7" s="5">
        <f t="shared" si="1"/>
        <v>5.8333333334303461E-2</v>
      </c>
      <c r="T7" s="5">
        <f t="shared" si="3"/>
        <v>0.14722222222189885</v>
      </c>
      <c r="U7" s="4">
        <f t="shared" si="2"/>
        <v>8.8888888887595385E-2</v>
      </c>
      <c r="V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3.8194444444444443E-3</v>
      </c>
      <c r="W7" s="4">
        <f>IFERROR(Sala[[#This Row],[T Permanencia]]-Sala[[#This Row],[T Preparación (H)]],0)</f>
        <v>8.5069444443150941E-2</v>
      </c>
      <c r="X7" t="str">
        <f>IF(Sala[[#This Row],[T Degustación (H)]]&gt;0,"Cobrado","No cobrado")</f>
        <v>Cobrado</v>
      </c>
    </row>
    <row r="8" spans="1:24" x14ac:dyDescent="0.2">
      <c r="A8">
        <v>17</v>
      </c>
      <c r="B8" t="s">
        <v>241</v>
      </c>
      <c r="C8">
        <v>7</v>
      </c>
      <c r="D8">
        <v>6</v>
      </c>
      <c r="E8" s="1">
        <v>45017.081250000003</v>
      </c>
      <c r="F8" s="1">
        <v>45017.181944444441</v>
      </c>
      <c r="G8" t="s">
        <v>24</v>
      </c>
      <c r="H8" t="s">
        <v>9</v>
      </c>
      <c r="I8" t="s">
        <v>234</v>
      </c>
      <c r="J8">
        <v>10.54</v>
      </c>
      <c r="K8" t="s">
        <v>16</v>
      </c>
      <c r="L8" t="s">
        <v>81</v>
      </c>
      <c r="M8" t="s">
        <v>95</v>
      </c>
      <c r="N8" t="s">
        <v>35</v>
      </c>
      <c r="Q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172</v>
      </c>
      <c r="R8" s="6">
        <f t="shared" si="0"/>
        <v>45017</v>
      </c>
      <c r="S8" s="5">
        <f t="shared" si="1"/>
        <v>8.1250000002910383E-2</v>
      </c>
      <c r="T8" s="5">
        <f t="shared" si="3"/>
        <v>0.18194444444088731</v>
      </c>
      <c r="U8" s="4">
        <f t="shared" si="2"/>
        <v>0.1111111111046436</v>
      </c>
      <c r="V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1.1226851851851852E-2</v>
      </c>
      <c r="W8" s="4">
        <f>IFERROR(Sala[[#This Row],[T Permanencia]]-Sala[[#This Row],[T Preparación (H)]],0)</f>
        <v>9.9884259252791749E-2</v>
      </c>
      <c r="X8" t="str">
        <f>IF(Sala[[#This Row],[T Degustación (H)]]&gt;0,"Cobrado","No cobrado")</f>
        <v>Cobrado</v>
      </c>
    </row>
    <row r="9" spans="1:24" x14ac:dyDescent="0.2">
      <c r="A9">
        <v>11</v>
      </c>
      <c r="B9" t="s">
        <v>242</v>
      </c>
      <c r="C9">
        <v>8</v>
      </c>
      <c r="D9">
        <v>1</v>
      </c>
      <c r="E9" s="1">
        <v>45017.09097222222</v>
      </c>
      <c r="F9" s="1">
        <v>45017.200694444444</v>
      </c>
      <c r="G9" t="s">
        <v>24</v>
      </c>
      <c r="H9" t="s">
        <v>39</v>
      </c>
      <c r="I9" t="s">
        <v>234</v>
      </c>
      <c r="J9">
        <v>49.18</v>
      </c>
      <c r="K9" t="s">
        <v>20</v>
      </c>
      <c r="L9" t="s">
        <v>60</v>
      </c>
      <c r="M9" t="s">
        <v>82</v>
      </c>
      <c r="N9" t="s">
        <v>22</v>
      </c>
      <c r="O9" t="s">
        <v>26</v>
      </c>
      <c r="Q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242</v>
      </c>
      <c r="R9" s="6">
        <f t="shared" si="0"/>
        <v>45017</v>
      </c>
      <c r="S9" s="5">
        <f t="shared" si="1"/>
        <v>9.0972222220443655E-2</v>
      </c>
      <c r="T9" s="5">
        <f t="shared" si="3"/>
        <v>0.20069444444379769</v>
      </c>
      <c r="U9" s="4">
        <f t="shared" si="2"/>
        <v>0.10972222222335404</v>
      </c>
      <c r="V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1.3657407407407406E-2</v>
      </c>
      <c r="W9" s="4">
        <f>IFERROR(Sala[[#This Row],[T Permanencia]]-Sala[[#This Row],[T Preparación (H)]],0)</f>
        <v>9.6064814815946628E-2</v>
      </c>
      <c r="X9" t="str">
        <f>IF(Sala[[#This Row],[T Degustación (H)]]&gt;0,"Cobrado","No cobrado")</f>
        <v>Cobrado</v>
      </c>
    </row>
    <row r="10" spans="1:24" x14ac:dyDescent="0.2">
      <c r="A10">
        <v>15</v>
      </c>
      <c r="B10" t="s">
        <v>177</v>
      </c>
      <c r="C10">
        <v>9</v>
      </c>
      <c r="D10">
        <v>5</v>
      </c>
      <c r="E10" s="1">
        <v>45017.085416666669</v>
      </c>
      <c r="F10" s="1">
        <v>45017.184027777781</v>
      </c>
      <c r="G10" t="s">
        <v>24</v>
      </c>
      <c r="H10" t="s">
        <v>14</v>
      </c>
      <c r="I10" t="s">
        <v>235</v>
      </c>
      <c r="J10">
        <v>46.85</v>
      </c>
      <c r="K10" t="s">
        <v>10</v>
      </c>
      <c r="L10" t="s">
        <v>21</v>
      </c>
      <c r="M10" t="s">
        <v>31</v>
      </c>
      <c r="N10" t="s">
        <v>65</v>
      </c>
      <c r="O10" t="s">
        <v>44</v>
      </c>
      <c r="P10" t="s">
        <v>95</v>
      </c>
      <c r="Q1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169</v>
      </c>
      <c r="R10" s="6">
        <f t="shared" si="0"/>
        <v>45017</v>
      </c>
      <c r="S10" s="5">
        <f t="shared" si="1"/>
        <v>8.5416666668606922E-2</v>
      </c>
      <c r="T10" s="5">
        <f t="shared" si="3"/>
        <v>0.18402777778101154</v>
      </c>
      <c r="U10" s="4">
        <f t="shared" si="2"/>
        <v>9.8611111112404615E-2</v>
      </c>
      <c r="V1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8.7037037037037052E-2</v>
      </c>
      <c r="W10" s="4">
        <f>IFERROR(Sala[[#This Row],[T Permanencia]]-Sala[[#This Row],[T Preparación (H)]],0)</f>
        <v>1.1574074075367563E-2</v>
      </c>
      <c r="X10" t="str">
        <f>IF(Sala[[#This Row],[T Degustación (H)]]&gt;0,"Cobrado","No cobrado")</f>
        <v>Cobrado</v>
      </c>
    </row>
    <row r="11" spans="1:24" x14ac:dyDescent="0.2">
      <c r="A11">
        <v>17</v>
      </c>
      <c r="B11" t="s">
        <v>243</v>
      </c>
      <c r="C11">
        <v>10</v>
      </c>
      <c r="D11">
        <v>1</v>
      </c>
      <c r="E11" s="1">
        <v>45017.001388888886</v>
      </c>
      <c r="F11" s="1">
        <v>45017.078472222223</v>
      </c>
      <c r="G11" t="s">
        <v>8</v>
      </c>
      <c r="H11" t="s">
        <v>14</v>
      </c>
      <c r="I11" t="s">
        <v>234</v>
      </c>
      <c r="J11">
        <v>16.600000000000001</v>
      </c>
      <c r="K11" t="s">
        <v>16</v>
      </c>
      <c r="L11" t="s">
        <v>46</v>
      </c>
      <c r="M11" t="s">
        <v>29</v>
      </c>
      <c r="N11" t="s">
        <v>26</v>
      </c>
      <c r="Q1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148</v>
      </c>
      <c r="R11" s="6">
        <f t="shared" si="0"/>
        <v>45017</v>
      </c>
      <c r="S11" s="5">
        <f t="shared" si="1"/>
        <v>1.3888888861401938E-3</v>
      </c>
      <c r="T11" s="5">
        <f t="shared" si="3"/>
        <v>7.8472222223354038E-2</v>
      </c>
      <c r="U11" s="4">
        <f t="shared" si="2"/>
        <v>8.7500000003880515E-2</v>
      </c>
      <c r="V1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1.0069444444444443E-2</v>
      </c>
      <c r="W11" s="4">
        <f>IFERROR(Sala[[#This Row],[T Permanencia]]-Sala[[#This Row],[T Preparación (H)]],0)</f>
        <v>7.7430555559436065E-2</v>
      </c>
      <c r="X11" t="str">
        <f>IF(Sala[[#This Row],[T Degustación (H)]]&gt;0,"Cobrado","No cobrado")</f>
        <v>Cobrado</v>
      </c>
    </row>
    <row r="12" spans="1:24" x14ac:dyDescent="0.2">
      <c r="A12">
        <v>14</v>
      </c>
      <c r="B12" t="s">
        <v>100</v>
      </c>
      <c r="C12">
        <v>11</v>
      </c>
      <c r="D12">
        <v>1</v>
      </c>
      <c r="E12" s="1">
        <v>45017.156944444447</v>
      </c>
      <c r="F12" s="1">
        <v>45017.272916666669</v>
      </c>
      <c r="G12" t="s">
        <v>63</v>
      </c>
      <c r="H12" t="s">
        <v>14</v>
      </c>
      <c r="I12" t="s">
        <v>234</v>
      </c>
      <c r="J12">
        <v>32.89</v>
      </c>
      <c r="K12" t="s">
        <v>10</v>
      </c>
      <c r="L12" t="s">
        <v>231</v>
      </c>
      <c r="M12" t="s">
        <v>22</v>
      </c>
      <c r="N12" t="s">
        <v>31</v>
      </c>
      <c r="Q1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88</v>
      </c>
      <c r="R12" s="6">
        <f t="shared" si="0"/>
        <v>45017</v>
      </c>
      <c r="S12" s="5">
        <f t="shared" si="1"/>
        <v>0.15694444444670808</v>
      </c>
      <c r="T12" s="5">
        <f t="shared" si="3"/>
        <v>0.27291666666860692</v>
      </c>
      <c r="U12" s="4">
        <f t="shared" si="2"/>
        <v>0.11597222222189885</v>
      </c>
      <c r="V1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3.0555555555555558E-2</v>
      </c>
      <c r="W12" s="4">
        <f>IFERROR(Sala[[#This Row],[T Permanencia]]-Sala[[#This Row],[T Preparación (H)]],0)</f>
        <v>8.5416666666343288E-2</v>
      </c>
      <c r="X12" t="str">
        <f>IF(Sala[[#This Row],[T Degustación (H)]]&gt;0,"Cobrado","No cobrado")</f>
        <v>Cobrado</v>
      </c>
    </row>
    <row r="13" spans="1:24" x14ac:dyDescent="0.2">
      <c r="A13">
        <v>14</v>
      </c>
      <c r="B13" t="s">
        <v>244</v>
      </c>
      <c r="C13">
        <v>12</v>
      </c>
      <c r="D13">
        <v>6</v>
      </c>
      <c r="E13" s="1">
        <v>45017.00277777778</v>
      </c>
      <c r="F13" s="1">
        <v>45017.140972222223</v>
      </c>
      <c r="G13" t="s">
        <v>8</v>
      </c>
      <c r="H13" t="s">
        <v>9</v>
      </c>
      <c r="I13" t="s">
        <v>234</v>
      </c>
      <c r="J13">
        <v>45.27</v>
      </c>
      <c r="K13" t="s">
        <v>16</v>
      </c>
      <c r="L13" t="s">
        <v>28</v>
      </c>
      <c r="M13" t="s">
        <v>22</v>
      </c>
      <c r="N13" t="s">
        <v>35</v>
      </c>
      <c r="O13" t="s">
        <v>11</v>
      </c>
      <c r="P13" t="s">
        <v>26</v>
      </c>
      <c r="Q1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326</v>
      </c>
      <c r="R13" s="6">
        <f t="shared" si="0"/>
        <v>45017</v>
      </c>
      <c r="S13" s="5">
        <f t="shared" si="1"/>
        <v>2.7777777795563452E-3</v>
      </c>
      <c r="T13" s="5">
        <f t="shared" si="3"/>
        <v>0.14097222222335404</v>
      </c>
      <c r="U13" s="4">
        <f t="shared" si="2"/>
        <v>0.14861111111046435</v>
      </c>
      <c r="V1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2.5000000000000001E-2</v>
      </c>
      <c r="W13" s="4">
        <f>IFERROR(Sala[[#This Row],[T Permanencia]]-Sala[[#This Row],[T Preparación (H)]],0)</f>
        <v>0.12361111111046436</v>
      </c>
      <c r="X13" t="str">
        <f>IF(Sala[[#This Row],[T Degustación (H)]]&gt;0,"Cobrado","No cobrado")</f>
        <v>Cobrado</v>
      </c>
    </row>
    <row r="14" spans="1:24" x14ac:dyDescent="0.2">
      <c r="A14">
        <v>2</v>
      </c>
      <c r="B14" t="s">
        <v>12</v>
      </c>
      <c r="C14">
        <v>13</v>
      </c>
      <c r="D14">
        <v>1</v>
      </c>
      <c r="E14" s="1">
        <v>45017.131249999999</v>
      </c>
      <c r="F14" s="1">
        <v>45017.230555555558</v>
      </c>
      <c r="G14" t="s">
        <v>13</v>
      </c>
      <c r="H14" t="s">
        <v>14</v>
      </c>
      <c r="I14" t="s">
        <v>15</v>
      </c>
      <c r="J14">
        <v>22.06</v>
      </c>
      <c r="K14" t="s">
        <v>16</v>
      </c>
      <c r="L14" t="s">
        <v>17</v>
      </c>
      <c r="M14" t="s">
        <v>18</v>
      </c>
      <c r="Q1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87</v>
      </c>
      <c r="R14" s="6">
        <f t="shared" si="0"/>
        <v>45017</v>
      </c>
      <c r="S14" s="5">
        <f t="shared" si="1"/>
        <v>0.13124999999854481</v>
      </c>
      <c r="T14" s="5">
        <f t="shared" si="3"/>
        <v>0.2305555555576575</v>
      </c>
      <c r="U14" s="4">
        <f t="shared" si="2"/>
        <v>0.10972222222577936</v>
      </c>
      <c r="V1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1.3657407407407408E-2</v>
      </c>
      <c r="W14" s="4">
        <f>IFERROR(Sala[[#This Row],[T Permanencia]]-Sala[[#This Row],[T Preparación (H)]],0)</f>
        <v>9.6064814818371952E-2</v>
      </c>
      <c r="X14" t="str">
        <f>IF(Sala[[#This Row],[T Degustación (H)]]&gt;0,"Cobrado","No cobrado")</f>
        <v>Cobrado</v>
      </c>
    </row>
    <row r="15" spans="1:24" x14ac:dyDescent="0.2">
      <c r="A15">
        <v>16</v>
      </c>
      <c r="B15" t="s">
        <v>131</v>
      </c>
      <c r="C15">
        <v>14</v>
      </c>
      <c r="D15">
        <v>6</v>
      </c>
      <c r="E15" s="1">
        <v>45017.012499999997</v>
      </c>
      <c r="F15" s="1">
        <v>45017.081944444442</v>
      </c>
      <c r="G15" t="s">
        <v>24</v>
      </c>
      <c r="H15" t="s">
        <v>14</v>
      </c>
      <c r="I15" t="s">
        <v>15</v>
      </c>
      <c r="J15">
        <v>48.76</v>
      </c>
      <c r="K15" t="s">
        <v>10</v>
      </c>
      <c r="L15" t="s">
        <v>231</v>
      </c>
      <c r="M15" t="s">
        <v>56</v>
      </c>
      <c r="N15" t="s">
        <v>102</v>
      </c>
      <c r="O15" t="s">
        <v>79</v>
      </c>
      <c r="P15" t="s">
        <v>31</v>
      </c>
      <c r="Q1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129</v>
      </c>
      <c r="R15" s="6">
        <f t="shared" si="0"/>
        <v>45017</v>
      </c>
      <c r="S15" s="5">
        <f t="shared" si="1"/>
        <v>1.2499999997089617E-2</v>
      </c>
      <c r="T15" s="5">
        <f t="shared" si="3"/>
        <v>8.1944444442342501E-2</v>
      </c>
      <c r="U15" s="4">
        <f t="shared" si="2"/>
        <v>6.9444444445252884E-2</v>
      </c>
      <c r="V1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9.1666666666666674E-2</v>
      </c>
      <c r="W15" s="4">
        <f>IFERROR(Sala[[#This Row],[T Permanencia]]-Sala[[#This Row],[T Preparación (H)]],0)</f>
        <v>-2.222222222141379E-2</v>
      </c>
      <c r="X15" t="str">
        <f>IF(Sala[[#This Row],[T Degustación (H)]]&gt;0,"Cobrado","No cobrado")</f>
        <v>No cobrado</v>
      </c>
    </row>
    <row r="16" spans="1:24" x14ac:dyDescent="0.2">
      <c r="A16">
        <v>6</v>
      </c>
      <c r="B16" t="s">
        <v>183</v>
      </c>
      <c r="C16">
        <v>15</v>
      </c>
      <c r="D16">
        <v>4</v>
      </c>
      <c r="E16" s="1">
        <v>45017.14166666667</v>
      </c>
      <c r="F16" s="1">
        <v>45017.207638888889</v>
      </c>
      <c r="G16" t="s">
        <v>63</v>
      </c>
      <c r="H16" t="s">
        <v>39</v>
      </c>
      <c r="I16" t="s">
        <v>234</v>
      </c>
      <c r="J16">
        <v>28.77</v>
      </c>
      <c r="K16" t="s">
        <v>16</v>
      </c>
      <c r="L16" t="s">
        <v>46</v>
      </c>
      <c r="M16" t="s">
        <v>22</v>
      </c>
      <c r="N16" t="s">
        <v>33</v>
      </c>
      <c r="O16" t="s">
        <v>11</v>
      </c>
      <c r="Q1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224</v>
      </c>
      <c r="R16" s="6">
        <f t="shared" si="0"/>
        <v>45017</v>
      </c>
      <c r="S16" s="5">
        <f t="shared" si="1"/>
        <v>0.14166666667006211</v>
      </c>
      <c r="T16" s="5">
        <f t="shared" si="3"/>
        <v>0.20763888888905058</v>
      </c>
      <c r="U16" s="4">
        <f t="shared" si="2"/>
        <v>7.6388888885655135E-2</v>
      </c>
      <c r="V1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2.6736111111111113E-2</v>
      </c>
      <c r="W16" s="4">
        <f>IFERROR(Sala[[#This Row],[T Permanencia]]-Sala[[#This Row],[T Preparación (H)]],0)</f>
        <v>4.9652777774544021E-2</v>
      </c>
      <c r="X16" t="str">
        <f>IF(Sala[[#This Row],[T Degustación (H)]]&gt;0,"Cobrado","No cobrado")</f>
        <v>Cobrado</v>
      </c>
    </row>
    <row r="17" spans="1:24" x14ac:dyDescent="0.2">
      <c r="A17">
        <v>20</v>
      </c>
      <c r="B17" t="s">
        <v>19</v>
      </c>
      <c r="C17">
        <v>16</v>
      </c>
      <c r="D17">
        <v>5</v>
      </c>
      <c r="E17" s="1">
        <v>45017.104861111111</v>
      </c>
      <c r="F17" s="1">
        <v>45017.183333333334</v>
      </c>
      <c r="G17" t="s">
        <v>8</v>
      </c>
      <c r="H17" t="s">
        <v>14</v>
      </c>
      <c r="I17" t="s">
        <v>15</v>
      </c>
      <c r="J17">
        <v>37.9</v>
      </c>
      <c r="K17" t="s">
        <v>20</v>
      </c>
      <c r="L17" t="s">
        <v>21</v>
      </c>
      <c r="M17" t="s">
        <v>22</v>
      </c>
      <c r="Q1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28</v>
      </c>
      <c r="R17" s="6">
        <f t="shared" si="0"/>
        <v>45017</v>
      </c>
      <c r="S17" s="5">
        <f t="shared" si="1"/>
        <v>0.10486111111094942</v>
      </c>
      <c r="T17" s="5">
        <f t="shared" si="3"/>
        <v>0.18333333333430346</v>
      </c>
      <c r="U17" s="4">
        <f t="shared" si="2"/>
        <v>7.8472222223354038E-2</v>
      </c>
      <c r="V1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2.6388888888888889E-2</v>
      </c>
      <c r="W17" s="4">
        <f>IFERROR(Sala[[#This Row],[T Permanencia]]-Sala[[#This Row],[T Preparación (H)]],0)</f>
        <v>5.2083333334465146E-2</v>
      </c>
      <c r="X17" t="str">
        <f>IF(Sala[[#This Row],[T Degustación (H)]]&gt;0,"Cobrado","No cobrado")</f>
        <v>Cobrado</v>
      </c>
    </row>
    <row r="18" spans="1:24" x14ac:dyDescent="0.2">
      <c r="A18">
        <v>14</v>
      </c>
      <c r="B18" t="s">
        <v>245</v>
      </c>
      <c r="C18">
        <v>17</v>
      </c>
      <c r="D18">
        <v>6</v>
      </c>
      <c r="E18" s="1">
        <v>45017.006249999999</v>
      </c>
      <c r="F18" s="1">
        <v>45017.143750000003</v>
      </c>
      <c r="G18" t="s">
        <v>24</v>
      </c>
      <c r="H18" t="s">
        <v>39</v>
      </c>
      <c r="I18" t="s">
        <v>234</v>
      </c>
      <c r="J18">
        <v>12.17</v>
      </c>
      <c r="K18" t="s">
        <v>10</v>
      </c>
      <c r="L18" t="s">
        <v>52</v>
      </c>
      <c r="M18" t="s">
        <v>11</v>
      </c>
      <c r="N18" t="s">
        <v>37</v>
      </c>
      <c r="O18" t="s">
        <v>82</v>
      </c>
      <c r="Q1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137</v>
      </c>
      <c r="R18" s="6">
        <f t="shared" si="0"/>
        <v>45017</v>
      </c>
      <c r="S18" s="5">
        <f t="shared" si="1"/>
        <v>6.2499999985448085E-3</v>
      </c>
      <c r="T18" s="5">
        <f t="shared" si="3"/>
        <v>0.14375000000291038</v>
      </c>
      <c r="U18" s="4">
        <f t="shared" si="2"/>
        <v>0.13750000000436557</v>
      </c>
      <c r="V1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6.3194444444444442E-2</v>
      </c>
      <c r="W18" s="4">
        <f>IFERROR(Sala[[#This Row],[T Permanencia]]-Sala[[#This Row],[T Preparación (H)]],0)</f>
        <v>7.4305555559921133E-2</v>
      </c>
      <c r="X18" t="str">
        <f>IF(Sala[[#This Row],[T Degustación (H)]]&gt;0,"Cobrado","No cobrado")</f>
        <v>Cobrado</v>
      </c>
    </row>
    <row r="19" spans="1:24" x14ac:dyDescent="0.2">
      <c r="A19">
        <v>9</v>
      </c>
      <c r="B19" t="s">
        <v>246</v>
      </c>
      <c r="C19">
        <v>18</v>
      </c>
      <c r="D19">
        <v>2</v>
      </c>
      <c r="E19" s="1">
        <v>45017.087500000001</v>
      </c>
      <c r="F19" s="1">
        <v>45017.18472222222</v>
      </c>
      <c r="G19" t="s">
        <v>24</v>
      </c>
      <c r="H19" t="s">
        <v>39</v>
      </c>
      <c r="I19" t="s">
        <v>234</v>
      </c>
      <c r="J19">
        <v>33.090000000000003</v>
      </c>
      <c r="K19" t="s">
        <v>10</v>
      </c>
      <c r="L19" t="s">
        <v>28</v>
      </c>
      <c r="M19" t="s">
        <v>18</v>
      </c>
      <c r="N19" t="s">
        <v>26</v>
      </c>
      <c r="O19" t="s">
        <v>61</v>
      </c>
      <c r="P19" t="s">
        <v>95</v>
      </c>
      <c r="Q1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251</v>
      </c>
      <c r="R19" s="6">
        <f t="shared" si="0"/>
        <v>45017</v>
      </c>
      <c r="S19" s="5">
        <f t="shared" si="1"/>
        <v>8.7500000001455192E-2</v>
      </c>
      <c r="T19" s="5">
        <f t="shared" si="3"/>
        <v>0.18472222222044365</v>
      </c>
      <c r="U19" s="4">
        <f t="shared" si="2"/>
        <v>9.7222222218988463E-2</v>
      </c>
      <c r="V1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5.185185185185185E-2</v>
      </c>
      <c r="W19" s="4">
        <f>IFERROR(Sala[[#This Row],[T Permanencia]]-Sala[[#This Row],[T Preparación (H)]],0)</f>
        <v>4.5370370367136613E-2</v>
      </c>
      <c r="X19" t="str">
        <f>IF(Sala[[#This Row],[T Degustación (H)]]&gt;0,"Cobrado","No cobrado")</f>
        <v>Cobrado</v>
      </c>
    </row>
    <row r="20" spans="1:24" x14ac:dyDescent="0.2">
      <c r="A20">
        <v>18</v>
      </c>
      <c r="B20" t="s">
        <v>23</v>
      </c>
      <c r="C20">
        <v>19</v>
      </c>
      <c r="D20">
        <v>3</v>
      </c>
      <c r="E20" s="1">
        <v>45017.024305555555</v>
      </c>
      <c r="F20" s="1">
        <v>45017.145138888889</v>
      </c>
      <c r="G20" t="s">
        <v>24</v>
      </c>
      <c r="H20" t="s">
        <v>14</v>
      </c>
      <c r="I20" t="s">
        <v>234</v>
      </c>
      <c r="J20">
        <v>17.45</v>
      </c>
      <c r="K20" t="s">
        <v>10</v>
      </c>
      <c r="L20" t="s">
        <v>25</v>
      </c>
      <c r="M20" t="s">
        <v>26</v>
      </c>
      <c r="Q2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80</v>
      </c>
      <c r="R20" s="6">
        <f t="shared" si="0"/>
        <v>45017</v>
      </c>
      <c r="S20" s="5">
        <f t="shared" si="1"/>
        <v>2.4305555554747116E-2</v>
      </c>
      <c r="T20" s="5">
        <f t="shared" si="3"/>
        <v>0.14513888888905058</v>
      </c>
      <c r="U20" s="4">
        <f t="shared" si="2"/>
        <v>0.12083333333430346</v>
      </c>
      <c r="V2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1.5277777777777777E-2</v>
      </c>
      <c r="W20" s="4">
        <f>IFERROR(Sala[[#This Row],[T Permanencia]]-Sala[[#This Row],[T Preparación (H)]],0)</f>
        <v>0.10555555555652568</v>
      </c>
      <c r="X20" t="str">
        <f>IF(Sala[[#This Row],[T Degustación (H)]]&gt;0,"Cobrado","No cobrado")</f>
        <v>Cobrado</v>
      </c>
    </row>
    <row r="21" spans="1:24" x14ac:dyDescent="0.2">
      <c r="A21">
        <v>8</v>
      </c>
      <c r="B21" t="s">
        <v>247</v>
      </c>
      <c r="C21">
        <v>20</v>
      </c>
      <c r="D21">
        <v>2</v>
      </c>
      <c r="E21" s="1">
        <v>45017.059027777781</v>
      </c>
      <c r="F21" s="1">
        <v>45017.216666666667</v>
      </c>
      <c r="G21" t="s">
        <v>43</v>
      </c>
      <c r="H21" t="s">
        <v>14</v>
      </c>
      <c r="I21" t="s">
        <v>234</v>
      </c>
      <c r="J21">
        <v>31.7</v>
      </c>
      <c r="K21" t="s">
        <v>20</v>
      </c>
      <c r="L21" t="s">
        <v>25</v>
      </c>
      <c r="M21" t="s">
        <v>11</v>
      </c>
      <c r="N21" t="s">
        <v>50</v>
      </c>
      <c r="O21" t="s">
        <v>79</v>
      </c>
      <c r="Q2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178</v>
      </c>
      <c r="R21" s="6">
        <f t="shared" si="0"/>
        <v>45017</v>
      </c>
      <c r="S21" s="5">
        <f t="shared" si="1"/>
        <v>5.9027777781011537E-2</v>
      </c>
      <c r="T21" s="5">
        <f t="shared" si="3"/>
        <v>0.21666666666715173</v>
      </c>
      <c r="U21" s="4">
        <f t="shared" si="2"/>
        <v>0.15763888888614019</v>
      </c>
      <c r="V2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2.3379629629629632E-2</v>
      </c>
      <c r="W21" s="4">
        <f>IFERROR(Sala[[#This Row],[T Permanencia]]-Sala[[#This Row],[T Preparación (H)]],0)</f>
        <v>0.13425925925651055</v>
      </c>
      <c r="X21" t="str">
        <f>IF(Sala[[#This Row],[T Degustación (H)]]&gt;0,"Cobrado","No cobrado")</f>
        <v>Cobrado</v>
      </c>
    </row>
    <row r="22" spans="1:24" x14ac:dyDescent="0.2">
      <c r="A22">
        <v>12</v>
      </c>
      <c r="B22" t="s">
        <v>248</v>
      </c>
      <c r="C22">
        <v>21</v>
      </c>
      <c r="D22">
        <v>2</v>
      </c>
      <c r="E22" s="1">
        <v>45017.152083333334</v>
      </c>
      <c r="F22" s="1">
        <v>45017.244444444441</v>
      </c>
      <c r="G22" t="s">
        <v>43</v>
      </c>
      <c r="H22" t="s">
        <v>14</v>
      </c>
      <c r="I22" t="s">
        <v>234</v>
      </c>
      <c r="J22">
        <v>20.53</v>
      </c>
      <c r="K22" t="s">
        <v>20</v>
      </c>
      <c r="L22" t="s">
        <v>46</v>
      </c>
      <c r="M22" t="s">
        <v>26</v>
      </c>
      <c r="N22" t="s">
        <v>56</v>
      </c>
      <c r="O22" t="s">
        <v>95</v>
      </c>
      <c r="P22" t="s">
        <v>50</v>
      </c>
      <c r="Q2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274</v>
      </c>
      <c r="R22" s="6">
        <f t="shared" si="0"/>
        <v>45017</v>
      </c>
      <c r="S22" s="5">
        <f t="shared" si="1"/>
        <v>0.15208333333430346</v>
      </c>
      <c r="T22" s="5">
        <f t="shared" si="3"/>
        <v>0.24444444444088731</v>
      </c>
      <c r="U22" s="4">
        <f t="shared" si="2"/>
        <v>9.2361111106583849E-2</v>
      </c>
      <c r="V2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5.0462962962962966E-2</v>
      </c>
      <c r="W22" s="4">
        <f>IFERROR(Sala[[#This Row],[T Permanencia]]-Sala[[#This Row],[T Preparación (H)]],0)</f>
        <v>4.1898148143620882E-2</v>
      </c>
      <c r="X22" t="str">
        <f>IF(Sala[[#This Row],[T Degustación (H)]]&gt;0,"Cobrado","No cobrado")</f>
        <v>Cobrado</v>
      </c>
    </row>
    <row r="23" spans="1:24" x14ac:dyDescent="0.2">
      <c r="A23">
        <v>15</v>
      </c>
      <c r="B23" t="s">
        <v>185</v>
      </c>
      <c r="C23">
        <v>22</v>
      </c>
      <c r="D23">
        <v>1</v>
      </c>
      <c r="E23" s="1">
        <v>45017.094444444447</v>
      </c>
      <c r="F23" s="1">
        <v>45017.199305555558</v>
      </c>
      <c r="G23" t="s">
        <v>8</v>
      </c>
      <c r="H23" t="s">
        <v>14</v>
      </c>
      <c r="I23" t="s">
        <v>234</v>
      </c>
      <c r="J23">
        <v>45.41</v>
      </c>
      <c r="K23" t="s">
        <v>10</v>
      </c>
      <c r="L23" t="s">
        <v>52</v>
      </c>
      <c r="M23" t="s">
        <v>37</v>
      </c>
      <c r="N23" t="s">
        <v>29</v>
      </c>
      <c r="O23" t="s">
        <v>18</v>
      </c>
      <c r="P23" t="s">
        <v>11</v>
      </c>
      <c r="Q2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213</v>
      </c>
      <c r="R23" s="6">
        <f t="shared" si="0"/>
        <v>45017</v>
      </c>
      <c r="S23" s="5">
        <f t="shared" si="1"/>
        <v>9.4444444446708076E-2</v>
      </c>
      <c r="T23" s="5">
        <f t="shared" si="3"/>
        <v>0.1993055555576575</v>
      </c>
      <c r="U23" s="4">
        <f t="shared" si="2"/>
        <v>0.10486111111094942</v>
      </c>
      <c r="V2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7.210648148148148E-2</v>
      </c>
      <c r="W23" s="4">
        <f>IFERROR(Sala[[#This Row],[T Permanencia]]-Sala[[#This Row],[T Preparación (H)]],0)</f>
        <v>3.2754629629467943E-2</v>
      </c>
      <c r="X23" t="str">
        <f>IF(Sala[[#This Row],[T Degustación (H)]]&gt;0,"Cobrado","No cobrado")</f>
        <v>Cobrado</v>
      </c>
    </row>
    <row r="24" spans="1:24" x14ac:dyDescent="0.2">
      <c r="A24">
        <v>1</v>
      </c>
      <c r="B24" t="s">
        <v>249</v>
      </c>
      <c r="C24">
        <v>23</v>
      </c>
      <c r="D24">
        <v>5</v>
      </c>
      <c r="E24" s="1">
        <v>45017.113888888889</v>
      </c>
      <c r="F24" s="1">
        <v>45017.17291666667</v>
      </c>
      <c r="G24" t="s">
        <v>13</v>
      </c>
      <c r="H24" t="s">
        <v>9</v>
      </c>
      <c r="I24" t="s">
        <v>234</v>
      </c>
      <c r="J24">
        <v>38.46</v>
      </c>
      <c r="K24" t="s">
        <v>10</v>
      </c>
      <c r="L24" t="s">
        <v>25</v>
      </c>
      <c r="M24" t="s">
        <v>44</v>
      </c>
      <c r="N24" t="s">
        <v>41</v>
      </c>
      <c r="Q2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138</v>
      </c>
      <c r="R24" s="6">
        <f t="shared" si="0"/>
        <v>45017</v>
      </c>
      <c r="S24" s="5">
        <f t="shared" si="1"/>
        <v>0.11388888888905058</v>
      </c>
      <c r="T24" s="5">
        <f t="shared" si="3"/>
        <v>0.17291666667006211</v>
      </c>
      <c r="U24" s="4">
        <f t="shared" si="2"/>
        <v>5.9027777781011537E-2</v>
      </c>
      <c r="V2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1.4583333333333334E-2</v>
      </c>
      <c r="W24" s="4">
        <f>IFERROR(Sala[[#This Row],[T Permanencia]]-Sala[[#This Row],[T Preparación (H)]],0)</f>
        <v>4.44444444476782E-2</v>
      </c>
      <c r="X24" t="str">
        <f>IF(Sala[[#This Row],[T Degustación (H)]]&gt;0,"Cobrado","No cobrado")</f>
        <v>Cobrado</v>
      </c>
    </row>
    <row r="25" spans="1:24" x14ac:dyDescent="0.2">
      <c r="A25">
        <v>5</v>
      </c>
      <c r="B25" t="s">
        <v>250</v>
      </c>
      <c r="C25">
        <v>24</v>
      </c>
      <c r="D25">
        <v>5</v>
      </c>
      <c r="E25" s="1">
        <v>45017.125694444447</v>
      </c>
      <c r="F25" s="1">
        <v>45017.263888888891</v>
      </c>
      <c r="G25" t="s">
        <v>43</v>
      </c>
      <c r="H25" t="s">
        <v>14</v>
      </c>
      <c r="I25" t="s">
        <v>234</v>
      </c>
      <c r="J25">
        <v>38.18</v>
      </c>
      <c r="K25" t="s">
        <v>16</v>
      </c>
      <c r="L25" t="s">
        <v>81</v>
      </c>
      <c r="M25" t="s">
        <v>61</v>
      </c>
      <c r="N25" t="s">
        <v>18</v>
      </c>
      <c r="O25" t="s">
        <v>79</v>
      </c>
      <c r="P25" t="s">
        <v>26</v>
      </c>
      <c r="Q2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233</v>
      </c>
      <c r="R25" s="6">
        <f t="shared" si="0"/>
        <v>45017</v>
      </c>
      <c r="S25" s="5">
        <f t="shared" si="1"/>
        <v>0.12569444444670808</v>
      </c>
      <c r="T25" s="5">
        <f t="shared" si="3"/>
        <v>0.26388888889050577</v>
      </c>
      <c r="U25" s="4">
        <f t="shared" si="2"/>
        <v>0.14861111111046435</v>
      </c>
      <c r="V2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7.3263888888888878E-2</v>
      </c>
      <c r="W25" s="4">
        <f>IFERROR(Sala[[#This Row],[T Permanencia]]-Sala[[#This Row],[T Preparación (H)]],0)</f>
        <v>7.5347222221575472E-2</v>
      </c>
      <c r="X25" t="str">
        <f>IF(Sala[[#This Row],[T Degustación (H)]]&gt;0,"Cobrado","No cobrado")</f>
        <v>Cobrado</v>
      </c>
    </row>
    <row r="26" spans="1:24" x14ac:dyDescent="0.2">
      <c r="A26">
        <v>12</v>
      </c>
      <c r="B26" t="s">
        <v>27</v>
      </c>
      <c r="C26">
        <v>25</v>
      </c>
      <c r="D26">
        <v>5</v>
      </c>
      <c r="E26" s="1">
        <v>45017.125694444447</v>
      </c>
      <c r="F26" s="1">
        <v>45017.207638888889</v>
      </c>
      <c r="G26" t="s">
        <v>13</v>
      </c>
      <c r="H26" t="s">
        <v>9</v>
      </c>
      <c r="I26" t="s">
        <v>235</v>
      </c>
      <c r="J26">
        <v>46.15</v>
      </c>
      <c r="K26" t="s">
        <v>16</v>
      </c>
      <c r="L26" t="s">
        <v>28</v>
      </c>
      <c r="M26" t="s">
        <v>29</v>
      </c>
      <c r="Q2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34</v>
      </c>
      <c r="R26" s="6">
        <f t="shared" si="0"/>
        <v>45017</v>
      </c>
      <c r="S26" s="5">
        <f t="shared" si="1"/>
        <v>0.12569444444670808</v>
      </c>
      <c r="T26" s="5">
        <f t="shared" si="3"/>
        <v>0.20763888888905058</v>
      </c>
      <c r="U26" s="4">
        <f t="shared" si="2"/>
        <v>9.2361111109009172E-2</v>
      </c>
      <c r="V2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2.4305555555555556E-2</v>
      </c>
      <c r="W26" s="4">
        <f>IFERROR(Sala[[#This Row],[T Permanencia]]-Sala[[#This Row],[T Preparación (H)]],0)</f>
        <v>6.805555555345362E-2</v>
      </c>
      <c r="X26" t="str">
        <f>IF(Sala[[#This Row],[T Degustación (H)]]&gt;0,"Cobrado","No cobrado")</f>
        <v>Cobrado</v>
      </c>
    </row>
    <row r="27" spans="1:24" x14ac:dyDescent="0.2">
      <c r="A27">
        <v>18</v>
      </c>
      <c r="B27" t="s">
        <v>251</v>
      </c>
      <c r="C27">
        <v>26</v>
      </c>
      <c r="D27">
        <v>2</v>
      </c>
      <c r="E27" s="1">
        <v>45017.086111111108</v>
      </c>
      <c r="F27" s="1">
        <v>45017.240972222222</v>
      </c>
      <c r="G27" t="s">
        <v>13</v>
      </c>
      <c r="H27" t="s">
        <v>39</v>
      </c>
      <c r="I27" t="s">
        <v>234</v>
      </c>
      <c r="J27">
        <v>10.37</v>
      </c>
      <c r="K27" t="s">
        <v>16</v>
      </c>
      <c r="L27" t="s">
        <v>46</v>
      </c>
      <c r="M27" t="s">
        <v>37</v>
      </c>
      <c r="N27" t="s">
        <v>33</v>
      </c>
      <c r="O27" t="s">
        <v>65</v>
      </c>
      <c r="Q2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126</v>
      </c>
      <c r="R27" s="6">
        <f t="shared" si="0"/>
        <v>45017</v>
      </c>
      <c r="S27" s="5">
        <f t="shared" si="1"/>
        <v>8.611111110803904E-2</v>
      </c>
      <c r="T27" s="5">
        <f t="shared" si="3"/>
        <v>0.24097222222189885</v>
      </c>
      <c r="U27" s="4">
        <f t="shared" si="2"/>
        <v>0.16527777778052646</v>
      </c>
      <c r="V2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3.7847222222222227E-2</v>
      </c>
      <c r="W27" s="4">
        <f>IFERROR(Sala[[#This Row],[T Permanencia]]-Sala[[#This Row],[T Preparación (H)]],0)</f>
        <v>0.12743055555830424</v>
      </c>
      <c r="X27" t="str">
        <f>IF(Sala[[#This Row],[T Degustación (H)]]&gt;0,"Cobrado","No cobrado")</f>
        <v>Cobrado</v>
      </c>
    </row>
    <row r="28" spans="1:24" x14ac:dyDescent="0.2">
      <c r="A28">
        <v>4</v>
      </c>
      <c r="B28" t="s">
        <v>113</v>
      </c>
      <c r="C28">
        <v>27</v>
      </c>
      <c r="D28">
        <v>2</v>
      </c>
      <c r="E28" s="1">
        <v>45017.054861111108</v>
      </c>
      <c r="F28" s="1">
        <v>45017.102083333331</v>
      </c>
      <c r="G28" t="s">
        <v>13</v>
      </c>
      <c r="H28" t="s">
        <v>14</v>
      </c>
      <c r="I28" t="s">
        <v>234</v>
      </c>
      <c r="J28">
        <v>19.27</v>
      </c>
      <c r="K28" t="s">
        <v>16</v>
      </c>
      <c r="L28" t="s">
        <v>17</v>
      </c>
      <c r="M28" t="s">
        <v>11</v>
      </c>
      <c r="N28" t="s">
        <v>61</v>
      </c>
      <c r="Q2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61</v>
      </c>
      <c r="R28" s="6">
        <f t="shared" si="0"/>
        <v>45017</v>
      </c>
      <c r="S28" s="5">
        <f t="shared" si="1"/>
        <v>5.486111110803904E-2</v>
      </c>
      <c r="T28" s="5">
        <f t="shared" si="3"/>
        <v>0.10208333333139308</v>
      </c>
      <c r="U28" s="4">
        <f t="shared" si="2"/>
        <v>5.7638888890020702E-2</v>
      </c>
      <c r="V2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3.8194444444444448E-2</v>
      </c>
      <c r="W28" s="4">
        <f>IFERROR(Sala[[#This Row],[T Permanencia]]-Sala[[#This Row],[T Preparación (H)]],0)</f>
        <v>1.9444444445576255E-2</v>
      </c>
      <c r="X28" t="str">
        <f>IF(Sala[[#This Row],[T Degustación (H)]]&gt;0,"Cobrado","No cobrado")</f>
        <v>Cobrado</v>
      </c>
    </row>
    <row r="29" spans="1:24" x14ac:dyDescent="0.2">
      <c r="A29">
        <v>2</v>
      </c>
      <c r="B29" t="s">
        <v>252</v>
      </c>
      <c r="C29">
        <v>28</v>
      </c>
      <c r="D29">
        <v>2</v>
      </c>
      <c r="E29" s="1">
        <v>45017.03402777778</v>
      </c>
      <c r="F29" s="1">
        <v>45017.136111111111</v>
      </c>
      <c r="G29" t="s">
        <v>8</v>
      </c>
      <c r="H29" t="s">
        <v>9</v>
      </c>
      <c r="I29" t="s">
        <v>234</v>
      </c>
      <c r="J29">
        <v>41.22</v>
      </c>
      <c r="K29" t="s">
        <v>20</v>
      </c>
      <c r="L29" t="s">
        <v>40</v>
      </c>
      <c r="M29" t="s">
        <v>37</v>
      </c>
      <c r="N29" t="s">
        <v>18</v>
      </c>
      <c r="Q2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94</v>
      </c>
      <c r="R29" s="6">
        <f t="shared" si="0"/>
        <v>45017</v>
      </c>
      <c r="S29" s="5">
        <f t="shared" si="1"/>
        <v>3.4027777779556345E-2</v>
      </c>
      <c r="T29" s="5">
        <f t="shared" si="3"/>
        <v>0.13611111111094942</v>
      </c>
      <c r="U29" s="4">
        <f t="shared" si="2"/>
        <v>0.10208333333139308</v>
      </c>
      <c r="V2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1.9444444444444445E-2</v>
      </c>
      <c r="W29" s="4">
        <f>IFERROR(Sala[[#This Row],[T Permanencia]]-Sala[[#This Row],[T Preparación (H)]],0)</f>
        <v>8.2638888886948633E-2</v>
      </c>
      <c r="X29" t="str">
        <f>IF(Sala[[#This Row],[T Degustación (H)]]&gt;0,"Cobrado","No cobrado")</f>
        <v>Cobrado</v>
      </c>
    </row>
    <row r="30" spans="1:24" x14ac:dyDescent="0.2">
      <c r="A30">
        <v>20</v>
      </c>
      <c r="B30" t="s">
        <v>253</v>
      </c>
      <c r="C30">
        <v>29</v>
      </c>
      <c r="D30">
        <v>5</v>
      </c>
      <c r="E30" s="1">
        <v>45017.126388888886</v>
      </c>
      <c r="F30" s="1">
        <v>45017.256944444445</v>
      </c>
      <c r="G30" t="s">
        <v>24</v>
      </c>
      <c r="H30" t="s">
        <v>14</v>
      </c>
      <c r="I30" t="s">
        <v>234</v>
      </c>
      <c r="J30">
        <v>14.83</v>
      </c>
      <c r="K30" t="s">
        <v>16</v>
      </c>
      <c r="L30" t="s">
        <v>52</v>
      </c>
      <c r="M30" t="s">
        <v>50</v>
      </c>
      <c r="N30" t="s">
        <v>37</v>
      </c>
      <c r="O30" t="s">
        <v>47</v>
      </c>
      <c r="Q3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173</v>
      </c>
      <c r="R30" s="6">
        <f t="shared" si="0"/>
        <v>45017</v>
      </c>
      <c r="S30" s="5">
        <f t="shared" si="1"/>
        <v>0.12638888888614019</v>
      </c>
      <c r="T30" s="5">
        <f t="shared" si="3"/>
        <v>0.25694444444525288</v>
      </c>
      <c r="U30" s="4">
        <f t="shared" si="2"/>
        <v>0.14097222222577935</v>
      </c>
      <c r="V3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2.210648148148148E-2</v>
      </c>
      <c r="W30" s="4">
        <f>IFERROR(Sala[[#This Row],[T Permanencia]]-Sala[[#This Row],[T Preparación (H)]],0)</f>
        <v>0.11886574074429787</v>
      </c>
      <c r="X30" t="str">
        <f>IF(Sala[[#This Row],[T Degustación (H)]]&gt;0,"Cobrado","No cobrado")</f>
        <v>Cobrado</v>
      </c>
    </row>
    <row r="31" spans="1:24" x14ac:dyDescent="0.2">
      <c r="A31">
        <v>14</v>
      </c>
      <c r="B31" t="s">
        <v>254</v>
      </c>
      <c r="C31">
        <v>30</v>
      </c>
      <c r="D31">
        <v>4</v>
      </c>
      <c r="E31" s="1">
        <v>45017.121527777781</v>
      </c>
      <c r="F31" s="1">
        <v>45017.259027777778</v>
      </c>
      <c r="G31" t="s">
        <v>8</v>
      </c>
      <c r="H31" t="s">
        <v>14</v>
      </c>
      <c r="I31" t="s">
        <v>15</v>
      </c>
      <c r="J31">
        <v>26.29</v>
      </c>
      <c r="K31" t="s">
        <v>10</v>
      </c>
      <c r="L31" t="s">
        <v>81</v>
      </c>
      <c r="M31" t="s">
        <v>61</v>
      </c>
      <c r="N31" t="s">
        <v>56</v>
      </c>
      <c r="Q3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112</v>
      </c>
      <c r="R31" s="6">
        <f t="shared" si="0"/>
        <v>45017</v>
      </c>
      <c r="S31" s="5">
        <f t="shared" si="1"/>
        <v>0.12152777778101154</v>
      </c>
      <c r="T31" s="5">
        <f t="shared" si="3"/>
        <v>0.25902777777810115</v>
      </c>
      <c r="U31" s="4">
        <f t="shared" si="2"/>
        <v>0.13749999999708962</v>
      </c>
      <c r="V3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1.759259259259259E-2</v>
      </c>
      <c r="W31" s="4">
        <f>IFERROR(Sala[[#This Row],[T Permanencia]]-Sala[[#This Row],[T Preparación (H)]],0)</f>
        <v>0.11990740740449703</v>
      </c>
      <c r="X31" t="str">
        <f>IF(Sala[[#This Row],[T Degustación (H)]]&gt;0,"Cobrado","No cobrado")</f>
        <v>Cobrado</v>
      </c>
    </row>
    <row r="32" spans="1:24" x14ac:dyDescent="0.2">
      <c r="A32">
        <v>13</v>
      </c>
      <c r="B32" t="s">
        <v>255</v>
      </c>
      <c r="C32">
        <v>31</v>
      </c>
      <c r="D32">
        <v>3</v>
      </c>
      <c r="E32" s="1">
        <v>45017.118750000001</v>
      </c>
      <c r="F32" s="1">
        <v>45017.251388888886</v>
      </c>
      <c r="G32" t="s">
        <v>24</v>
      </c>
      <c r="H32" t="s">
        <v>39</v>
      </c>
      <c r="I32" t="s">
        <v>234</v>
      </c>
      <c r="J32">
        <v>19.809999999999999</v>
      </c>
      <c r="K32" t="s">
        <v>16</v>
      </c>
      <c r="L32" t="s">
        <v>40</v>
      </c>
      <c r="M32" t="s">
        <v>18</v>
      </c>
      <c r="N32" t="s">
        <v>44</v>
      </c>
      <c r="Q3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67</v>
      </c>
      <c r="R32" s="6">
        <f t="shared" si="0"/>
        <v>45017</v>
      </c>
      <c r="S32" s="5">
        <f t="shared" si="1"/>
        <v>0.11875000000145519</v>
      </c>
      <c r="T32" s="5">
        <f t="shared" si="3"/>
        <v>0.25138888888614019</v>
      </c>
      <c r="U32" s="4">
        <f t="shared" si="2"/>
        <v>0.14305555555135166</v>
      </c>
      <c r="V3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5.6944444444444443E-2</v>
      </c>
      <c r="W32" s="4">
        <f>IFERROR(Sala[[#This Row],[T Permanencia]]-Sala[[#This Row],[T Preparación (H)]],0)</f>
        <v>8.6111111106907223E-2</v>
      </c>
      <c r="X32" t="str">
        <f>IF(Sala[[#This Row],[T Degustación (H)]]&gt;0,"Cobrado","No cobrado")</f>
        <v>Cobrado</v>
      </c>
    </row>
    <row r="33" spans="1:24" x14ac:dyDescent="0.2">
      <c r="A33">
        <v>5</v>
      </c>
      <c r="B33" t="s">
        <v>163</v>
      </c>
      <c r="C33">
        <v>32</v>
      </c>
      <c r="D33">
        <v>1</v>
      </c>
      <c r="E33" s="1">
        <v>45017.130555555559</v>
      </c>
      <c r="F33" s="1">
        <v>45017.28402777778</v>
      </c>
      <c r="G33" t="s">
        <v>63</v>
      </c>
      <c r="H33" t="s">
        <v>14</v>
      </c>
      <c r="I33" t="s">
        <v>234</v>
      </c>
      <c r="J33">
        <v>28.25</v>
      </c>
      <c r="K33" t="s">
        <v>16</v>
      </c>
      <c r="L33" t="s">
        <v>46</v>
      </c>
      <c r="M33" t="s">
        <v>95</v>
      </c>
      <c r="N33" t="s">
        <v>102</v>
      </c>
      <c r="O33" t="s">
        <v>61</v>
      </c>
      <c r="P33" t="s">
        <v>37</v>
      </c>
      <c r="Q3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211</v>
      </c>
      <c r="R33" s="6">
        <f t="shared" si="0"/>
        <v>45017</v>
      </c>
      <c r="S33" s="5">
        <f t="shared" si="1"/>
        <v>0.13055555555911269</v>
      </c>
      <c r="T33" s="5">
        <f t="shared" si="3"/>
        <v>0.28402777777955635</v>
      </c>
      <c r="U33" s="4">
        <f t="shared" si="2"/>
        <v>0.16388888888711031</v>
      </c>
      <c r="V3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4.7337962962962964E-2</v>
      </c>
      <c r="W33" s="4">
        <f>IFERROR(Sala[[#This Row],[T Permanencia]]-Sala[[#This Row],[T Preparación (H)]],0)</f>
        <v>0.11655092592414734</v>
      </c>
      <c r="X33" t="str">
        <f>IF(Sala[[#This Row],[T Degustación (H)]]&gt;0,"Cobrado","No cobrado")</f>
        <v>Cobrado</v>
      </c>
    </row>
    <row r="34" spans="1:24" x14ac:dyDescent="0.2">
      <c r="A34">
        <v>4</v>
      </c>
      <c r="B34" t="s">
        <v>212</v>
      </c>
      <c r="C34">
        <v>33</v>
      </c>
      <c r="D34">
        <v>5</v>
      </c>
      <c r="E34" s="1">
        <v>45017.147916666669</v>
      </c>
      <c r="F34" s="1">
        <v>45017.26458333333</v>
      </c>
      <c r="G34" t="s">
        <v>8</v>
      </c>
      <c r="H34" t="s">
        <v>9</v>
      </c>
      <c r="I34" t="s">
        <v>235</v>
      </c>
      <c r="J34">
        <v>20.38</v>
      </c>
      <c r="K34" t="s">
        <v>16</v>
      </c>
      <c r="L34" t="s">
        <v>231</v>
      </c>
      <c r="M34" t="s">
        <v>11</v>
      </c>
      <c r="N34" t="s">
        <v>41</v>
      </c>
      <c r="O34" t="s">
        <v>95</v>
      </c>
      <c r="P34" t="s">
        <v>61</v>
      </c>
      <c r="Q3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306</v>
      </c>
      <c r="R34" s="6">
        <f t="shared" si="0"/>
        <v>45017</v>
      </c>
      <c r="S34" s="5">
        <f t="shared" si="1"/>
        <v>0.14791666666860692</v>
      </c>
      <c r="T34" s="5">
        <f t="shared" si="3"/>
        <v>0.26458333332993789</v>
      </c>
      <c r="U34" s="4">
        <f t="shared" si="2"/>
        <v>0.12708333332799762</v>
      </c>
      <c r="V3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5.7407407407407414E-2</v>
      </c>
      <c r="W34" s="4">
        <f>IFERROR(Sala[[#This Row],[T Permanencia]]-Sala[[#This Row],[T Preparación (H)]],0)</f>
        <v>6.9675925920590215E-2</v>
      </c>
      <c r="X34" t="str">
        <f>IF(Sala[[#This Row],[T Degustación (H)]]&gt;0,"Cobrado","No cobrado")</f>
        <v>Cobrado</v>
      </c>
    </row>
    <row r="35" spans="1:24" x14ac:dyDescent="0.2">
      <c r="A35">
        <v>15</v>
      </c>
      <c r="B35" t="s">
        <v>256</v>
      </c>
      <c r="C35">
        <v>34</v>
      </c>
      <c r="D35">
        <v>1</v>
      </c>
      <c r="E35" s="1">
        <v>45017.094444444447</v>
      </c>
      <c r="F35" s="1">
        <v>45017.254861111112</v>
      </c>
      <c r="G35" t="s">
        <v>8</v>
      </c>
      <c r="H35" t="s">
        <v>39</v>
      </c>
      <c r="I35" t="s">
        <v>234</v>
      </c>
      <c r="J35">
        <v>13.08</v>
      </c>
      <c r="K35" t="s">
        <v>10</v>
      </c>
      <c r="L35" t="s">
        <v>231</v>
      </c>
      <c r="M35" t="s">
        <v>29</v>
      </c>
      <c r="N35" t="s">
        <v>61</v>
      </c>
      <c r="Q3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112</v>
      </c>
      <c r="R35" s="6">
        <f t="shared" si="0"/>
        <v>45017</v>
      </c>
      <c r="S35" s="5">
        <f t="shared" si="1"/>
        <v>9.4444444446708076E-2</v>
      </c>
      <c r="T35" s="5">
        <f t="shared" si="3"/>
        <v>0.25486111111240461</v>
      </c>
      <c r="U35" s="4">
        <f t="shared" si="2"/>
        <v>0.16041666666569654</v>
      </c>
      <c r="V3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3.6342592592592593E-2</v>
      </c>
      <c r="W35" s="4">
        <f>IFERROR(Sala[[#This Row],[T Permanencia]]-Sala[[#This Row],[T Preparación (H)]],0)</f>
        <v>0.12407407407310395</v>
      </c>
      <c r="X35" t="str">
        <f>IF(Sala[[#This Row],[T Degustación (H)]]&gt;0,"Cobrado","No cobrado")</f>
        <v>Cobrado</v>
      </c>
    </row>
    <row r="36" spans="1:24" x14ac:dyDescent="0.2">
      <c r="A36">
        <v>13</v>
      </c>
      <c r="B36" t="s">
        <v>257</v>
      </c>
      <c r="C36">
        <v>35</v>
      </c>
      <c r="D36">
        <v>2</v>
      </c>
      <c r="E36" s="1">
        <v>45017.137499999997</v>
      </c>
      <c r="F36" s="1">
        <v>45017.246527777781</v>
      </c>
      <c r="G36" t="s">
        <v>43</v>
      </c>
      <c r="H36" t="s">
        <v>14</v>
      </c>
      <c r="I36" t="s">
        <v>234</v>
      </c>
      <c r="J36">
        <v>15.75</v>
      </c>
      <c r="K36" t="s">
        <v>16</v>
      </c>
      <c r="L36" t="s">
        <v>231</v>
      </c>
      <c r="M36" t="s">
        <v>31</v>
      </c>
      <c r="N36" t="s">
        <v>18</v>
      </c>
      <c r="O36" t="s">
        <v>102</v>
      </c>
      <c r="P36" t="s">
        <v>47</v>
      </c>
      <c r="Q3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214</v>
      </c>
      <c r="R36" s="6">
        <f t="shared" si="0"/>
        <v>45017</v>
      </c>
      <c r="S36" s="5">
        <f t="shared" si="1"/>
        <v>0.13749999999708962</v>
      </c>
      <c r="T36" s="5">
        <f t="shared" si="3"/>
        <v>0.24652777778101154</v>
      </c>
      <c r="U36" s="4">
        <f t="shared" si="2"/>
        <v>0.11944444445058859</v>
      </c>
      <c r="V3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3.2060185185185185E-2</v>
      </c>
      <c r="W36" s="4">
        <f>IFERROR(Sala[[#This Row],[T Permanencia]]-Sala[[#This Row],[T Preparación (H)]],0)</f>
        <v>8.7384259265403413E-2</v>
      </c>
      <c r="X36" t="str">
        <f>IF(Sala[[#This Row],[T Degustación (H)]]&gt;0,"Cobrado","No cobrado")</f>
        <v>Cobrado</v>
      </c>
    </row>
    <row r="37" spans="1:24" x14ac:dyDescent="0.2">
      <c r="A37">
        <v>5</v>
      </c>
      <c r="B37" t="s">
        <v>30</v>
      </c>
      <c r="C37">
        <v>36</v>
      </c>
      <c r="D37">
        <v>5</v>
      </c>
      <c r="E37" s="1">
        <v>45017.143750000003</v>
      </c>
      <c r="F37" s="1">
        <v>45017.268055555556</v>
      </c>
      <c r="G37" t="s">
        <v>24</v>
      </c>
      <c r="H37" t="s">
        <v>14</v>
      </c>
      <c r="I37" t="s">
        <v>234</v>
      </c>
      <c r="J37">
        <v>45.28</v>
      </c>
      <c r="K37" t="s">
        <v>16</v>
      </c>
      <c r="L37" t="s">
        <v>21</v>
      </c>
      <c r="M37" t="s">
        <v>31</v>
      </c>
      <c r="Q3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30</v>
      </c>
      <c r="R37" s="6">
        <f t="shared" si="0"/>
        <v>45017</v>
      </c>
      <c r="S37" s="5">
        <f t="shared" si="1"/>
        <v>0.14375000000291038</v>
      </c>
      <c r="T37" s="5">
        <f t="shared" si="3"/>
        <v>0.26805555555620231</v>
      </c>
      <c r="U37" s="4">
        <f t="shared" si="2"/>
        <v>0.13472222221995858</v>
      </c>
      <c r="V3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2.6388888888888889E-2</v>
      </c>
      <c r="W37" s="4">
        <f>IFERROR(Sala[[#This Row],[T Permanencia]]-Sala[[#This Row],[T Preparación (H)]],0)</f>
        <v>0.10833333333106969</v>
      </c>
      <c r="X37" t="str">
        <f>IF(Sala[[#This Row],[T Degustación (H)]]&gt;0,"Cobrado","No cobrado")</f>
        <v>Cobrado</v>
      </c>
    </row>
    <row r="38" spans="1:24" x14ac:dyDescent="0.2">
      <c r="A38">
        <v>20</v>
      </c>
      <c r="B38" t="s">
        <v>32</v>
      </c>
      <c r="C38">
        <v>37</v>
      </c>
      <c r="D38">
        <v>1</v>
      </c>
      <c r="E38" s="1">
        <v>45017.14166666667</v>
      </c>
      <c r="F38" s="1">
        <v>45017.251388888886</v>
      </c>
      <c r="G38" t="s">
        <v>13</v>
      </c>
      <c r="H38" t="s">
        <v>9</v>
      </c>
      <c r="I38" t="s">
        <v>234</v>
      </c>
      <c r="J38">
        <v>10.39</v>
      </c>
      <c r="K38" t="s">
        <v>16</v>
      </c>
      <c r="L38" t="s">
        <v>17</v>
      </c>
      <c r="M38" t="s">
        <v>33</v>
      </c>
      <c r="Q3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21</v>
      </c>
      <c r="R38" s="6">
        <f t="shared" si="0"/>
        <v>45017</v>
      </c>
      <c r="S38" s="5">
        <f t="shared" si="1"/>
        <v>0.14166666667006211</v>
      </c>
      <c r="T38" s="5">
        <f t="shared" si="3"/>
        <v>0.25138888888614019</v>
      </c>
      <c r="U38" s="4">
        <f t="shared" si="2"/>
        <v>0.12013888888274475</v>
      </c>
      <c r="V3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3.2638888888888891E-2</v>
      </c>
      <c r="W38" s="4">
        <f>IFERROR(Sala[[#This Row],[T Permanencia]]-Sala[[#This Row],[T Preparación (H)]],0)</f>
        <v>8.7499999993855854E-2</v>
      </c>
      <c r="X38" t="str">
        <f>IF(Sala[[#This Row],[T Degustación (H)]]&gt;0,"Cobrado","No cobrado")</f>
        <v>Cobrado</v>
      </c>
    </row>
    <row r="39" spans="1:24" x14ac:dyDescent="0.2">
      <c r="A39">
        <v>10</v>
      </c>
      <c r="B39" t="s">
        <v>258</v>
      </c>
      <c r="C39">
        <v>38</v>
      </c>
      <c r="D39">
        <v>6</v>
      </c>
      <c r="E39" s="1">
        <v>45017.109722222223</v>
      </c>
      <c r="F39" s="1">
        <v>45017.161805555559</v>
      </c>
      <c r="G39" t="s">
        <v>8</v>
      </c>
      <c r="H39" t="s">
        <v>14</v>
      </c>
      <c r="I39" t="s">
        <v>235</v>
      </c>
      <c r="J39">
        <v>16.309999999999999</v>
      </c>
      <c r="K39" t="s">
        <v>20</v>
      </c>
      <c r="L39" t="s">
        <v>25</v>
      </c>
      <c r="M39" t="s">
        <v>47</v>
      </c>
      <c r="N39" t="s">
        <v>11</v>
      </c>
      <c r="O39" t="s">
        <v>35</v>
      </c>
      <c r="Q3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235</v>
      </c>
      <c r="R39" s="6">
        <f t="shared" si="0"/>
        <v>45017</v>
      </c>
      <c r="S39" s="5">
        <f t="shared" si="1"/>
        <v>0.10972222222335404</v>
      </c>
      <c r="T39" s="5">
        <f t="shared" si="3"/>
        <v>0.16180555555911269</v>
      </c>
      <c r="U39" s="4">
        <f t="shared" si="2"/>
        <v>5.2083333335758653E-2</v>
      </c>
      <c r="V3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3.1597222222222221E-2</v>
      </c>
      <c r="W39" s="4">
        <f>IFERROR(Sala[[#This Row],[T Permanencia]]-Sala[[#This Row],[T Preparación (H)]],0)</f>
        <v>2.0486111113536432E-2</v>
      </c>
      <c r="X39" t="str">
        <f>IF(Sala[[#This Row],[T Degustación (H)]]&gt;0,"Cobrado","No cobrado")</f>
        <v>Cobrado</v>
      </c>
    </row>
    <row r="40" spans="1:24" x14ac:dyDescent="0.2">
      <c r="A40">
        <v>15</v>
      </c>
      <c r="B40" t="s">
        <v>34</v>
      </c>
      <c r="C40">
        <v>39</v>
      </c>
      <c r="D40">
        <v>3</v>
      </c>
      <c r="E40" s="1">
        <v>45017.15347222222</v>
      </c>
      <c r="F40" s="1">
        <v>45017.318749999999</v>
      </c>
      <c r="G40" t="s">
        <v>24</v>
      </c>
      <c r="H40" t="s">
        <v>9</v>
      </c>
      <c r="I40" t="s">
        <v>15</v>
      </c>
      <c r="J40">
        <v>48.36</v>
      </c>
      <c r="K40" t="s">
        <v>16</v>
      </c>
      <c r="L40" t="s">
        <v>21</v>
      </c>
      <c r="M40" t="s">
        <v>35</v>
      </c>
      <c r="Q4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108</v>
      </c>
      <c r="R40" s="6">
        <f t="shared" si="0"/>
        <v>45017</v>
      </c>
      <c r="S40" s="5">
        <f t="shared" si="1"/>
        <v>0.15347222222044365</v>
      </c>
      <c r="T40" s="5">
        <f t="shared" si="3"/>
        <v>0.31874999999854481</v>
      </c>
      <c r="U40" s="4">
        <f t="shared" si="2"/>
        <v>0.17569444444476781</v>
      </c>
      <c r="V4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1.3194444444444444E-2</v>
      </c>
      <c r="W40" s="4">
        <f>IFERROR(Sala[[#This Row],[T Permanencia]]-Sala[[#This Row],[T Preparación (H)]],0)</f>
        <v>0.16250000000032336</v>
      </c>
      <c r="X40" t="str">
        <f>IF(Sala[[#This Row],[T Degustación (H)]]&gt;0,"Cobrado","No cobrado")</f>
        <v>Cobrado</v>
      </c>
    </row>
    <row r="41" spans="1:24" x14ac:dyDescent="0.2">
      <c r="A41">
        <v>1</v>
      </c>
      <c r="B41" t="s">
        <v>186</v>
      </c>
      <c r="C41">
        <v>40</v>
      </c>
      <c r="D41">
        <v>1</v>
      </c>
      <c r="E41" s="1">
        <v>45017.083333333336</v>
      </c>
      <c r="F41" s="1">
        <v>45017.170138888891</v>
      </c>
      <c r="G41" t="s">
        <v>43</v>
      </c>
      <c r="H41" t="s">
        <v>14</v>
      </c>
      <c r="I41" t="s">
        <v>15</v>
      </c>
      <c r="J41">
        <v>13.68</v>
      </c>
      <c r="K41" t="s">
        <v>10</v>
      </c>
      <c r="L41" t="s">
        <v>40</v>
      </c>
      <c r="M41" t="s">
        <v>18</v>
      </c>
      <c r="N41" t="s">
        <v>102</v>
      </c>
      <c r="O41" t="s">
        <v>22</v>
      </c>
      <c r="Q4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148</v>
      </c>
      <c r="R41" s="6">
        <f t="shared" si="0"/>
        <v>45017</v>
      </c>
      <c r="S41" s="5">
        <f t="shared" si="1"/>
        <v>8.3333333335758653E-2</v>
      </c>
      <c r="T41" s="5">
        <f t="shared" si="3"/>
        <v>0.17013888889050577</v>
      </c>
      <c r="U41" s="4">
        <f t="shared" si="2"/>
        <v>8.6805555554747116E-2</v>
      </c>
      <c r="V4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4.7222222222222221E-2</v>
      </c>
      <c r="W41" s="4">
        <f>IFERROR(Sala[[#This Row],[T Permanencia]]-Sala[[#This Row],[T Preparación (H)]],0)</f>
        <v>3.9583333332524895E-2</v>
      </c>
      <c r="X41" t="str">
        <f>IF(Sala[[#This Row],[T Degustación (H)]]&gt;0,"Cobrado","No cobrado")</f>
        <v>Cobrado</v>
      </c>
    </row>
    <row r="42" spans="1:24" x14ac:dyDescent="0.2">
      <c r="A42">
        <v>7</v>
      </c>
      <c r="B42" t="s">
        <v>259</v>
      </c>
      <c r="C42">
        <v>41</v>
      </c>
      <c r="D42">
        <v>4</v>
      </c>
      <c r="E42" s="1">
        <v>45017.093055555553</v>
      </c>
      <c r="F42" s="1">
        <v>45017.180555555555</v>
      </c>
      <c r="G42" t="s">
        <v>24</v>
      </c>
      <c r="H42" t="s">
        <v>14</v>
      </c>
      <c r="I42" t="s">
        <v>234</v>
      </c>
      <c r="J42">
        <v>15.24</v>
      </c>
      <c r="K42" t="s">
        <v>16</v>
      </c>
      <c r="L42" t="s">
        <v>231</v>
      </c>
      <c r="M42" t="s">
        <v>95</v>
      </c>
      <c r="N42" t="s">
        <v>61</v>
      </c>
      <c r="O42" t="s">
        <v>31</v>
      </c>
      <c r="Q4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204</v>
      </c>
      <c r="R42" s="6">
        <f t="shared" si="0"/>
        <v>45017</v>
      </c>
      <c r="S42" s="5">
        <f t="shared" si="1"/>
        <v>9.3055555553291924E-2</v>
      </c>
      <c r="T42" s="5">
        <f t="shared" si="3"/>
        <v>0.18055555555474712</v>
      </c>
      <c r="U42" s="4">
        <f t="shared" si="2"/>
        <v>9.7916666668121863E-2</v>
      </c>
      <c r="V4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2.9398148148148145E-2</v>
      </c>
      <c r="W42" s="4">
        <f>IFERROR(Sala[[#This Row],[T Permanencia]]-Sala[[#This Row],[T Preparación (H)]],0)</f>
        <v>6.8518518519973717E-2</v>
      </c>
      <c r="X42" t="str">
        <f>IF(Sala[[#This Row],[T Degustación (H)]]&gt;0,"Cobrado","No cobrado")</f>
        <v>Cobrado</v>
      </c>
    </row>
    <row r="43" spans="1:24" x14ac:dyDescent="0.2">
      <c r="A43">
        <v>14</v>
      </c>
      <c r="B43" t="s">
        <v>101</v>
      </c>
      <c r="C43">
        <v>42</v>
      </c>
      <c r="D43">
        <v>1</v>
      </c>
      <c r="E43" s="1">
        <v>45017.017361111109</v>
      </c>
      <c r="F43" s="1">
        <v>45017.073611111111</v>
      </c>
      <c r="G43" t="s">
        <v>24</v>
      </c>
      <c r="H43" t="s">
        <v>14</v>
      </c>
      <c r="I43" t="s">
        <v>234</v>
      </c>
      <c r="J43">
        <v>49.58</v>
      </c>
      <c r="K43" t="s">
        <v>20</v>
      </c>
      <c r="L43" t="s">
        <v>21</v>
      </c>
      <c r="M43" t="s">
        <v>82</v>
      </c>
      <c r="N43" t="s">
        <v>26</v>
      </c>
      <c r="Q4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102</v>
      </c>
      <c r="R43" s="6">
        <f t="shared" si="0"/>
        <v>45017</v>
      </c>
      <c r="S43" s="5">
        <f t="shared" si="1"/>
        <v>1.7361111109494232E-2</v>
      </c>
      <c r="T43" s="5">
        <f t="shared" si="3"/>
        <v>7.3611111110949423E-2</v>
      </c>
      <c r="U43" s="4">
        <f t="shared" si="2"/>
        <v>5.6250000001455192E-2</v>
      </c>
      <c r="V4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4.3749999999999997E-2</v>
      </c>
      <c r="W43" s="4">
        <f>IFERROR(Sala[[#This Row],[T Permanencia]]-Sala[[#This Row],[T Preparación (H)]],0)</f>
        <v>1.2500000001455194E-2</v>
      </c>
      <c r="X43" t="str">
        <f>IF(Sala[[#This Row],[T Degustación (H)]]&gt;0,"Cobrado","No cobrado")</f>
        <v>Cobrado</v>
      </c>
    </row>
    <row r="44" spans="1:24" x14ac:dyDescent="0.2">
      <c r="A44">
        <v>8</v>
      </c>
      <c r="B44" t="s">
        <v>260</v>
      </c>
      <c r="C44">
        <v>43</v>
      </c>
      <c r="D44">
        <v>6</v>
      </c>
      <c r="E44" s="1">
        <v>45017.043055555558</v>
      </c>
      <c r="F44" s="1">
        <v>45017.134722222225</v>
      </c>
      <c r="G44" t="s">
        <v>8</v>
      </c>
      <c r="H44" t="s">
        <v>14</v>
      </c>
      <c r="I44" t="s">
        <v>234</v>
      </c>
      <c r="J44">
        <v>32.19</v>
      </c>
      <c r="K44" t="s">
        <v>16</v>
      </c>
      <c r="L44" t="s">
        <v>231</v>
      </c>
      <c r="M44" t="s">
        <v>95</v>
      </c>
      <c r="N44" t="s">
        <v>29</v>
      </c>
      <c r="O44" t="s">
        <v>65</v>
      </c>
      <c r="P44" t="s">
        <v>47</v>
      </c>
      <c r="Q4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203</v>
      </c>
      <c r="R44" s="6">
        <f t="shared" si="0"/>
        <v>45017</v>
      </c>
      <c r="S44" s="5">
        <f t="shared" si="1"/>
        <v>4.3055555557657499E-2</v>
      </c>
      <c r="T44" s="5">
        <f t="shared" si="3"/>
        <v>0.13472222222480923</v>
      </c>
      <c r="U44" s="4">
        <f t="shared" si="2"/>
        <v>0.1020833333338184</v>
      </c>
      <c r="V4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5.451388888888889E-2</v>
      </c>
      <c r="W44" s="4">
        <f>IFERROR(Sala[[#This Row],[T Permanencia]]-Sala[[#This Row],[T Preparación (H)]],0)</f>
        <v>4.7569444444929512E-2</v>
      </c>
      <c r="X44" t="str">
        <f>IF(Sala[[#This Row],[T Degustación (H)]]&gt;0,"Cobrado","No cobrado")</f>
        <v>Cobrado</v>
      </c>
    </row>
    <row r="45" spans="1:24" x14ac:dyDescent="0.2">
      <c r="A45">
        <v>18</v>
      </c>
      <c r="B45" t="s">
        <v>186</v>
      </c>
      <c r="C45">
        <v>44</v>
      </c>
      <c r="D45">
        <v>1</v>
      </c>
      <c r="E45" s="1">
        <v>45017.129166666666</v>
      </c>
      <c r="F45" s="1">
        <v>45017.262499999997</v>
      </c>
      <c r="G45" t="s">
        <v>8</v>
      </c>
      <c r="H45" t="s">
        <v>14</v>
      </c>
      <c r="I45" t="s">
        <v>234</v>
      </c>
      <c r="J45">
        <v>42.6</v>
      </c>
      <c r="K45" t="s">
        <v>10</v>
      </c>
      <c r="L45" t="s">
        <v>233</v>
      </c>
      <c r="M45" t="s">
        <v>61</v>
      </c>
      <c r="N45" t="s">
        <v>50</v>
      </c>
      <c r="O45" t="s">
        <v>33</v>
      </c>
      <c r="Q4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122</v>
      </c>
      <c r="R45" s="6">
        <f t="shared" si="0"/>
        <v>45017</v>
      </c>
      <c r="S45" s="5">
        <f t="shared" si="1"/>
        <v>0.12916666666569654</v>
      </c>
      <c r="T45" s="5">
        <f t="shared" si="3"/>
        <v>0.26249999999708962</v>
      </c>
      <c r="U45" s="4">
        <f t="shared" si="2"/>
        <v>0.13333333333139308</v>
      </c>
      <c r="V4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5.5324074074074074E-2</v>
      </c>
      <c r="W45" s="4">
        <f>IFERROR(Sala[[#This Row],[T Permanencia]]-Sala[[#This Row],[T Preparación (H)]],0)</f>
        <v>7.8009259257318997E-2</v>
      </c>
      <c r="X45" t="str">
        <f>IF(Sala[[#This Row],[T Degustación (H)]]&gt;0,"Cobrado","No cobrado")</f>
        <v>Cobrado</v>
      </c>
    </row>
    <row r="46" spans="1:24" x14ac:dyDescent="0.2">
      <c r="A46">
        <v>17</v>
      </c>
      <c r="B46" t="s">
        <v>36</v>
      </c>
      <c r="C46">
        <v>45</v>
      </c>
      <c r="D46">
        <v>2</v>
      </c>
      <c r="E46" s="1">
        <v>45017.09375</v>
      </c>
      <c r="F46" s="1">
        <v>45017.167361111111</v>
      </c>
      <c r="G46" t="s">
        <v>24</v>
      </c>
      <c r="H46" t="s">
        <v>14</v>
      </c>
      <c r="I46" t="s">
        <v>234</v>
      </c>
      <c r="J46">
        <v>25.41</v>
      </c>
      <c r="K46" t="s">
        <v>20</v>
      </c>
      <c r="L46" t="s">
        <v>231</v>
      </c>
      <c r="M46" t="s">
        <v>37</v>
      </c>
      <c r="Q4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54</v>
      </c>
      <c r="R46" s="6">
        <f t="shared" si="0"/>
        <v>45017</v>
      </c>
      <c r="S46" s="5">
        <f t="shared" si="1"/>
        <v>9.375E-2</v>
      </c>
      <c r="T46" s="5">
        <f t="shared" si="3"/>
        <v>0.16736111111094942</v>
      </c>
      <c r="U46" s="4">
        <f t="shared" si="2"/>
        <v>7.3611111110949423E-2</v>
      </c>
      <c r="V4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1.087962962962963E-2</v>
      </c>
      <c r="W46" s="4">
        <f>IFERROR(Sala[[#This Row],[T Permanencia]]-Sala[[#This Row],[T Preparación (H)]],0)</f>
        <v>6.2731481481319795E-2</v>
      </c>
      <c r="X46" t="str">
        <f>IF(Sala[[#This Row],[T Degustación (H)]]&gt;0,"Cobrado","No cobrado")</f>
        <v>Cobrado</v>
      </c>
    </row>
    <row r="47" spans="1:24" x14ac:dyDescent="0.2">
      <c r="A47">
        <v>10</v>
      </c>
      <c r="B47" t="s">
        <v>203</v>
      </c>
      <c r="C47">
        <v>46</v>
      </c>
      <c r="D47">
        <v>1</v>
      </c>
      <c r="E47" s="1">
        <v>45017.074305555558</v>
      </c>
      <c r="F47" s="1">
        <v>45017.152083333334</v>
      </c>
      <c r="G47" t="s">
        <v>13</v>
      </c>
      <c r="H47" t="s">
        <v>14</v>
      </c>
      <c r="I47" t="s">
        <v>234</v>
      </c>
      <c r="J47">
        <v>27.97</v>
      </c>
      <c r="K47" t="s">
        <v>10</v>
      </c>
      <c r="L47" t="s">
        <v>25</v>
      </c>
      <c r="M47" t="s">
        <v>31</v>
      </c>
      <c r="N47" t="s">
        <v>29</v>
      </c>
      <c r="O47" t="s">
        <v>79</v>
      </c>
      <c r="Q4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140</v>
      </c>
      <c r="R47" s="6">
        <f t="shared" si="0"/>
        <v>45017</v>
      </c>
      <c r="S47" s="5">
        <f t="shared" si="1"/>
        <v>7.4305555557657499E-2</v>
      </c>
      <c r="T47" s="5">
        <f t="shared" si="3"/>
        <v>0.15208333333430346</v>
      </c>
      <c r="U47" s="4">
        <f t="shared" si="2"/>
        <v>7.7777777776645962E-2</v>
      </c>
      <c r="V4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4.6527777777777779E-2</v>
      </c>
      <c r="W47" s="4">
        <f>IFERROR(Sala[[#This Row],[T Permanencia]]-Sala[[#This Row],[T Preparación (H)]],0)</f>
        <v>3.1249999998868183E-2</v>
      </c>
      <c r="X47" t="str">
        <f>IF(Sala[[#This Row],[T Degustación (H)]]&gt;0,"Cobrado","No cobrado")</f>
        <v>Cobrado</v>
      </c>
    </row>
    <row r="48" spans="1:24" x14ac:dyDescent="0.2">
      <c r="A48">
        <v>18</v>
      </c>
      <c r="B48" t="s">
        <v>261</v>
      </c>
      <c r="C48">
        <v>47</v>
      </c>
      <c r="D48">
        <v>3</v>
      </c>
      <c r="E48" s="1">
        <v>45017.145833333336</v>
      </c>
      <c r="F48" s="1">
        <v>45017.311805555553</v>
      </c>
      <c r="G48" t="s">
        <v>24</v>
      </c>
      <c r="H48" t="s">
        <v>14</v>
      </c>
      <c r="I48" t="s">
        <v>234</v>
      </c>
      <c r="J48">
        <v>10.98</v>
      </c>
      <c r="K48" t="s">
        <v>16</v>
      </c>
      <c r="L48" t="s">
        <v>17</v>
      </c>
      <c r="M48" t="s">
        <v>102</v>
      </c>
      <c r="N48" t="s">
        <v>79</v>
      </c>
      <c r="O48" t="s">
        <v>56</v>
      </c>
      <c r="Q4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109</v>
      </c>
      <c r="R48" s="6">
        <f t="shared" si="0"/>
        <v>45017</v>
      </c>
      <c r="S48" s="5">
        <f t="shared" si="1"/>
        <v>0.14583333333575865</v>
      </c>
      <c r="T48" s="5">
        <f t="shared" si="3"/>
        <v>0.31180555555329192</v>
      </c>
      <c r="U48" s="4">
        <f t="shared" si="2"/>
        <v>0.17638888888419993</v>
      </c>
      <c r="V4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4.0972222222222222E-2</v>
      </c>
      <c r="W48" s="4">
        <f>IFERROR(Sala[[#This Row],[T Permanencia]]-Sala[[#This Row],[T Preparación (H)]],0)</f>
        <v>0.13541666666197771</v>
      </c>
      <c r="X48" t="str">
        <f>IF(Sala[[#This Row],[T Degustación (H)]]&gt;0,"Cobrado","No cobrado")</f>
        <v>Cobrado</v>
      </c>
    </row>
    <row r="49" spans="1:24" x14ac:dyDescent="0.2">
      <c r="A49">
        <v>17</v>
      </c>
      <c r="B49" t="s">
        <v>262</v>
      </c>
      <c r="C49">
        <v>48</v>
      </c>
      <c r="D49">
        <v>2</v>
      </c>
      <c r="E49" s="1">
        <v>45017.019444444442</v>
      </c>
      <c r="F49" s="1">
        <v>45017.168055555558</v>
      </c>
      <c r="G49" t="s">
        <v>43</v>
      </c>
      <c r="H49" t="s">
        <v>39</v>
      </c>
      <c r="I49" t="s">
        <v>234</v>
      </c>
      <c r="J49">
        <v>25.31</v>
      </c>
      <c r="K49" t="s">
        <v>10</v>
      </c>
      <c r="L49" t="s">
        <v>21</v>
      </c>
      <c r="M49" t="s">
        <v>41</v>
      </c>
      <c r="N49" t="s">
        <v>82</v>
      </c>
      <c r="O49" t="s">
        <v>102</v>
      </c>
      <c r="Q4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158</v>
      </c>
      <c r="R49" s="6">
        <f t="shared" si="0"/>
        <v>45017</v>
      </c>
      <c r="S49" s="5">
        <f t="shared" si="1"/>
        <v>1.9444444442342501E-2</v>
      </c>
      <c r="T49" s="5">
        <f t="shared" si="3"/>
        <v>0.1680555555576575</v>
      </c>
      <c r="U49" s="4">
        <f t="shared" si="2"/>
        <v>0.148611111115315</v>
      </c>
      <c r="V4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4.9884259259259267E-2</v>
      </c>
      <c r="W49" s="4">
        <f>IFERROR(Sala[[#This Row],[T Permanencia]]-Sala[[#This Row],[T Preparación (H)]],0)</f>
        <v>9.8726851856055731E-2</v>
      </c>
      <c r="X49" t="str">
        <f>IF(Sala[[#This Row],[T Degustación (H)]]&gt;0,"Cobrado","No cobrado")</f>
        <v>Cobrado</v>
      </c>
    </row>
    <row r="50" spans="1:24" x14ac:dyDescent="0.2">
      <c r="A50">
        <v>8</v>
      </c>
      <c r="B50" t="s">
        <v>122</v>
      </c>
      <c r="C50">
        <v>49</v>
      </c>
      <c r="D50">
        <v>3</v>
      </c>
      <c r="E50" s="1">
        <v>45017.072222222225</v>
      </c>
      <c r="F50" s="1">
        <v>45017.228472222225</v>
      </c>
      <c r="G50" t="s">
        <v>24</v>
      </c>
      <c r="H50" t="s">
        <v>14</v>
      </c>
      <c r="I50" t="s">
        <v>234</v>
      </c>
      <c r="J50">
        <v>20.92</v>
      </c>
      <c r="K50" t="s">
        <v>10</v>
      </c>
      <c r="L50" t="s">
        <v>46</v>
      </c>
      <c r="M50" t="s">
        <v>65</v>
      </c>
      <c r="N50" t="s">
        <v>95</v>
      </c>
      <c r="O50" t="s">
        <v>37</v>
      </c>
      <c r="Q5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186</v>
      </c>
      <c r="R50" s="6">
        <f t="shared" si="0"/>
        <v>45017</v>
      </c>
      <c r="S50" s="5">
        <f t="shared" si="1"/>
        <v>7.2222222224809229E-2</v>
      </c>
      <c r="T50" s="5">
        <f t="shared" si="3"/>
        <v>0.22847222222480923</v>
      </c>
      <c r="U50" s="4">
        <f t="shared" si="2"/>
        <v>0.15625</v>
      </c>
      <c r="V5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3.9583333333333331E-2</v>
      </c>
      <c r="W50" s="4">
        <f>IFERROR(Sala[[#This Row],[T Permanencia]]-Sala[[#This Row],[T Preparación (H)]],0)</f>
        <v>0.11666666666666667</v>
      </c>
      <c r="X50" t="str">
        <f>IF(Sala[[#This Row],[T Degustación (H)]]&gt;0,"Cobrado","No cobrado")</f>
        <v>Cobrado</v>
      </c>
    </row>
    <row r="51" spans="1:24" x14ac:dyDescent="0.2">
      <c r="A51">
        <v>19</v>
      </c>
      <c r="B51" t="s">
        <v>263</v>
      </c>
      <c r="C51">
        <v>50</v>
      </c>
      <c r="D51">
        <v>5</v>
      </c>
      <c r="E51" s="1">
        <v>45017.162499999999</v>
      </c>
      <c r="F51" s="1">
        <v>45017.289583333331</v>
      </c>
      <c r="G51" t="s">
        <v>8</v>
      </c>
      <c r="H51" t="s">
        <v>14</v>
      </c>
      <c r="I51" t="s">
        <v>235</v>
      </c>
      <c r="J51">
        <v>16.739999999999998</v>
      </c>
      <c r="K51" t="s">
        <v>16</v>
      </c>
      <c r="L51" t="s">
        <v>40</v>
      </c>
      <c r="M51" t="s">
        <v>95</v>
      </c>
      <c r="N51" t="s">
        <v>82</v>
      </c>
      <c r="Q5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76</v>
      </c>
      <c r="R51" s="6">
        <f t="shared" si="0"/>
        <v>45017</v>
      </c>
      <c r="S51" s="5">
        <f t="shared" si="1"/>
        <v>0.16249999999854481</v>
      </c>
      <c r="T51" s="5">
        <f t="shared" si="3"/>
        <v>0.28958333333139308</v>
      </c>
      <c r="U51" s="4">
        <f t="shared" si="2"/>
        <v>0.13749999999951493</v>
      </c>
      <c r="V5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9.3749999999999997E-3</v>
      </c>
      <c r="W51" s="4">
        <f>IFERROR(Sala[[#This Row],[T Permanencia]]-Sala[[#This Row],[T Preparación (H)]],0)</f>
        <v>0.12812499999951493</v>
      </c>
      <c r="X51" t="str">
        <f>IF(Sala[[#This Row],[T Degustación (H)]]&gt;0,"Cobrado","No cobrado")</f>
        <v>Cobrado</v>
      </c>
    </row>
    <row r="52" spans="1:24" x14ac:dyDescent="0.2">
      <c r="A52">
        <v>12</v>
      </c>
      <c r="B52" t="s">
        <v>264</v>
      </c>
      <c r="C52">
        <v>51</v>
      </c>
      <c r="D52">
        <v>1</v>
      </c>
      <c r="E52" s="1">
        <v>45017.070833333331</v>
      </c>
      <c r="F52" s="1">
        <v>45017.126388888886</v>
      </c>
      <c r="G52" t="s">
        <v>13</v>
      </c>
      <c r="H52" t="s">
        <v>9</v>
      </c>
      <c r="I52" t="s">
        <v>234</v>
      </c>
      <c r="J52">
        <v>37.08</v>
      </c>
      <c r="K52" t="s">
        <v>20</v>
      </c>
      <c r="L52" t="s">
        <v>233</v>
      </c>
      <c r="M52" t="s">
        <v>79</v>
      </c>
      <c r="N52" t="s">
        <v>102</v>
      </c>
      <c r="O52" t="s">
        <v>82</v>
      </c>
      <c r="P52" t="s">
        <v>37</v>
      </c>
      <c r="Q5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225</v>
      </c>
      <c r="R52" s="6">
        <f t="shared" si="0"/>
        <v>45017</v>
      </c>
      <c r="S52" s="5">
        <f t="shared" si="1"/>
        <v>7.0833333331393078E-2</v>
      </c>
      <c r="T52" s="5">
        <f t="shared" si="3"/>
        <v>0.12638888888614019</v>
      </c>
      <c r="U52" s="4">
        <f t="shared" si="2"/>
        <v>5.5555555554747116E-2</v>
      </c>
      <c r="V5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5.0462962962962959E-2</v>
      </c>
      <c r="W52" s="4">
        <f>IFERROR(Sala[[#This Row],[T Permanencia]]-Sala[[#This Row],[T Preparación (H)]],0)</f>
        <v>5.0925925917841564E-3</v>
      </c>
      <c r="X52" t="str">
        <f>IF(Sala[[#This Row],[T Degustación (H)]]&gt;0,"Cobrado","No cobrado")</f>
        <v>Cobrado</v>
      </c>
    </row>
    <row r="53" spans="1:24" x14ac:dyDescent="0.2">
      <c r="A53">
        <v>7</v>
      </c>
      <c r="B53" t="s">
        <v>265</v>
      </c>
      <c r="C53">
        <v>52</v>
      </c>
      <c r="D53">
        <v>4</v>
      </c>
      <c r="E53" s="1">
        <v>45017.000694444447</v>
      </c>
      <c r="F53" s="1">
        <v>45017.049305555556</v>
      </c>
      <c r="G53" t="s">
        <v>43</v>
      </c>
      <c r="H53" t="s">
        <v>14</v>
      </c>
      <c r="I53" t="s">
        <v>234</v>
      </c>
      <c r="J53">
        <v>46.88</v>
      </c>
      <c r="K53" t="s">
        <v>10</v>
      </c>
      <c r="L53" t="s">
        <v>60</v>
      </c>
      <c r="M53" t="s">
        <v>102</v>
      </c>
      <c r="N53" t="s">
        <v>47</v>
      </c>
      <c r="O53" t="s">
        <v>29</v>
      </c>
      <c r="Q5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263</v>
      </c>
      <c r="R53" s="6">
        <f t="shared" si="0"/>
        <v>45017</v>
      </c>
      <c r="S53" s="5">
        <f t="shared" si="1"/>
        <v>6.944444467080757E-4</v>
      </c>
      <c r="T53" s="5">
        <f t="shared" si="3"/>
        <v>4.9305555556202307E-2</v>
      </c>
      <c r="U53" s="4">
        <f t="shared" si="2"/>
        <v>4.8611111109494232E-2</v>
      </c>
      <c r="V5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1.6319444444444445E-2</v>
      </c>
      <c r="W53" s="4">
        <f>IFERROR(Sala[[#This Row],[T Permanencia]]-Sala[[#This Row],[T Preparación (H)]],0)</f>
        <v>3.229166666504979E-2</v>
      </c>
      <c r="X53" t="str">
        <f>IF(Sala[[#This Row],[T Degustación (H)]]&gt;0,"Cobrado","No cobrado")</f>
        <v>Cobrado</v>
      </c>
    </row>
    <row r="54" spans="1:24" x14ac:dyDescent="0.2">
      <c r="A54">
        <v>16</v>
      </c>
      <c r="B54" t="s">
        <v>266</v>
      </c>
      <c r="C54">
        <v>53</v>
      </c>
      <c r="D54">
        <v>5</v>
      </c>
      <c r="E54" s="1">
        <v>45017.125694444447</v>
      </c>
      <c r="F54" s="1">
        <v>45017.197222222225</v>
      </c>
      <c r="G54" t="s">
        <v>13</v>
      </c>
      <c r="H54" t="s">
        <v>14</v>
      </c>
      <c r="I54" t="s">
        <v>235</v>
      </c>
      <c r="J54">
        <v>36.880000000000003</v>
      </c>
      <c r="K54" t="s">
        <v>10</v>
      </c>
      <c r="L54" t="s">
        <v>60</v>
      </c>
      <c r="M54" t="s">
        <v>79</v>
      </c>
      <c r="N54" t="s">
        <v>31</v>
      </c>
      <c r="O54" t="s">
        <v>35</v>
      </c>
      <c r="Q5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267</v>
      </c>
      <c r="R54" s="6">
        <f t="shared" si="0"/>
        <v>45017</v>
      </c>
      <c r="S54" s="5">
        <f t="shared" si="1"/>
        <v>0.12569444444670808</v>
      </c>
      <c r="T54" s="5">
        <f t="shared" si="3"/>
        <v>0.19722222222480923</v>
      </c>
      <c r="U54" s="4">
        <f t="shared" si="2"/>
        <v>7.1527777778101154E-2</v>
      </c>
      <c r="V5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2.5925925925925929E-2</v>
      </c>
      <c r="W54" s="4">
        <f>IFERROR(Sala[[#This Row],[T Permanencia]]-Sala[[#This Row],[T Preparación (H)]],0)</f>
        <v>4.5601851852175225E-2</v>
      </c>
      <c r="X54" t="str">
        <f>IF(Sala[[#This Row],[T Degustación (H)]]&gt;0,"Cobrado","No cobrado")</f>
        <v>Cobrado</v>
      </c>
    </row>
    <row r="55" spans="1:24" x14ac:dyDescent="0.2">
      <c r="A55">
        <v>6</v>
      </c>
      <c r="B55" t="s">
        <v>267</v>
      </c>
      <c r="C55">
        <v>54</v>
      </c>
      <c r="D55">
        <v>6</v>
      </c>
      <c r="E55" s="1">
        <v>45017.027777777781</v>
      </c>
      <c r="F55" s="1">
        <v>45017.176388888889</v>
      </c>
      <c r="G55" t="s">
        <v>8</v>
      </c>
      <c r="H55" t="s">
        <v>9</v>
      </c>
      <c r="I55" t="s">
        <v>234</v>
      </c>
      <c r="J55">
        <v>23.36</v>
      </c>
      <c r="K55" t="s">
        <v>20</v>
      </c>
      <c r="L55" t="s">
        <v>21</v>
      </c>
      <c r="M55" t="s">
        <v>11</v>
      </c>
      <c r="N55" t="s">
        <v>47</v>
      </c>
      <c r="O55" t="s">
        <v>37</v>
      </c>
      <c r="P55" t="s">
        <v>102</v>
      </c>
      <c r="Q5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187</v>
      </c>
      <c r="R55" s="6">
        <f t="shared" si="0"/>
        <v>45017</v>
      </c>
      <c r="S55" s="5">
        <f t="shared" si="1"/>
        <v>2.7777777781011537E-2</v>
      </c>
      <c r="T55" s="5">
        <f t="shared" si="3"/>
        <v>0.17638888888905058</v>
      </c>
      <c r="U55" s="4">
        <f t="shared" si="2"/>
        <v>0.14861111110803904</v>
      </c>
      <c r="V5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0.11921296296296297</v>
      </c>
      <c r="W55" s="4">
        <f>IFERROR(Sala[[#This Row],[T Permanencia]]-Sala[[#This Row],[T Preparación (H)]],0)</f>
        <v>2.9398148145076075E-2</v>
      </c>
      <c r="X55" t="str">
        <f>IF(Sala[[#This Row],[T Degustación (H)]]&gt;0,"Cobrado","No cobrado")</f>
        <v>Cobrado</v>
      </c>
    </row>
    <row r="56" spans="1:24" x14ac:dyDescent="0.2">
      <c r="A56">
        <v>20</v>
      </c>
      <c r="B56" t="s">
        <v>268</v>
      </c>
      <c r="C56">
        <v>55</v>
      </c>
      <c r="D56">
        <v>5</v>
      </c>
      <c r="E56" s="1">
        <v>45017.0625</v>
      </c>
      <c r="F56" s="1">
        <v>45017.208333333336</v>
      </c>
      <c r="G56" t="s">
        <v>8</v>
      </c>
      <c r="H56" t="s">
        <v>9</v>
      </c>
      <c r="I56" t="s">
        <v>234</v>
      </c>
      <c r="J56">
        <v>45.49</v>
      </c>
      <c r="K56" t="s">
        <v>16</v>
      </c>
      <c r="L56" t="s">
        <v>231</v>
      </c>
      <c r="M56" t="s">
        <v>102</v>
      </c>
      <c r="N56" t="s">
        <v>65</v>
      </c>
      <c r="O56" t="s">
        <v>35</v>
      </c>
      <c r="P56" t="s">
        <v>95</v>
      </c>
      <c r="Q5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255</v>
      </c>
      <c r="R56" s="6">
        <f t="shared" si="0"/>
        <v>45017</v>
      </c>
      <c r="S56" s="5">
        <f t="shared" si="1"/>
        <v>6.25E-2</v>
      </c>
      <c r="T56" s="5">
        <f t="shared" si="3"/>
        <v>0.20833333333575865</v>
      </c>
      <c r="U56" s="4">
        <f t="shared" si="2"/>
        <v>0.15625000000242531</v>
      </c>
      <c r="V5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4.8148148148148148E-2</v>
      </c>
      <c r="W56" s="4">
        <f>IFERROR(Sala[[#This Row],[T Permanencia]]-Sala[[#This Row],[T Preparación (H)]],0)</f>
        <v>0.10810185185427716</v>
      </c>
      <c r="X56" t="str">
        <f>IF(Sala[[#This Row],[T Degustación (H)]]&gt;0,"Cobrado","No cobrado")</f>
        <v>Cobrado</v>
      </c>
    </row>
    <row r="57" spans="1:24" x14ac:dyDescent="0.2">
      <c r="A57">
        <v>1</v>
      </c>
      <c r="B57" t="s">
        <v>183</v>
      </c>
      <c r="C57">
        <v>56</v>
      </c>
      <c r="D57">
        <v>3</v>
      </c>
      <c r="E57" s="1">
        <v>45017.055555555555</v>
      </c>
      <c r="F57" s="1">
        <v>45017.206250000003</v>
      </c>
      <c r="G57" t="s">
        <v>13</v>
      </c>
      <c r="H57" t="s">
        <v>14</v>
      </c>
      <c r="I57" t="s">
        <v>235</v>
      </c>
      <c r="J57">
        <v>43.2</v>
      </c>
      <c r="K57" t="s">
        <v>10</v>
      </c>
      <c r="L57" t="s">
        <v>52</v>
      </c>
      <c r="M57" t="s">
        <v>18</v>
      </c>
      <c r="N57" t="s">
        <v>44</v>
      </c>
      <c r="Q5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48</v>
      </c>
      <c r="R57" s="6">
        <f t="shared" si="0"/>
        <v>45017</v>
      </c>
      <c r="S57" s="5">
        <f t="shared" si="1"/>
        <v>5.5555555554747116E-2</v>
      </c>
      <c r="T57" s="5">
        <f t="shared" si="3"/>
        <v>0.20625000000291038</v>
      </c>
      <c r="U57" s="4">
        <f t="shared" si="2"/>
        <v>0.15069444444816327</v>
      </c>
      <c r="V5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5.4166666666666669E-2</v>
      </c>
      <c r="W57" s="4">
        <f>IFERROR(Sala[[#This Row],[T Permanencia]]-Sala[[#This Row],[T Preparación (H)]],0)</f>
        <v>9.6527777781496599E-2</v>
      </c>
      <c r="X57" t="str">
        <f>IF(Sala[[#This Row],[T Degustación (H)]]&gt;0,"Cobrado","No cobrado")</f>
        <v>Cobrado</v>
      </c>
    </row>
    <row r="58" spans="1:24" x14ac:dyDescent="0.2">
      <c r="A58">
        <v>18</v>
      </c>
      <c r="B58" t="s">
        <v>269</v>
      </c>
      <c r="C58">
        <v>57</v>
      </c>
      <c r="D58">
        <v>2</v>
      </c>
      <c r="E58" s="1">
        <v>45017.12777777778</v>
      </c>
      <c r="F58" s="1">
        <v>45017.202777777777</v>
      </c>
      <c r="G58" t="s">
        <v>24</v>
      </c>
      <c r="H58" t="s">
        <v>14</v>
      </c>
      <c r="I58" t="s">
        <v>234</v>
      </c>
      <c r="J58">
        <v>45.45</v>
      </c>
      <c r="K58" t="s">
        <v>10</v>
      </c>
      <c r="L58" t="s">
        <v>28</v>
      </c>
      <c r="M58" t="s">
        <v>11</v>
      </c>
      <c r="N58" t="s">
        <v>26</v>
      </c>
      <c r="O58" t="s">
        <v>82</v>
      </c>
      <c r="P58" t="s">
        <v>35</v>
      </c>
      <c r="Q5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169</v>
      </c>
      <c r="R58" s="6">
        <f t="shared" si="0"/>
        <v>45017</v>
      </c>
      <c r="S58" s="5">
        <f t="shared" si="1"/>
        <v>0.12777777777955635</v>
      </c>
      <c r="T58" s="5">
        <f t="shared" si="3"/>
        <v>0.20277777777664596</v>
      </c>
      <c r="U58" s="4">
        <f t="shared" si="2"/>
        <v>7.4999999997089617E-2</v>
      </c>
      <c r="V5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4.4791666666666667E-2</v>
      </c>
      <c r="W58" s="4">
        <f>IFERROR(Sala[[#This Row],[T Permanencia]]-Sala[[#This Row],[T Preparación (H)]],0)</f>
        <v>3.020833333042295E-2</v>
      </c>
      <c r="X58" t="str">
        <f>IF(Sala[[#This Row],[T Degustación (H)]]&gt;0,"Cobrado","No cobrado")</f>
        <v>Cobrado</v>
      </c>
    </row>
    <row r="59" spans="1:24" x14ac:dyDescent="0.2">
      <c r="A59">
        <v>8</v>
      </c>
      <c r="B59" t="s">
        <v>270</v>
      </c>
      <c r="C59">
        <v>58</v>
      </c>
      <c r="D59">
        <v>3</v>
      </c>
      <c r="E59" s="1">
        <v>45017.063194444447</v>
      </c>
      <c r="F59" s="1">
        <v>45017.181250000001</v>
      </c>
      <c r="G59" t="s">
        <v>63</v>
      </c>
      <c r="H59" t="s">
        <v>9</v>
      </c>
      <c r="I59" t="s">
        <v>234</v>
      </c>
      <c r="J59">
        <v>30.7</v>
      </c>
      <c r="K59" t="s">
        <v>20</v>
      </c>
      <c r="L59" t="s">
        <v>17</v>
      </c>
      <c r="M59" t="s">
        <v>82</v>
      </c>
      <c r="N59" t="s">
        <v>56</v>
      </c>
      <c r="Q5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82</v>
      </c>
      <c r="R59" s="6">
        <f t="shared" si="0"/>
        <v>45017</v>
      </c>
      <c r="S59" s="5">
        <f t="shared" si="1"/>
        <v>6.3194444446708076E-2</v>
      </c>
      <c r="T59" s="5">
        <f t="shared" si="3"/>
        <v>0.18125000000145519</v>
      </c>
      <c r="U59" s="4">
        <f t="shared" si="2"/>
        <v>0.11805555555474712</v>
      </c>
      <c r="V5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2.476851851851852E-2</v>
      </c>
      <c r="W59" s="4">
        <f>IFERROR(Sala[[#This Row],[T Permanencia]]-Sala[[#This Row],[T Preparación (H)]],0)</f>
        <v>9.3287037036228593E-2</v>
      </c>
      <c r="X59" t="str">
        <f>IF(Sala[[#This Row],[T Degustación (H)]]&gt;0,"Cobrado","No cobrado")</f>
        <v>Cobrado</v>
      </c>
    </row>
    <row r="60" spans="1:24" x14ac:dyDescent="0.2">
      <c r="A60">
        <v>8</v>
      </c>
      <c r="B60" t="s">
        <v>271</v>
      </c>
      <c r="C60">
        <v>59</v>
      </c>
      <c r="D60">
        <v>4</v>
      </c>
      <c r="E60" s="1">
        <v>45017.056250000001</v>
      </c>
      <c r="F60" s="1">
        <v>45017.211111111108</v>
      </c>
      <c r="G60" t="s">
        <v>63</v>
      </c>
      <c r="H60" t="s">
        <v>14</v>
      </c>
      <c r="I60" t="s">
        <v>15</v>
      </c>
      <c r="J60">
        <v>33.89</v>
      </c>
      <c r="K60" t="s">
        <v>10</v>
      </c>
      <c r="L60" t="s">
        <v>28</v>
      </c>
      <c r="M60" t="s">
        <v>44</v>
      </c>
      <c r="N60" t="s">
        <v>79</v>
      </c>
      <c r="O60" t="s">
        <v>37</v>
      </c>
      <c r="P60" t="s">
        <v>26</v>
      </c>
      <c r="Q6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160</v>
      </c>
      <c r="R60" s="6">
        <f t="shared" si="0"/>
        <v>45017</v>
      </c>
      <c r="S60" s="5">
        <f t="shared" si="1"/>
        <v>5.6250000001455192E-2</v>
      </c>
      <c r="T60" s="5">
        <f t="shared" si="3"/>
        <v>0.21111111110803904</v>
      </c>
      <c r="U60" s="4">
        <f t="shared" si="2"/>
        <v>0.15486111110658385</v>
      </c>
      <c r="V6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2.1180555555555553E-2</v>
      </c>
      <c r="W60" s="4">
        <f>IFERROR(Sala[[#This Row],[T Permanencia]]-Sala[[#This Row],[T Preparación (H)]],0)</f>
        <v>0.13368055555102829</v>
      </c>
      <c r="X60" t="str">
        <f>IF(Sala[[#This Row],[T Degustación (H)]]&gt;0,"Cobrado","No cobrado")</f>
        <v>Cobrado</v>
      </c>
    </row>
    <row r="61" spans="1:24" x14ac:dyDescent="0.2">
      <c r="A61">
        <v>6</v>
      </c>
      <c r="B61" t="s">
        <v>174</v>
      </c>
      <c r="C61">
        <v>60</v>
      </c>
      <c r="D61">
        <v>1</v>
      </c>
      <c r="E61" s="1">
        <v>45017.089583333334</v>
      </c>
      <c r="F61" s="1">
        <v>45017.240277777775</v>
      </c>
      <c r="G61" t="s">
        <v>63</v>
      </c>
      <c r="H61" t="s">
        <v>14</v>
      </c>
      <c r="I61" t="s">
        <v>234</v>
      </c>
      <c r="J61">
        <v>19.54</v>
      </c>
      <c r="K61" t="s">
        <v>20</v>
      </c>
      <c r="L61" t="s">
        <v>21</v>
      </c>
      <c r="M61" t="s">
        <v>37</v>
      </c>
      <c r="N61" t="s">
        <v>102</v>
      </c>
      <c r="Q6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102</v>
      </c>
      <c r="R61" s="6">
        <f t="shared" si="0"/>
        <v>45017</v>
      </c>
      <c r="S61" s="5">
        <f t="shared" si="1"/>
        <v>8.9583333334303461E-2</v>
      </c>
      <c r="T61" s="5">
        <f t="shared" si="3"/>
        <v>0.24027777777519077</v>
      </c>
      <c r="U61" s="4">
        <f t="shared" si="2"/>
        <v>0.15069444444088731</v>
      </c>
      <c r="V6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1.4930555555555555E-2</v>
      </c>
      <c r="W61" s="4">
        <f>IFERROR(Sala[[#This Row],[T Permanencia]]-Sala[[#This Row],[T Preparación (H)]],0)</f>
        <v>0.13576388888533175</v>
      </c>
      <c r="X61" t="str">
        <f>IF(Sala[[#This Row],[T Degustación (H)]]&gt;0,"Cobrado","No cobrado")</f>
        <v>Cobrado</v>
      </c>
    </row>
    <row r="62" spans="1:24" x14ac:dyDescent="0.2">
      <c r="A62">
        <v>10</v>
      </c>
      <c r="B62" t="s">
        <v>111</v>
      </c>
      <c r="C62">
        <v>61</v>
      </c>
      <c r="D62">
        <v>5</v>
      </c>
      <c r="E62" s="1">
        <v>45017.15902777778</v>
      </c>
      <c r="F62" s="1">
        <v>45017.265277777777</v>
      </c>
      <c r="G62" t="s">
        <v>24</v>
      </c>
      <c r="H62" t="s">
        <v>14</v>
      </c>
      <c r="I62" t="s">
        <v>234</v>
      </c>
      <c r="J62">
        <v>42.87</v>
      </c>
      <c r="K62" t="s">
        <v>16</v>
      </c>
      <c r="L62" t="s">
        <v>25</v>
      </c>
      <c r="M62" t="s">
        <v>26</v>
      </c>
      <c r="N62" t="s">
        <v>37</v>
      </c>
      <c r="O62" t="s">
        <v>31</v>
      </c>
      <c r="P62" t="s">
        <v>22</v>
      </c>
      <c r="Q6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242</v>
      </c>
      <c r="R62" s="6">
        <f t="shared" si="0"/>
        <v>45017</v>
      </c>
      <c r="S62" s="5">
        <f t="shared" si="1"/>
        <v>0.15902777777955635</v>
      </c>
      <c r="T62" s="5">
        <f t="shared" si="3"/>
        <v>0.26527777777664596</v>
      </c>
      <c r="U62" s="4">
        <f t="shared" si="2"/>
        <v>0.11666666666375629</v>
      </c>
      <c r="V6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6.2847222222222221E-2</v>
      </c>
      <c r="W62" s="4">
        <f>IFERROR(Sala[[#This Row],[T Permanencia]]-Sala[[#This Row],[T Preparación (H)]],0)</f>
        <v>5.3819444441534067E-2</v>
      </c>
      <c r="X62" t="str">
        <f>IF(Sala[[#This Row],[T Degustación (H)]]&gt;0,"Cobrado","No cobrado")</f>
        <v>Cobrado</v>
      </c>
    </row>
    <row r="63" spans="1:24" x14ac:dyDescent="0.2">
      <c r="A63">
        <v>2</v>
      </c>
      <c r="B63" t="s">
        <v>272</v>
      </c>
      <c r="C63">
        <v>62</v>
      </c>
      <c r="D63">
        <v>1</v>
      </c>
      <c r="E63" s="1">
        <v>45017.115972222222</v>
      </c>
      <c r="F63" s="1">
        <v>45017.26666666667</v>
      </c>
      <c r="G63" t="s">
        <v>63</v>
      </c>
      <c r="H63" t="s">
        <v>9</v>
      </c>
      <c r="I63" t="s">
        <v>234</v>
      </c>
      <c r="J63">
        <v>37.93</v>
      </c>
      <c r="K63" t="s">
        <v>16</v>
      </c>
      <c r="L63" t="s">
        <v>40</v>
      </c>
      <c r="M63" t="s">
        <v>31</v>
      </c>
      <c r="N63" t="s">
        <v>44</v>
      </c>
      <c r="O63" t="s">
        <v>47</v>
      </c>
      <c r="Q6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148</v>
      </c>
      <c r="R63" s="6">
        <f t="shared" si="0"/>
        <v>45017</v>
      </c>
      <c r="S63" s="5">
        <f t="shared" si="1"/>
        <v>0.11597222222189885</v>
      </c>
      <c r="T63" s="5">
        <f t="shared" si="3"/>
        <v>0.26666666667006211</v>
      </c>
      <c r="U63" s="4">
        <f t="shared" si="2"/>
        <v>0.16111111111482992</v>
      </c>
      <c r="V6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6.5856481481481488E-2</v>
      </c>
      <c r="W63" s="4">
        <f>IFERROR(Sala[[#This Row],[T Permanencia]]-Sala[[#This Row],[T Preparación (H)]],0)</f>
        <v>9.5254629633348437E-2</v>
      </c>
      <c r="X63" t="str">
        <f>IF(Sala[[#This Row],[T Degustación (H)]]&gt;0,"Cobrado","No cobrado")</f>
        <v>Cobrado</v>
      </c>
    </row>
    <row r="64" spans="1:24" x14ac:dyDescent="0.2">
      <c r="A64">
        <v>17</v>
      </c>
      <c r="B64" t="s">
        <v>100</v>
      </c>
      <c r="C64">
        <v>63</v>
      </c>
      <c r="D64">
        <v>4</v>
      </c>
      <c r="E64" s="1">
        <v>45017.02847222222</v>
      </c>
      <c r="F64" s="1">
        <v>45017.17083333333</v>
      </c>
      <c r="G64" t="s">
        <v>8</v>
      </c>
      <c r="H64" t="s">
        <v>14</v>
      </c>
      <c r="I64" t="s">
        <v>234</v>
      </c>
      <c r="J64">
        <v>33.340000000000003</v>
      </c>
      <c r="K64" t="s">
        <v>20</v>
      </c>
      <c r="L64" t="s">
        <v>28</v>
      </c>
      <c r="M64" t="s">
        <v>56</v>
      </c>
      <c r="N64" t="s">
        <v>11</v>
      </c>
      <c r="Q6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55</v>
      </c>
      <c r="R64" s="6">
        <f t="shared" si="0"/>
        <v>45017</v>
      </c>
      <c r="S64" s="5">
        <f t="shared" si="1"/>
        <v>2.8472222220443655E-2</v>
      </c>
      <c r="T64" s="5">
        <f t="shared" si="3"/>
        <v>0.17083333332993789</v>
      </c>
      <c r="U64" s="4">
        <f t="shared" si="2"/>
        <v>0.14236111110949423</v>
      </c>
      <c r="V6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2.0833333333333332E-2</v>
      </c>
      <c r="W64" s="4">
        <f>IFERROR(Sala[[#This Row],[T Permanencia]]-Sala[[#This Row],[T Preparación (H)]],0)</f>
        <v>0.1215277777761609</v>
      </c>
      <c r="X64" t="str">
        <f>IF(Sala[[#This Row],[T Degustación (H)]]&gt;0,"Cobrado","No cobrado")</f>
        <v>Cobrado</v>
      </c>
    </row>
    <row r="65" spans="1:24" x14ac:dyDescent="0.2">
      <c r="A65">
        <v>3</v>
      </c>
      <c r="B65" t="s">
        <v>273</v>
      </c>
      <c r="C65">
        <v>64</v>
      </c>
      <c r="D65">
        <v>3</v>
      </c>
      <c r="E65" s="1">
        <v>45017.069444444445</v>
      </c>
      <c r="F65" s="1">
        <v>45017.168055555558</v>
      </c>
      <c r="G65" t="s">
        <v>13</v>
      </c>
      <c r="H65" t="s">
        <v>39</v>
      </c>
      <c r="I65" t="s">
        <v>15</v>
      </c>
      <c r="J65">
        <v>34.770000000000003</v>
      </c>
      <c r="K65" t="s">
        <v>20</v>
      </c>
      <c r="L65" t="s">
        <v>231</v>
      </c>
      <c r="M65" t="s">
        <v>56</v>
      </c>
      <c r="N65" t="s">
        <v>26</v>
      </c>
      <c r="O65" t="s">
        <v>35</v>
      </c>
      <c r="Q6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288</v>
      </c>
      <c r="R65" s="6">
        <f t="shared" si="0"/>
        <v>45017</v>
      </c>
      <c r="S65" s="5">
        <f t="shared" si="1"/>
        <v>6.9444444445252884E-2</v>
      </c>
      <c r="T65" s="5">
        <f t="shared" si="3"/>
        <v>0.1680555555576575</v>
      </c>
      <c r="U65" s="4">
        <f t="shared" si="2"/>
        <v>9.8611111112404615E-2</v>
      </c>
      <c r="V6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1.8981481481481481E-2</v>
      </c>
      <c r="W65" s="4">
        <f>IFERROR(Sala[[#This Row],[T Permanencia]]-Sala[[#This Row],[T Preparación (H)]],0)</f>
        <v>7.9629629630923127E-2</v>
      </c>
      <c r="X65" t="str">
        <f>IF(Sala[[#This Row],[T Degustación (H)]]&gt;0,"Cobrado","No cobrado")</f>
        <v>Cobrado</v>
      </c>
    </row>
    <row r="66" spans="1:24" x14ac:dyDescent="0.2">
      <c r="A66">
        <v>5</v>
      </c>
      <c r="B66" t="s">
        <v>204</v>
      </c>
      <c r="C66">
        <v>65</v>
      </c>
      <c r="D66">
        <v>1</v>
      </c>
      <c r="E66" s="1">
        <v>45017.07916666667</v>
      </c>
      <c r="F66" s="1">
        <v>45017.127083333333</v>
      </c>
      <c r="G66" t="s">
        <v>43</v>
      </c>
      <c r="H66" t="s">
        <v>14</v>
      </c>
      <c r="I66" t="s">
        <v>235</v>
      </c>
      <c r="J66">
        <v>14</v>
      </c>
      <c r="K66" t="s">
        <v>16</v>
      </c>
      <c r="L66" t="s">
        <v>21</v>
      </c>
      <c r="M66" t="s">
        <v>22</v>
      </c>
      <c r="N66" t="s">
        <v>47</v>
      </c>
      <c r="O66" t="s">
        <v>44</v>
      </c>
      <c r="P66" t="s">
        <v>26</v>
      </c>
      <c r="Q6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196</v>
      </c>
      <c r="R66" s="6">
        <f t="shared" ref="R66:R129" si="4">INT(E66)</f>
        <v>45017</v>
      </c>
      <c r="S66" s="5">
        <f t="shared" ref="S66:S129" si="5">MOD(E66,1)</f>
        <v>7.9166666670062114E-2</v>
      </c>
      <c r="T66" s="5">
        <f t="shared" ref="T66:T129" si="6">MOD(F66,1)</f>
        <v>0.12708333333284827</v>
      </c>
      <c r="U66" s="4">
        <f t="shared" ref="U66:U129" si="7">IF(K66="Ocupada",(T66-S66)+(15/1440),T66-S66)</f>
        <v>5.833333332945282E-2</v>
      </c>
      <c r="V6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7.8125E-2</v>
      </c>
      <c r="W66" s="4">
        <f>IFERROR(Sala[[#This Row],[T Permanencia]]-Sala[[#This Row],[T Preparación (H)]],0)</f>
        <v>-1.979166667054718E-2</v>
      </c>
      <c r="X66" t="str">
        <f>IF(Sala[[#This Row],[T Degustación (H)]]&gt;0,"Cobrado","No cobrado")</f>
        <v>No cobrado</v>
      </c>
    </row>
    <row r="67" spans="1:24" x14ac:dyDescent="0.2">
      <c r="A67">
        <v>18</v>
      </c>
      <c r="B67" t="s">
        <v>274</v>
      </c>
      <c r="C67">
        <v>66</v>
      </c>
      <c r="D67">
        <v>2</v>
      </c>
      <c r="E67" s="1">
        <v>45017.102777777778</v>
      </c>
      <c r="F67" s="1">
        <v>45017.262499999997</v>
      </c>
      <c r="G67" t="s">
        <v>13</v>
      </c>
      <c r="H67" t="s">
        <v>14</v>
      </c>
      <c r="I67" t="s">
        <v>234</v>
      </c>
      <c r="J67">
        <v>10.88</v>
      </c>
      <c r="K67" t="s">
        <v>20</v>
      </c>
      <c r="L67" t="s">
        <v>233</v>
      </c>
      <c r="M67" t="s">
        <v>35</v>
      </c>
      <c r="N67" t="s">
        <v>26</v>
      </c>
      <c r="O67" t="s">
        <v>37</v>
      </c>
      <c r="Q6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210</v>
      </c>
      <c r="R67" s="6">
        <f t="shared" si="4"/>
        <v>45017</v>
      </c>
      <c r="S67" s="5">
        <f t="shared" si="5"/>
        <v>0.10277777777810115</v>
      </c>
      <c r="T67" s="5">
        <f t="shared" si="6"/>
        <v>0.26249999999708962</v>
      </c>
      <c r="U67" s="4">
        <f t="shared" si="7"/>
        <v>0.15972222221898846</v>
      </c>
      <c r="V6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3.9814814814814817E-2</v>
      </c>
      <c r="W67" s="4">
        <f>IFERROR(Sala[[#This Row],[T Permanencia]]-Sala[[#This Row],[T Preparación (H)]],0)</f>
        <v>0.11990740740417365</v>
      </c>
      <c r="X67" t="str">
        <f>IF(Sala[[#This Row],[T Degustación (H)]]&gt;0,"Cobrado","No cobrado")</f>
        <v>Cobrado</v>
      </c>
    </row>
    <row r="68" spans="1:24" x14ac:dyDescent="0.2">
      <c r="A68">
        <v>2</v>
      </c>
      <c r="B68" t="s">
        <v>275</v>
      </c>
      <c r="C68">
        <v>67</v>
      </c>
      <c r="D68">
        <v>6</v>
      </c>
      <c r="E68" s="1">
        <v>45017.15625</v>
      </c>
      <c r="F68" s="1">
        <v>45017.215277777781</v>
      </c>
      <c r="G68" t="s">
        <v>24</v>
      </c>
      <c r="H68" t="s">
        <v>14</v>
      </c>
      <c r="I68" t="s">
        <v>235</v>
      </c>
      <c r="J68">
        <v>21.25</v>
      </c>
      <c r="K68" t="s">
        <v>20</v>
      </c>
      <c r="L68" t="s">
        <v>231</v>
      </c>
      <c r="M68" t="s">
        <v>26</v>
      </c>
      <c r="N68" t="s">
        <v>35</v>
      </c>
      <c r="O68" t="s">
        <v>61</v>
      </c>
      <c r="P68" t="s">
        <v>31</v>
      </c>
      <c r="Q6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256</v>
      </c>
      <c r="R68" s="6">
        <f t="shared" si="4"/>
        <v>45017</v>
      </c>
      <c r="S68" s="5">
        <f t="shared" si="5"/>
        <v>0.15625</v>
      </c>
      <c r="T68" s="5">
        <f t="shared" si="6"/>
        <v>0.21527777778101154</v>
      </c>
      <c r="U68" s="4">
        <f t="shared" si="7"/>
        <v>5.9027777781011537E-2</v>
      </c>
      <c r="V6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5.6712962962962965E-2</v>
      </c>
      <c r="W68" s="4">
        <f>IFERROR(Sala[[#This Row],[T Permanencia]]-Sala[[#This Row],[T Preparación (H)]],0)</f>
        <v>2.3148148180485717E-3</v>
      </c>
      <c r="X68" t="str">
        <f>IF(Sala[[#This Row],[T Degustación (H)]]&gt;0,"Cobrado","No cobrado")</f>
        <v>Cobrado</v>
      </c>
    </row>
    <row r="69" spans="1:24" x14ac:dyDescent="0.2">
      <c r="A69">
        <v>8</v>
      </c>
      <c r="B69" t="s">
        <v>276</v>
      </c>
      <c r="C69">
        <v>68</v>
      </c>
      <c r="D69">
        <v>4</v>
      </c>
      <c r="E69" s="1">
        <v>45017.001388888886</v>
      </c>
      <c r="F69" s="1">
        <v>45017.135416666664</v>
      </c>
      <c r="G69" t="s">
        <v>13</v>
      </c>
      <c r="H69" t="s">
        <v>9</v>
      </c>
      <c r="I69" t="s">
        <v>234</v>
      </c>
      <c r="J69">
        <v>45.65</v>
      </c>
      <c r="K69" t="s">
        <v>16</v>
      </c>
      <c r="L69" t="s">
        <v>17</v>
      </c>
      <c r="M69" t="s">
        <v>79</v>
      </c>
      <c r="N69" t="s">
        <v>22</v>
      </c>
      <c r="O69" t="s">
        <v>95</v>
      </c>
      <c r="P69" t="s">
        <v>50</v>
      </c>
      <c r="Q6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218</v>
      </c>
      <c r="R69" s="6">
        <f t="shared" si="4"/>
        <v>45017</v>
      </c>
      <c r="S69" s="5">
        <f t="shared" si="5"/>
        <v>1.3888888861401938E-3</v>
      </c>
      <c r="T69" s="5">
        <f t="shared" si="6"/>
        <v>0.13541666666424135</v>
      </c>
      <c r="U69" s="4">
        <f t="shared" si="7"/>
        <v>0.14444444444476781</v>
      </c>
      <c r="V6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5.4398148148148147E-2</v>
      </c>
      <c r="W69" s="4">
        <f>IFERROR(Sala[[#This Row],[T Permanencia]]-Sala[[#This Row],[T Preparación (H)]],0)</f>
        <v>9.0046296296619671E-2</v>
      </c>
      <c r="X69" t="str">
        <f>IF(Sala[[#This Row],[T Degustación (H)]]&gt;0,"Cobrado","No cobrado")</f>
        <v>Cobrado</v>
      </c>
    </row>
    <row r="70" spans="1:24" x14ac:dyDescent="0.2">
      <c r="A70">
        <v>5</v>
      </c>
      <c r="B70" t="s">
        <v>277</v>
      </c>
      <c r="C70">
        <v>69</v>
      </c>
      <c r="D70">
        <v>4</v>
      </c>
      <c r="E70" s="1">
        <v>45017.084722222222</v>
      </c>
      <c r="F70" s="1">
        <v>45017.164583333331</v>
      </c>
      <c r="G70" t="s">
        <v>24</v>
      </c>
      <c r="H70" t="s">
        <v>14</v>
      </c>
      <c r="I70" t="s">
        <v>234</v>
      </c>
      <c r="J70">
        <v>31.49</v>
      </c>
      <c r="K70" t="s">
        <v>10</v>
      </c>
      <c r="L70" t="s">
        <v>231</v>
      </c>
      <c r="M70" t="s">
        <v>33</v>
      </c>
      <c r="N70" t="s">
        <v>65</v>
      </c>
      <c r="O70" t="s">
        <v>102</v>
      </c>
      <c r="Q7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234</v>
      </c>
      <c r="R70" s="6">
        <f t="shared" si="4"/>
        <v>45017</v>
      </c>
      <c r="S70" s="5">
        <f t="shared" si="5"/>
        <v>8.4722222221898846E-2</v>
      </c>
      <c r="T70" s="5">
        <f t="shared" si="6"/>
        <v>0.16458333333139308</v>
      </c>
      <c r="U70" s="4">
        <f t="shared" si="7"/>
        <v>7.9861111109494232E-2</v>
      </c>
      <c r="V7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2.1296296296296299E-2</v>
      </c>
      <c r="W70" s="4">
        <f>IFERROR(Sala[[#This Row],[T Permanencia]]-Sala[[#This Row],[T Preparación (H)]],0)</f>
        <v>5.8564814813197932E-2</v>
      </c>
      <c r="X70" t="str">
        <f>IF(Sala[[#This Row],[T Degustación (H)]]&gt;0,"Cobrado","No cobrado")</f>
        <v>Cobrado</v>
      </c>
    </row>
    <row r="71" spans="1:24" x14ac:dyDescent="0.2">
      <c r="A71">
        <v>17</v>
      </c>
      <c r="B71" t="s">
        <v>278</v>
      </c>
      <c r="C71">
        <v>70</v>
      </c>
      <c r="D71">
        <v>4</v>
      </c>
      <c r="E71" s="1">
        <v>45017.007638888892</v>
      </c>
      <c r="F71" s="1">
        <v>45017.056944444441</v>
      </c>
      <c r="G71" t="s">
        <v>8</v>
      </c>
      <c r="H71" t="s">
        <v>14</v>
      </c>
      <c r="I71" t="s">
        <v>235</v>
      </c>
      <c r="J71">
        <v>28.26</v>
      </c>
      <c r="K71" t="s">
        <v>10</v>
      </c>
      <c r="L71" t="s">
        <v>60</v>
      </c>
      <c r="M71" t="s">
        <v>50</v>
      </c>
      <c r="N71" t="s">
        <v>29</v>
      </c>
      <c r="Q7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118</v>
      </c>
      <c r="R71" s="6">
        <f t="shared" si="4"/>
        <v>45017</v>
      </c>
      <c r="S71" s="5">
        <f t="shared" si="5"/>
        <v>7.6388888919609599E-3</v>
      </c>
      <c r="T71" s="5">
        <f t="shared" si="6"/>
        <v>5.694444444088731E-2</v>
      </c>
      <c r="U71" s="4">
        <f t="shared" si="7"/>
        <v>4.930555554892635E-2</v>
      </c>
      <c r="V7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1.3888888888888888E-2</v>
      </c>
      <c r="W71" s="4">
        <f>IFERROR(Sala[[#This Row],[T Permanencia]]-Sala[[#This Row],[T Preparación (H)]],0)</f>
        <v>3.5416666660037462E-2</v>
      </c>
      <c r="X71" t="str">
        <f>IF(Sala[[#This Row],[T Degustación (H)]]&gt;0,"Cobrado","No cobrado")</f>
        <v>Cobrado</v>
      </c>
    </row>
    <row r="72" spans="1:24" x14ac:dyDescent="0.2">
      <c r="A72">
        <v>18</v>
      </c>
      <c r="B72" t="s">
        <v>279</v>
      </c>
      <c r="C72">
        <v>71</v>
      </c>
      <c r="D72">
        <v>4</v>
      </c>
      <c r="E72" s="1">
        <v>45017.081250000003</v>
      </c>
      <c r="F72" s="1">
        <v>45017.24722222222</v>
      </c>
      <c r="G72" t="s">
        <v>43</v>
      </c>
      <c r="H72" t="s">
        <v>14</v>
      </c>
      <c r="I72" t="s">
        <v>234</v>
      </c>
      <c r="J72">
        <v>24.01</v>
      </c>
      <c r="K72" t="s">
        <v>16</v>
      </c>
      <c r="L72" t="s">
        <v>60</v>
      </c>
      <c r="M72" t="s">
        <v>31</v>
      </c>
      <c r="N72" t="s">
        <v>79</v>
      </c>
      <c r="Q7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136</v>
      </c>
      <c r="R72" s="6">
        <f t="shared" si="4"/>
        <v>45017</v>
      </c>
      <c r="S72" s="5">
        <f t="shared" si="5"/>
        <v>8.1250000002910383E-2</v>
      </c>
      <c r="T72" s="5">
        <f t="shared" si="6"/>
        <v>0.24722222222044365</v>
      </c>
      <c r="U72" s="4">
        <f t="shared" si="7"/>
        <v>0.17638888888419993</v>
      </c>
      <c r="V7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1.4699074074074076E-2</v>
      </c>
      <c r="W72" s="4">
        <f>IFERROR(Sala[[#This Row],[T Permanencia]]-Sala[[#This Row],[T Preparación (H)]],0)</f>
        <v>0.16168981481012584</v>
      </c>
      <c r="X72" t="str">
        <f>IF(Sala[[#This Row],[T Degustación (H)]]&gt;0,"Cobrado","No cobrado")</f>
        <v>Cobrado</v>
      </c>
    </row>
    <row r="73" spans="1:24" x14ac:dyDescent="0.2">
      <c r="A73">
        <v>17</v>
      </c>
      <c r="B73" t="s">
        <v>280</v>
      </c>
      <c r="C73">
        <v>72</v>
      </c>
      <c r="D73">
        <v>1</v>
      </c>
      <c r="E73" s="1">
        <v>45017.112500000003</v>
      </c>
      <c r="F73" s="1">
        <v>45017.243750000001</v>
      </c>
      <c r="G73" t="s">
        <v>24</v>
      </c>
      <c r="H73" t="s">
        <v>14</v>
      </c>
      <c r="I73" t="s">
        <v>234</v>
      </c>
      <c r="J73">
        <v>15.28</v>
      </c>
      <c r="K73" t="s">
        <v>20</v>
      </c>
      <c r="L73" t="s">
        <v>231</v>
      </c>
      <c r="M73" t="s">
        <v>33</v>
      </c>
      <c r="N73" t="s">
        <v>37</v>
      </c>
      <c r="Q7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75</v>
      </c>
      <c r="R73" s="6">
        <f t="shared" si="4"/>
        <v>45017</v>
      </c>
      <c r="S73" s="5">
        <f t="shared" si="5"/>
        <v>0.11250000000291038</v>
      </c>
      <c r="T73" s="5">
        <f t="shared" si="6"/>
        <v>0.24375000000145519</v>
      </c>
      <c r="U73" s="4">
        <f t="shared" si="7"/>
        <v>0.13124999999854481</v>
      </c>
      <c r="V7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2.0370370370370372E-2</v>
      </c>
      <c r="W73" s="4">
        <f>IFERROR(Sala[[#This Row],[T Permanencia]]-Sala[[#This Row],[T Preparación (H)]],0)</f>
        <v>0.11087962962817444</v>
      </c>
      <c r="X73" t="str">
        <f>IF(Sala[[#This Row],[T Degustación (H)]]&gt;0,"Cobrado","No cobrado")</f>
        <v>Cobrado</v>
      </c>
    </row>
    <row r="74" spans="1:24" x14ac:dyDescent="0.2">
      <c r="A74">
        <v>1</v>
      </c>
      <c r="B74" t="s">
        <v>38</v>
      </c>
      <c r="C74">
        <v>73</v>
      </c>
      <c r="D74">
        <v>4</v>
      </c>
      <c r="E74" s="1">
        <v>45017.11041666667</v>
      </c>
      <c r="F74" s="1">
        <v>45017.256249999999</v>
      </c>
      <c r="G74" t="s">
        <v>8</v>
      </c>
      <c r="H74" t="s">
        <v>39</v>
      </c>
      <c r="I74" t="s">
        <v>234</v>
      </c>
      <c r="J74" s="2">
        <v>34.51</v>
      </c>
      <c r="K74" t="s">
        <v>10</v>
      </c>
      <c r="L74" t="s">
        <v>40</v>
      </c>
      <c r="M74" t="s">
        <v>41</v>
      </c>
      <c r="Q7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81</v>
      </c>
      <c r="R74" s="6">
        <f t="shared" si="4"/>
        <v>45017</v>
      </c>
      <c r="S74" s="5">
        <f t="shared" si="5"/>
        <v>0.11041666667006211</v>
      </c>
      <c r="T74" s="5">
        <f t="shared" si="6"/>
        <v>0.25624999999854481</v>
      </c>
      <c r="U74" s="4">
        <f t="shared" si="7"/>
        <v>0.14583333332848269</v>
      </c>
      <c r="V7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4.6296296296296302E-3</v>
      </c>
      <c r="W74" s="4">
        <f>IFERROR(Sala[[#This Row],[T Permanencia]]-Sala[[#This Row],[T Preparación (H)]],0)</f>
        <v>0.14120370369885307</v>
      </c>
      <c r="X74" t="str">
        <f>IF(Sala[[#This Row],[T Degustación (H)]]&gt;0,"Cobrado","No cobrado")</f>
        <v>Cobrado</v>
      </c>
    </row>
    <row r="75" spans="1:24" x14ac:dyDescent="0.2">
      <c r="A75">
        <v>19</v>
      </c>
      <c r="B75" t="s">
        <v>184</v>
      </c>
      <c r="C75">
        <v>74</v>
      </c>
      <c r="D75">
        <v>4</v>
      </c>
      <c r="E75" s="1">
        <v>45017.044444444444</v>
      </c>
      <c r="F75" s="1">
        <v>45017.175694444442</v>
      </c>
      <c r="G75" t="s">
        <v>8</v>
      </c>
      <c r="H75" t="s">
        <v>14</v>
      </c>
      <c r="I75" t="s">
        <v>234</v>
      </c>
      <c r="J75">
        <v>30.83</v>
      </c>
      <c r="K75" t="s">
        <v>10</v>
      </c>
      <c r="L75" t="s">
        <v>17</v>
      </c>
      <c r="M75" t="s">
        <v>61</v>
      </c>
      <c r="N75" t="s">
        <v>29</v>
      </c>
      <c r="O75" t="s">
        <v>95</v>
      </c>
      <c r="Q7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218</v>
      </c>
      <c r="R75" s="6">
        <f t="shared" si="4"/>
        <v>45017</v>
      </c>
      <c r="S75" s="5">
        <f t="shared" si="5"/>
        <v>4.4444444443797693E-2</v>
      </c>
      <c r="T75" s="5">
        <f t="shared" si="6"/>
        <v>0.1756944444423425</v>
      </c>
      <c r="U75" s="4">
        <f t="shared" si="7"/>
        <v>0.13124999999854481</v>
      </c>
      <c r="V7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3.0439814814814815E-2</v>
      </c>
      <c r="W75" s="4">
        <f>IFERROR(Sala[[#This Row],[T Permanencia]]-Sala[[#This Row],[T Preparación (H)]],0)</f>
        <v>0.10081018518373</v>
      </c>
      <c r="X75" t="str">
        <f>IF(Sala[[#This Row],[T Degustación (H)]]&gt;0,"Cobrado","No cobrado")</f>
        <v>Cobrado</v>
      </c>
    </row>
    <row r="76" spans="1:24" x14ac:dyDescent="0.2">
      <c r="A76">
        <v>19</v>
      </c>
      <c r="B76" t="s">
        <v>281</v>
      </c>
      <c r="C76">
        <v>75</v>
      </c>
      <c r="D76">
        <v>5</v>
      </c>
      <c r="E76" s="1">
        <v>45017.15</v>
      </c>
      <c r="F76" s="1">
        <v>45017.200694444444</v>
      </c>
      <c r="G76" t="s">
        <v>13</v>
      </c>
      <c r="H76" t="s">
        <v>14</v>
      </c>
      <c r="I76" t="s">
        <v>234</v>
      </c>
      <c r="J76">
        <v>45.23</v>
      </c>
      <c r="K76" t="s">
        <v>16</v>
      </c>
      <c r="L76" t="s">
        <v>81</v>
      </c>
      <c r="M76" t="s">
        <v>26</v>
      </c>
      <c r="N76" t="s">
        <v>79</v>
      </c>
      <c r="Q7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109</v>
      </c>
      <c r="R76" s="6">
        <f t="shared" si="4"/>
        <v>45017</v>
      </c>
      <c r="S76" s="5">
        <f t="shared" si="5"/>
        <v>0.15000000000145519</v>
      </c>
      <c r="T76" s="5">
        <f t="shared" si="6"/>
        <v>0.20069444444379769</v>
      </c>
      <c r="U76" s="4">
        <f t="shared" si="7"/>
        <v>6.1111111109009165E-2</v>
      </c>
      <c r="V7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2.8009259259259258E-2</v>
      </c>
      <c r="W76" s="4">
        <f>IFERROR(Sala[[#This Row],[T Permanencia]]-Sala[[#This Row],[T Preparación (H)]],0)</f>
        <v>3.3101851849749911E-2</v>
      </c>
      <c r="X76" t="str">
        <f>IF(Sala[[#This Row],[T Degustación (H)]]&gt;0,"Cobrado","No cobrado")</f>
        <v>Cobrado</v>
      </c>
    </row>
    <row r="77" spans="1:24" x14ac:dyDescent="0.2">
      <c r="A77">
        <v>17</v>
      </c>
      <c r="B77" t="s">
        <v>282</v>
      </c>
      <c r="C77">
        <v>76</v>
      </c>
      <c r="D77">
        <v>3</v>
      </c>
      <c r="E77" s="1">
        <v>45017.122916666667</v>
      </c>
      <c r="F77" s="1">
        <v>45017.224999999999</v>
      </c>
      <c r="G77" t="s">
        <v>63</v>
      </c>
      <c r="H77" t="s">
        <v>14</v>
      </c>
      <c r="I77" t="s">
        <v>234</v>
      </c>
      <c r="J77">
        <v>17.760000000000002</v>
      </c>
      <c r="K77" t="s">
        <v>20</v>
      </c>
      <c r="L77" t="s">
        <v>40</v>
      </c>
      <c r="M77" t="s">
        <v>31</v>
      </c>
      <c r="N77" t="s">
        <v>37</v>
      </c>
      <c r="O77" t="s">
        <v>65</v>
      </c>
      <c r="P77" t="s">
        <v>61</v>
      </c>
      <c r="Q7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158</v>
      </c>
      <c r="R77" s="6">
        <f t="shared" si="4"/>
        <v>45017</v>
      </c>
      <c r="S77" s="5">
        <f t="shared" si="5"/>
        <v>0.12291666666715173</v>
      </c>
      <c r="T77" s="5">
        <f t="shared" si="6"/>
        <v>0.22499999999854481</v>
      </c>
      <c r="U77" s="4">
        <f t="shared" si="7"/>
        <v>0.10208333333139308</v>
      </c>
      <c r="V7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6.1342592592592587E-2</v>
      </c>
      <c r="W77" s="4">
        <f>IFERROR(Sala[[#This Row],[T Permanencia]]-Sala[[#This Row],[T Preparación (H)]],0)</f>
        <v>4.0740740738800491E-2</v>
      </c>
      <c r="X77" t="str">
        <f>IF(Sala[[#This Row],[T Degustación (H)]]&gt;0,"Cobrado","No cobrado")</f>
        <v>Cobrado</v>
      </c>
    </row>
    <row r="78" spans="1:24" x14ac:dyDescent="0.2">
      <c r="A78">
        <v>3</v>
      </c>
      <c r="B78" t="s">
        <v>283</v>
      </c>
      <c r="C78">
        <v>77</v>
      </c>
      <c r="D78">
        <v>1</v>
      </c>
      <c r="E78" s="1">
        <v>45017.115277777775</v>
      </c>
      <c r="F78" s="1">
        <v>45017.260416666664</v>
      </c>
      <c r="G78" t="s">
        <v>43</v>
      </c>
      <c r="H78" t="s">
        <v>9</v>
      </c>
      <c r="I78" t="s">
        <v>234</v>
      </c>
      <c r="J78">
        <v>19.88</v>
      </c>
      <c r="K78" t="s">
        <v>10</v>
      </c>
      <c r="L78" t="s">
        <v>21</v>
      </c>
      <c r="M78" t="s">
        <v>37</v>
      </c>
      <c r="N78" t="s">
        <v>65</v>
      </c>
      <c r="O78" t="s">
        <v>102</v>
      </c>
      <c r="Q7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99</v>
      </c>
      <c r="R78" s="6">
        <f t="shared" si="4"/>
        <v>45017</v>
      </c>
      <c r="S78" s="5">
        <f t="shared" si="5"/>
        <v>0.11527777777519077</v>
      </c>
      <c r="T78" s="5">
        <f t="shared" si="6"/>
        <v>0.26041666666424135</v>
      </c>
      <c r="U78" s="4">
        <f t="shared" si="7"/>
        <v>0.14513888888905058</v>
      </c>
      <c r="V7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4.8263888888888891E-2</v>
      </c>
      <c r="W78" s="4">
        <f>IFERROR(Sala[[#This Row],[T Permanencia]]-Sala[[#This Row],[T Preparación (H)]],0)</f>
        <v>9.6875000000161693E-2</v>
      </c>
      <c r="X78" t="str">
        <f>IF(Sala[[#This Row],[T Degustación (H)]]&gt;0,"Cobrado","No cobrado")</f>
        <v>Cobrado</v>
      </c>
    </row>
    <row r="79" spans="1:24" x14ac:dyDescent="0.2">
      <c r="A79">
        <v>7</v>
      </c>
      <c r="B79" t="s">
        <v>42</v>
      </c>
      <c r="C79">
        <v>78</v>
      </c>
      <c r="D79">
        <v>4</v>
      </c>
      <c r="E79" s="1">
        <v>45017.06527777778</v>
      </c>
      <c r="F79" s="1">
        <v>45017.127083333333</v>
      </c>
      <c r="G79" t="s">
        <v>43</v>
      </c>
      <c r="H79" t="s">
        <v>14</v>
      </c>
      <c r="I79" t="s">
        <v>234</v>
      </c>
      <c r="J79">
        <v>20.02</v>
      </c>
      <c r="K79" t="s">
        <v>10</v>
      </c>
      <c r="L79" t="s">
        <v>28</v>
      </c>
      <c r="M79" t="s">
        <v>44</v>
      </c>
      <c r="Q7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57</v>
      </c>
      <c r="R79" s="6">
        <f t="shared" si="4"/>
        <v>45017</v>
      </c>
      <c r="S79" s="5">
        <f t="shared" si="5"/>
        <v>6.5277777779556345E-2</v>
      </c>
      <c r="T79" s="5">
        <f t="shared" si="6"/>
        <v>0.12708333333284827</v>
      </c>
      <c r="U79" s="4">
        <f t="shared" si="7"/>
        <v>6.1805555553291924E-2</v>
      </c>
      <c r="V7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1.2500000000000001E-2</v>
      </c>
      <c r="W79" s="4">
        <f>IFERROR(Sala[[#This Row],[T Permanencia]]-Sala[[#This Row],[T Preparación (H)]],0)</f>
        <v>4.9305555553291927E-2</v>
      </c>
      <c r="X79" t="str">
        <f>IF(Sala[[#This Row],[T Degustación (H)]]&gt;0,"Cobrado","No cobrado")</f>
        <v>Cobrado</v>
      </c>
    </row>
    <row r="80" spans="1:24" x14ac:dyDescent="0.2">
      <c r="A80">
        <v>16</v>
      </c>
      <c r="B80" t="s">
        <v>284</v>
      </c>
      <c r="C80">
        <v>79</v>
      </c>
      <c r="D80">
        <v>2</v>
      </c>
      <c r="E80" s="1">
        <v>45017.06527777778</v>
      </c>
      <c r="F80" s="1">
        <v>45017.213888888888</v>
      </c>
      <c r="G80" t="s">
        <v>43</v>
      </c>
      <c r="H80" t="s">
        <v>14</v>
      </c>
      <c r="I80" t="s">
        <v>234</v>
      </c>
      <c r="J80">
        <v>34.01</v>
      </c>
      <c r="K80" t="s">
        <v>10</v>
      </c>
      <c r="L80" t="s">
        <v>81</v>
      </c>
      <c r="M80" t="s">
        <v>18</v>
      </c>
      <c r="N80" t="s">
        <v>102</v>
      </c>
      <c r="O80" t="s">
        <v>56</v>
      </c>
      <c r="P80" t="s">
        <v>33</v>
      </c>
      <c r="Q8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309</v>
      </c>
      <c r="R80" s="6">
        <f t="shared" si="4"/>
        <v>45017</v>
      </c>
      <c r="S80" s="5">
        <f t="shared" si="5"/>
        <v>6.5277777779556345E-2</v>
      </c>
      <c r="T80" s="5">
        <f t="shared" si="6"/>
        <v>0.21388888888759539</v>
      </c>
      <c r="U80" s="4">
        <f t="shared" si="7"/>
        <v>0.14861111110803904</v>
      </c>
      <c r="V8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2.2222222222222223E-2</v>
      </c>
      <c r="W80" s="4">
        <f>IFERROR(Sala[[#This Row],[T Permanencia]]-Sala[[#This Row],[T Preparación (H)]],0)</f>
        <v>0.12638888888581681</v>
      </c>
      <c r="X80" t="str">
        <f>IF(Sala[[#This Row],[T Degustación (H)]]&gt;0,"Cobrado","No cobrado")</f>
        <v>Cobrado</v>
      </c>
    </row>
    <row r="81" spans="1:24" x14ac:dyDescent="0.2">
      <c r="A81">
        <v>18</v>
      </c>
      <c r="B81" t="s">
        <v>285</v>
      </c>
      <c r="C81">
        <v>80</v>
      </c>
      <c r="D81">
        <v>6</v>
      </c>
      <c r="E81" s="1">
        <v>45017.093055555553</v>
      </c>
      <c r="F81" s="1">
        <v>45017.156944444447</v>
      </c>
      <c r="G81" t="s">
        <v>8</v>
      </c>
      <c r="H81" t="s">
        <v>14</v>
      </c>
      <c r="I81" t="s">
        <v>234</v>
      </c>
      <c r="J81">
        <v>39.049999999999997</v>
      </c>
      <c r="K81" t="s">
        <v>10</v>
      </c>
      <c r="L81" t="s">
        <v>81</v>
      </c>
      <c r="M81" t="s">
        <v>82</v>
      </c>
      <c r="N81" t="s">
        <v>18</v>
      </c>
      <c r="O81" t="s">
        <v>65</v>
      </c>
      <c r="Q8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121</v>
      </c>
      <c r="R81" s="6">
        <f t="shared" si="4"/>
        <v>45017</v>
      </c>
      <c r="S81" s="5">
        <f t="shared" si="5"/>
        <v>9.3055555553291924E-2</v>
      </c>
      <c r="T81" s="5">
        <f t="shared" si="6"/>
        <v>0.15694444444670808</v>
      </c>
      <c r="U81" s="4">
        <f t="shared" si="7"/>
        <v>6.3888888893416151E-2</v>
      </c>
      <c r="V8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3.5069444444444445E-2</v>
      </c>
      <c r="W81" s="4">
        <f>IFERROR(Sala[[#This Row],[T Permanencia]]-Sala[[#This Row],[T Preparación (H)]],0)</f>
        <v>2.8819444448971707E-2</v>
      </c>
      <c r="X81" t="str">
        <f>IF(Sala[[#This Row],[T Degustación (H)]]&gt;0,"Cobrado","No cobrado")</f>
        <v>Cobrado</v>
      </c>
    </row>
    <row r="82" spans="1:24" x14ac:dyDescent="0.2">
      <c r="A82">
        <v>17</v>
      </c>
      <c r="B82" t="s">
        <v>45</v>
      </c>
      <c r="C82">
        <v>81</v>
      </c>
      <c r="D82">
        <v>4</v>
      </c>
      <c r="E82" s="1">
        <v>45017.152777777781</v>
      </c>
      <c r="F82" s="1">
        <v>45017.271527777775</v>
      </c>
      <c r="G82" t="s">
        <v>13</v>
      </c>
      <c r="H82" t="s">
        <v>9</v>
      </c>
      <c r="I82" t="s">
        <v>234</v>
      </c>
      <c r="J82">
        <v>23.69</v>
      </c>
      <c r="K82" t="s">
        <v>16</v>
      </c>
      <c r="L82" t="s">
        <v>46</v>
      </c>
      <c r="M82" t="s">
        <v>47</v>
      </c>
      <c r="Q8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62</v>
      </c>
      <c r="R82" s="6">
        <f t="shared" si="4"/>
        <v>45017</v>
      </c>
      <c r="S82" s="5">
        <f t="shared" si="5"/>
        <v>0.15277777778101154</v>
      </c>
      <c r="T82" s="5">
        <f t="shared" si="6"/>
        <v>0.27152777777519077</v>
      </c>
      <c r="U82" s="4">
        <f t="shared" si="7"/>
        <v>0.12916666666084589</v>
      </c>
      <c r="V8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2.0486111111111111E-2</v>
      </c>
      <c r="W82" s="4">
        <f>IFERROR(Sala[[#This Row],[T Permanencia]]-Sala[[#This Row],[T Preparación (H)]],0)</f>
        <v>0.10868055554973478</v>
      </c>
      <c r="X82" t="str">
        <f>IF(Sala[[#This Row],[T Degustación (H)]]&gt;0,"Cobrado","No cobrado")</f>
        <v>Cobrado</v>
      </c>
    </row>
    <row r="83" spans="1:24" x14ac:dyDescent="0.2">
      <c r="A83">
        <v>16</v>
      </c>
      <c r="B83" t="s">
        <v>286</v>
      </c>
      <c r="C83">
        <v>82</v>
      </c>
      <c r="D83">
        <v>3</v>
      </c>
      <c r="E83" s="1">
        <v>45017.142361111109</v>
      </c>
      <c r="F83" s="1">
        <v>45017.298611111109</v>
      </c>
      <c r="G83" t="s">
        <v>13</v>
      </c>
      <c r="H83" t="s">
        <v>39</v>
      </c>
      <c r="I83" t="s">
        <v>234</v>
      </c>
      <c r="J83">
        <v>38.6</v>
      </c>
      <c r="K83" t="s">
        <v>10</v>
      </c>
      <c r="L83" t="s">
        <v>60</v>
      </c>
      <c r="M83" t="s">
        <v>50</v>
      </c>
      <c r="N83" t="s">
        <v>31</v>
      </c>
      <c r="Q8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80</v>
      </c>
      <c r="R83" s="6">
        <f t="shared" si="4"/>
        <v>45017</v>
      </c>
      <c r="S83" s="5">
        <f t="shared" si="5"/>
        <v>0.14236111110949423</v>
      </c>
      <c r="T83" s="5">
        <f t="shared" si="6"/>
        <v>0.29861111110949423</v>
      </c>
      <c r="U83" s="4">
        <f t="shared" si="7"/>
        <v>0.15625</v>
      </c>
      <c r="V8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9.3749999999999997E-3</v>
      </c>
      <c r="W83" s="4">
        <f>IFERROR(Sala[[#This Row],[T Permanencia]]-Sala[[#This Row],[T Preparación (H)]],0)</f>
        <v>0.14687500000000001</v>
      </c>
      <c r="X83" t="str">
        <f>IF(Sala[[#This Row],[T Degustación (H)]]&gt;0,"Cobrado","No cobrado")</f>
        <v>Cobrado</v>
      </c>
    </row>
    <row r="84" spans="1:24" x14ac:dyDescent="0.2">
      <c r="A84">
        <v>15</v>
      </c>
      <c r="B84" t="s">
        <v>287</v>
      </c>
      <c r="C84">
        <v>83</v>
      </c>
      <c r="D84">
        <v>1</v>
      </c>
      <c r="E84" s="1">
        <v>45017.154166666667</v>
      </c>
      <c r="F84" s="1">
        <v>45017.277083333334</v>
      </c>
      <c r="G84" t="s">
        <v>63</v>
      </c>
      <c r="H84" t="s">
        <v>9</v>
      </c>
      <c r="I84" t="s">
        <v>234</v>
      </c>
      <c r="J84">
        <v>24.94</v>
      </c>
      <c r="K84" t="s">
        <v>16</v>
      </c>
      <c r="L84" t="s">
        <v>40</v>
      </c>
      <c r="M84" t="s">
        <v>41</v>
      </c>
      <c r="N84" t="s">
        <v>56</v>
      </c>
      <c r="O84" t="s">
        <v>95</v>
      </c>
      <c r="Q8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170</v>
      </c>
      <c r="R84" s="6">
        <f t="shared" si="4"/>
        <v>45017</v>
      </c>
      <c r="S84" s="5">
        <f t="shared" si="5"/>
        <v>0.15416666666715173</v>
      </c>
      <c r="T84" s="5">
        <f t="shared" si="6"/>
        <v>0.27708333333430346</v>
      </c>
      <c r="U84" s="4">
        <f t="shared" si="7"/>
        <v>0.13333333333381839</v>
      </c>
      <c r="V8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3.726851851851852E-2</v>
      </c>
      <c r="W84" s="4">
        <f>IFERROR(Sala[[#This Row],[T Permanencia]]-Sala[[#This Row],[T Preparación (H)]],0)</f>
        <v>9.6064814815299868E-2</v>
      </c>
      <c r="X84" t="str">
        <f>IF(Sala[[#This Row],[T Degustación (H)]]&gt;0,"Cobrado","No cobrado")</f>
        <v>Cobrado</v>
      </c>
    </row>
    <row r="85" spans="1:24" x14ac:dyDescent="0.2">
      <c r="A85">
        <v>19</v>
      </c>
      <c r="B85" t="s">
        <v>48</v>
      </c>
      <c r="C85">
        <v>84</v>
      </c>
      <c r="D85">
        <v>5</v>
      </c>
      <c r="E85" s="1">
        <v>45017.070833333331</v>
      </c>
      <c r="F85" s="1">
        <v>45017.137499999997</v>
      </c>
      <c r="G85" t="s">
        <v>8</v>
      </c>
      <c r="H85" t="s">
        <v>14</v>
      </c>
      <c r="I85" t="s">
        <v>234</v>
      </c>
      <c r="J85">
        <v>15.11</v>
      </c>
      <c r="K85" t="s">
        <v>16</v>
      </c>
      <c r="L85" t="s">
        <v>231</v>
      </c>
      <c r="M85" t="s">
        <v>31</v>
      </c>
      <c r="Q8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60</v>
      </c>
      <c r="R85" s="6">
        <f t="shared" si="4"/>
        <v>45017</v>
      </c>
      <c r="S85" s="5">
        <f t="shared" si="5"/>
        <v>7.0833333331393078E-2</v>
      </c>
      <c r="T85" s="5">
        <f t="shared" si="6"/>
        <v>0.13749999999708962</v>
      </c>
      <c r="U85" s="4">
        <f t="shared" si="7"/>
        <v>7.708333333236321E-2</v>
      </c>
      <c r="V8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3.472222222222222E-3</v>
      </c>
      <c r="W85" s="4">
        <f>IFERROR(Sala[[#This Row],[T Permanencia]]-Sala[[#This Row],[T Preparación (H)]],0)</f>
        <v>7.3611111110140987E-2</v>
      </c>
      <c r="X85" t="str">
        <f>IF(Sala[[#This Row],[T Degustación (H)]]&gt;0,"Cobrado","No cobrado")</f>
        <v>Cobrado</v>
      </c>
    </row>
    <row r="86" spans="1:24" x14ac:dyDescent="0.2">
      <c r="A86">
        <v>8</v>
      </c>
      <c r="B86" t="s">
        <v>288</v>
      </c>
      <c r="C86">
        <v>85</v>
      </c>
      <c r="D86">
        <v>3</v>
      </c>
      <c r="E86" s="1">
        <v>45017.107638888891</v>
      </c>
      <c r="F86" s="1">
        <v>45017.188194444447</v>
      </c>
      <c r="G86" t="s">
        <v>24</v>
      </c>
      <c r="H86" t="s">
        <v>9</v>
      </c>
      <c r="I86" t="s">
        <v>234</v>
      </c>
      <c r="J86">
        <v>45.96</v>
      </c>
      <c r="K86" t="s">
        <v>10</v>
      </c>
      <c r="L86" t="s">
        <v>52</v>
      </c>
      <c r="M86" t="s">
        <v>22</v>
      </c>
      <c r="N86" t="s">
        <v>35</v>
      </c>
      <c r="O86" t="s">
        <v>56</v>
      </c>
      <c r="P86" t="s">
        <v>95</v>
      </c>
      <c r="Q8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208</v>
      </c>
      <c r="R86" s="6">
        <f t="shared" si="4"/>
        <v>45017</v>
      </c>
      <c r="S86" s="5">
        <f t="shared" si="5"/>
        <v>0.10763888889050577</v>
      </c>
      <c r="T86" s="5">
        <f t="shared" si="6"/>
        <v>0.18819444444670808</v>
      </c>
      <c r="U86" s="4">
        <f t="shared" si="7"/>
        <v>8.0555555556202307E-2</v>
      </c>
      <c r="V8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7.5115740740740733E-2</v>
      </c>
      <c r="W86" s="4">
        <f>IFERROR(Sala[[#This Row],[T Permanencia]]-Sala[[#This Row],[T Preparación (H)]],0)</f>
        <v>5.4398148154615744E-3</v>
      </c>
      <c r="X86" t="str">
        <f>IF(Sala[[#This Row],[T Degustación (H)]]&gt;0,"Cobrado","No cobrado")</f>
        <v>Cobrado</v>
      </c>
    </row>
    <row r="87" spans="1:24" x14ac:dyDescent="0.2">
      <c r="A87">
        <v>20</v>
      </c>
      <c r="B87" t="s">
        <v>49</v>
      </c>
      <c r="C87">
        <v>86</v>
      </c>
      <c r="D87">
        <v>3</v>
      </c>
      <c r="E87" s="1">
        <v>45017.001388888886</v>
      </c>
      <c r="F87" s="1">
        <v>45017.088888888888</v>
      </c>
      <c r="G87" t="s">
        <v>13</v>
      </c>
      <c r="H87" t="s">
        <v>14</v>
      </c>
      <c r="I87" t="s">
        <v>235</v>
      </c>
      <c r="J87">
        <v>11.84</v>
      </c>
      <c r="K87" t="s">
        <v>10</v>
      </c>
      <c r="L87" t="s">
        <v>233</v>
      </c>
      <c r="M87" t="s">
        <v>50</v>
      </c>
      <c r="Q8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50</v>
      </c>
      <c r="R87" s="6">
        <f t="shared" si="4"/>
        <v>45017</v>
      </c>
      <c r="S87" s="5">
        <f t="shared" si="5"/>
        <v>1.3888888861401938E-3</v>
      </c>
      <c r="T87" s="5">
        <f t="shared" si="6"/>
        <v>8.8888888887595385E-2</v>
      </c>
      <c r="U87" s="4">
        <f t="shared" si="7"/>
        <v>8.7500000001455192E-2</v>
      </c>
      <c r="V8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2.7777777777777779E-3</v>
      </c>
      <c r="W87" s="4">
        <f>IFERROR(Sala[[#This Row],[T Permanencia]]-Sala[[#This Row],[T Preparación (H)]],0)</f>
        <v>8.472222222367741E-2</v>
      </c>
      <c r="X87" t="str">
        <f>IF(Sala[[#This Row],[T Degustación (H)]]&gt;0,"Cobrado","No cobrado")</f>
        <v>Cobrado</v>
      </c>
    </row>
    <row r="88" spans="1:24" x14ac:dyDescent="0.2">
      <c r="A88">
        <v>3</v>
      </c>
      <c r="B88" t="s">
        <v>289</v>
      </c>
      <c r="C88">
        <v>87</v>
      </c>
      <c r="D88">
        <v>2</v>
      </c>
      <c r="E88" s="1">
        <v>45017.073611111111</v>
      </c>
      <c r="F88" s="1">
        <v>45017.137499999997</v>
      </c>
      <c r="G88" t="s">
        <v>8</v>
      </c>
      <c r="H88" t="s">
        <v>14</v>
      </c>
      <c r="I88" t="s">
        <v>234</v>
      </c>
      <c r="J88">
        <v>29.46</v>
      </c>
      <c r="K88" t="s">
        <v>16</v>
      </c>
      <c r="L88" t="s">
        <v>81</v>
      </c>
      <c r="M88" t="s">
        <v>37</v>
      </c>
      <c r="N88" t="s">
        <v>95</v>
      </c>
      <c r="O88" t="s">
        <v>47</v>
      </c>
      <c r="Q8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99</v>
      </c>
      <c r="R88" s="6">
        <f t="shared" si="4"/>
        <v>45017</v>
      </c>
      <c r="S88" s="5">
        <f t="shared" si="5"/>
        <v>7.3611111110949423E-2</v>
      </c>
      <c r="T88" s="5">
        <f t="shared" si="6"/>
        <v>0.13749999999708962</v>
      </c>
      <c r="U88" s="4">
        <f t="shared" si="7"/>
        <v>7.4305555552806865E-2</v>
      </c>
      <c r="V8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3.0208333333333337E-2</v>
      </c>
      <c r="W88" s="4">
        <f>IFERROR(Sala[[#This Row],[T Permanencia]]-Sala[[#This Row],[T Preparación (H)]],0)</f>
        <v>4.4097222219473528E-2</v>
      </c>
      <c r="X88" t="str">
        <f>IF(Sala[[#This Row],[T Degustación (H)]]&gt;0,"Cobrado","No cobrado")</f>
        <v>Cobrado</v>
      </c>
    </row>
    <row r="89" spans="1:24" x14ac:dyDescent="0.2">
      <c r="A89">
        <v>18</v>
      </c>
      <c r="B89" t="s">
        <v>208</v>
      </c>
      <c r="C89">
        <v>88</v>
      </c>
      <c r="D89">
        <v>1</v>
      </c>
      <c r="E89" s="1">
        <v>45017.145833333336</v>
      </c>
      <c r="F89" s="1">
        <v>45017.277777777781</v>
      </c>
      <c r="G89" t="s">
        <v>8</v>
      </c>
      <c r="H89" t="s">
        <v>14</v>
      </c>
      <c r="I89" t="s">
        <v>235</v>
      </c>
      <c r="J89">
        <v>23.93</v>
      </c>
      <c r="K89" t="s">
        <v>20</v>
      </c>
      <c r="L89" t="s">
        <v>52</v>
      </c>
      <c r="M89" t="s">
        <v>26</v>
      </c>
      <c r="N89" t="s">
        <v>44</v>
      </c>
      <c r="O89" t="s">
        <v>61</v>
      </c>
      <c r="Q8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123</v>
      </c>
      <c r="R89" s="6">
        <f t="shared" si="4"/>
        <v>45017</v>
      </c>
      <c r="S89" s="5">
        <f t="shared" si="5"/>
        <v>0.14583333333575865</v>
      </c>
      <c r="T89" s="5">
        <f t="shared" si="6"/>
        <v>0.27777777778101154</v>
      </c>
      <c r="U89" s="4">
        <f t="shared" si="7"/>
        <v>0.13194444444525288</v>
      </c>
      <c r="V8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5.9953703703703703E-2</v>
      </c>
      <c r="W89" s="4">
        <f>IFERROR(Sala[[#This Row],[T Permanencia]]-Sala[[#This Row],[T Preparación (H)]],0)</f>
        <v>7.1990740741549181E-2</v>
      </c>
      <c r="X89" t="str">
        <f>IF(Sala[[#This Row],[T Degustación (H)]]&gt;0,"Cobrado","No cobrado")</f>
        <v>Cobrado</v>
      </c>
    </row>
    <row r="90" spans="1:24" x14ac:dyDescent="0.2">
      <c r="A90">
        <v>11</v>
      </c>
      <c r="B90" t="s">
        <v>111</v>
      </c>
      <c r="C90">
        <v>89</v>
      </c>
      <c r="D90">
        <v>4</v>
      </c>
      <c r="E90" s="1">
        <v>45017.029166666667</v>
      </c>
      <c r="F90" s="1">
        <v>45017.09652777778</v>
      </c>
      <c r="G90" t="s">
        <v>13</v>
      </c>
      <c r="H90" t="s">
        <v>39</v>
      </c>
      <c r="I90" t="s">
        <v>235</v>
      </c>
      <c r="J90">
        <v>12.28</v>
      </c>
      <c r="K90" t="s">
        <v>10</v>
      </c>
      <c r="L90" t="s">
        <v>46</v>
      </c>
      <c r="M90" t="s">
        <v>79</v>
      </c>
      <c r="N90" t="s">
        <v>29</v>
      </c>
      <c r="O90" t="s">
        <v>82</v>
      </c>
      <c r="Q9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159</v>
      </c>
      <c r="R90" s="6">
        <f t="shared" si="4"/>
        <v>45017</v>
      </c>
      <c r="S90" s="5">
        <f t="shared" si="5"/>
        <v>2.9166666667151731E-2</v>
      </c>
      <c r="T90" s="5">
        <f t="shared" si="6"/>
        <v>9.6527777779556345E-2</v>
      </c>
      <c r="U90" s="4">
        <f t="shared" si="7"/>
        <v>6.7361111112404615E-2</v>
      </c>
      <c r="V9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5.8101851851851849E-2</v>
      </c>
      <c r="W90" s="4">
        <f>IFERROR(Sala[[#This Row],[T Permanencia]]-Sala[[#This Row],[T Preparación (H)]],0)</f>
        <v>9.2592592605527657E-3</v>
      </c>
      <c r="X90" t="str">
        <f>IF(Sala[[#This Row],[T Degustación (H)]]&gt;0,"Cobrado","No cobrado")</f>
        <v>Cobrado</v>
      </c>
    </row>
    <row r="91" spans="1:24" x14ac:dyDescent="0.2">
      <c r="A91">
        <v>6</v>
      </c>
      <c r="B91" t="s">
        <v>51</v>
      </c>
      <c r="C91">
        <v>90</v>
      </c>
      <c r="D91">
        <v>3</v>
      </c>
      <c r="E91" s="1">
        <v>45017.053472222222</v>
      </c>
      <c r="F91" s="1">
        <v>45017.134027777778</v>
      </c>
      <c r="G91" t="s">
        <v>13</v>
      </c>
      <c r="H91" t="s">
        <v>14</v>
      </c>
      <c r="I91" t="s">
        <v>235</v>
      </c>
      <c r="J91">
        <v>30.69</v>
      </c>
      <c r="K91" t="s">
        <v>20</v>
      </c>
      <c r="L91" t="s">
        <v>52</v>
      </c>
      <c r="M91" t="s">
        <v>29</v>
      </c>
      <c r="Q9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34</v>
      </c>
      <c r="R91" s="6">
        <f t="shared" si="4"/>
        <v>45017</v>
      </c>
      <c r="S91" s="5">
        <f t="shared" si="5"/>
        <v>5.3472222221898846E-2</v>
      </c>
      <c r="T91" s="5">
        <f t="shared" si="6"/>
        <v>0.13402777777810115</v>
      </c>
      <c r="U91" s="4">
        <f t="shared" si="7"/>
        <v>8.0555555556202307E-2</v>
      </c>
      <c r="V9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3.3333333333333333E-2</v>
      </c>
      <c r="W91" s="4">
        <f>IFERROR(Sala[[#This Row],[T Permanencia]]-Sala[[#This Row],[T Preparación (H)]],0)</f>
        <v>4.7222222222868974E-2</v>
      </c>
      <c r="X91" t="str">
        <f>IF(Sala[[#This Row],[T Degustación (H)]]&gt;0,"Cobrado","No cobrado")</f>
        <v>Cobrado</v>
      </c>
    </row>
    <row r="92" spans="1:24" x14ac:dyDescent="0.2">
      <c r="A92">
        <v>1</v>
      </c>
      <c r="B92" t="s">
        <v>290</v>
      </c>
      <c r="C92">
        <v>91</v>
      </c>
      <c r="D92">
        <v>5</v>
      </c>
      <c r="E92" s="1">
        <v>45017.151388888888</v>
      </c>
      <c r="F92" s="1">
        <v>45017.224999999999</v>
      </c>
      <c r="G92" t="s">
        <v>13</v>
      </c>
      <c r="H92" t="s">
        <v>14</v>
      </c>
      <c r="I92" t="s">
        <v>234</v>
      </c>
      <c r="J92">
        <v>39.1</v>
      </c>
      <c r="K92" t="s">
        <v>20</v>
      </c>
      <c r="L92" t="s">
        <v>233</v>
      </c>
      <c r="M92" t="s">
        <v>11</v>
      </c>
      <c r="N92" t="s">
        <v>33</v>
      </c>
      <c r="O92" t="s">
        <v>82</v>
      </c>
      <c r="P92" t="s">
        <v>41</v>
      </c>
      <c r="Q9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293</v>
      </c>
      <c r="R92" s="6">
        <f t="shared" si="4"/>
        <v>45017</v>
      </c>
      <c r="S92" s="5">
        <f t="shared" si="5"/>
        <v>0.15138888888759539</v>
      </c>
      <c r="T92" s="5">
        <f t="shared" si="6"/>
        <v>0.22499999999854481</v>
      </c>
      <c r="U92" s="4">
        <f t="shared" si="7"/>
        <v>7.3611111110949423E-2</v>
      </c>
      <c r="V9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3.1828703703703706E-2</v>
      </c>
      <c r="W92" s="4">
        <f>IFERROR(Sala[[#This Row],[T Permanencia]]-Sala[[#This Row],[T Preparación (H)]],0)</f>
        <v>4.1782407407245717E-2</v>
      </c>
      <c r="X92" t="str">
        <f>IF(Sala[[#This Row],[T Degustación (H)]]&gt;0,"Cobrado","No cobrado")</f>
        <v>Cobrado</v>
      </c>
    </row>
    <row r="93" spans="1:24" x14ac:dyDescent="0.2">
      <c r="A93">
        <v>6</v>
      </c>
      <c r="B93" t="s">
        <v>291</v>
      </c>
      <c r="C93">
        <v>92</v>
      </c>
      <c r="D93">
        <v>2</v>
      </c>
      <c r="E93" s="1">
        <v>45017.149305555555</v>
      </c>
      <c r="F93" s="1">
        <v>45017.256249999999</v>
      </c>
      <c r="G93" t="s">
        <v>24</v>
      </c>
      <c r="H93" t="s">
        <v>39</v>
      </c>
      <c r="I93" t="s">
        <v>234</v>
      </c>
      <c r="J93">
        <v>12.75</v>
      </c>
      <c r="K93" t="s">
        <v>10</v>
      </c>
      <c r="L93" t="s">
        <v>81</v>
      </c>
      <c r="M93" t="s">
        <v>18</v>
      </c>
      <c r="N93" t="s">
        <v>65</v>
      </c>
      <c r="Q9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82</v>
      </c>
      <c r="R93" s="6">
        <f t="shared" si="4"/>
        <v>45017</v>
      </c>
      <c r="S93" s="5">
        <f t="shared" si="5"/>
        <v>0.14930555555474712</v>
      </c>
      <c r="T93" s="5">
        <f t="shared" si="6"/>
        <v>0.25624999999854481</v>
      </c>
      <c r="U93" s="4">
        <f t="shared" si="7"/>
        <v>0.10694444444379769</v>
      </c>
      <c r="V9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1.6666666666666666E-2</v>
      </c>
      <c r="W93" s="4">
        <f>IFERROR(Sala[[#This Row],[T Permanencia]]-Sala[[#This Row],[T Preparación (H)]],0)</f>
        <v>9.027777777713103E-2</v>
      </c>
      <c r="X93" t="str">
        <f>IF(Sala[[#This Row],[T Degustación (H)]]&gt;0,"Cobrado","No cobrado")</f>
        <v>Cobrado</v>
      </c>
    </row>
    <row r="94" spans="1:24" x14ac:dyDescent="0.2">
      <c r="A94">
        <v>2</v>
      </c>
      <c r="B94" t="s">
        <v>53</v>
      </c>
      <c r="C94">
        <v>93</v>
      </c>
      <c r="D94">
        <v>2</v>
      </c>
      <c r="E94" s="1">
        <v>45017.068749999999</v>
      </c>
      <c r="F94" s="1">
        <v>45017.158333333333</v>
      </c>
      <c r="G94" t="s">
        <v>24</v>
      </c>
      <c r="H94" t="s">
        <v>14</v>
      </c>
      <c r="I94" t="s">
        <v>234</v>
      </c>
      <c r="J94">
        <v>45.66</v>
      </c>
      <c r="K94" t="s">
        <v>10</v>
      </c>
      <c r="L94" t="s">
        <v>231</v>
      </c>
      <c r="M94" t="s">
        <v>18</v>
      </c>
      <c r="Q9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29</v>
      </c>
      <c r="R94" s="6">
        <f t="shared" si="4"/>
        <v>45017</v>
      </c>
      <c r="S94" s="5">
        <f t="shared" si="5"/>
        <v>6.8749999998544808E-2</v>
      </c>
      <c r="T94" s="5">
        <f t="shared" si="6"/>
        <v>0.15833333333284827</v>
      </c>
      <c r="U94" s="4">
        <f t="shared" si="7"/>
        <v>8.9583333334303461E-2</v>
      </c>
      <c r="V9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1.2500000000000001E-2</v>
      </c>
      <c r="W94" s="4">
        <f>IFERROR(Sala[[#This Row],[T Permanencia]]-Sala[[#This Row],[T Preparación (H)]],0)</f>
        <v>7.7083333334303464E-2</v>
      </c>
      <c r="X94" t="str">
        <f>IF(Sala[[#This Row],[T Degustación (H)]]&gt;0,"Cobrado","No cobrado")</f>
        <v>Cobrado</v>
      </c>
    </row>
    <row r="95" spans="1:24" x14ac:dyDescent="0.2">
      <c r="A95">
        <v>12</v>
      </c>
      <c r="B95" t="s">
        <v>292</v>
      </c>
      <c r="C95">
        <v>94</v>
      </c>
      <c r="D95">
        <v>1</v>
      </c>
      <c r="E95" s="1">
        <v>45017.077777777777</v>
      </c>
      <c r="F95" s="1">
        <v>45017.203472222223</v>
      </c>
      <c r="G95" t="s">
        <v>8</v>
      </c>
      <c r="H95" t="s">
        <v>14</v>
      </c>
      <c r="I95" t="s">
        <v>234</v>
      </c>
      <c r="J95">
        <v>28.36</v>
      </c>
      <c r="K95" t="s">
        <v>16</v>
      </c>
      <c r="L95" t="s">
        <v>25</v>
      </c>
      <c r="M95" t="s">
        <v>31</v>
      </c>
      <c r="N95" t="s">
        <v>95</v>
      </c>
      <c r="O95" t="s">
        <v>102</v>
      </c>
      <c r="Q9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253</v>
      </c>
      <c r="R95" s="6">
        <f t="shared" si="4"/>
        <v>45017</v>
      </c>
      <c r="S95" s="5">
        <f t="shared" si="5"/>
        <v>7.7777777776645962E-2</v>
      </c>
      <c r="T95" s="5">
        <f t="shared" si="6"/>
        <v>0.20347222222335404</v>
      </c>
      <c r="U95" s="4">
        <f t="shared" si="7"/>
        <v>0.13611111111337473</v>
      </c>
      <c r="V9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3.6342592592592593E-2</v>
      </c>
      <c r="W95" s="4">
        <f>IFERROR(Sala[[#This Row],[T Permanencia]]-Sala[[#This Row],[T Preparación (H)]],0)</f>
        <v>9.976851852078214E-2</v>
      </c>
      <c r="X95" t="str">
        <f>IF(Sala[[#This Row],[T Degustación (H)]]&gt;0,"Cobrado","No cobrado")</f>
        <v>Cobrado</v>
      </c>
    </row>
    <row r="96" spans="1:24" x14ac:dyDescent="0.2">
      <c r="A96">
        <v>12</v>
      </c>
      <c r="B96" t="s">
        <v>119</v>
      </c>
      <c r="C96">
        <v>95</v>
      </c>
      <c r="D96">
        <v>5</v>
      </c>
      <c r="E96" s="1">
        <v>45017.138194444444</v>
      </c>
      <c r="F96" s="1">
        <v>45017.254861111112</v>
      </c>
      <c r="G96" t="s">
        <v>24</v>
      </c>
      <c r="H96" t="s">
        <v>9</v>
      </c>
      <c r="I96" t="s">
        <v>234</v>
      </c>
      <c r="J96">
        <v>24.68</v>
      </c>
      <c r="K96" t="s">
        <v>16</v>
      </c>
      <c r="L96" t="s">
        <v>233</v>
      </c>
      <c r="M96" t="s">
        <v>44</v>
      </c>
      <c r="N96" t="s">
        <v>95</v>
      </c>
      <c r="Q9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153</v>
      </c>
      <c r="R96" s="6">
        <f t="shared" si="4"/>
        <v>45017</v>
      </c>
      <c r="S96" s="5">
        <f t="shared" si="5"/>
        <v>0.13819444444379769</v>
      </c>
      <c r="T96" s="5">
        <f t="shared" si="6"/>
        <v>0.25486111111240461</v>
      </c>
      <c r="U96" s="4">
        <f t="shared" si="7"/>
        <v>0.12708333333527358</v>
      </c>
      <c r="V9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9.4907407407407406E-3</v>
      </c>
      <c r="W96" s="4">
        <f>IFERROR(Sala[[#This Row],[T Permanencia]]-Sala[[#This Row],[T Preparación (H)]],0)</f>
        <v>0.11759259259453284</v>
      </c>
      <c r="X96" t="str">
        <f>IF(Sala[[#This Row],[T Degustación (H)]]&gt;0,"Cobrado","No cobrado")</f>
        <v>Cobrado</v>
      </c>
    </row>
    <row r="97" spans="1:24" x14ac:dyDescent="0.2">
      <c r="A97">
        <v>16</v>
      </c>
      <c r="B97" t="s">
        <v>293</v>
      </c>
      <c r="C97">
        <v>96</v>
      </c>
      <c r="D97">
        <v>5</v>
      </c>
      <c r="E97" s="1">
        <v>45017.082638888889</v>
      </c>
      <c r="F97" s="1">
        <v>45017.226388888892</v>
      </c>
      <c r="G97" t="s">
        <v>8</v>
      </c>
      <c r="H97" t="s">
        <v>39</v>
      </c>
      <c r="I97" t="s">
        <v>234</v>
      </c>
      <c r="J97">
        <v>33.630000000000003</v>
      </c>
      <c r="K97" t="s">
        <v>10</v>
      </c>
      <c r="L97" t="s">
        <v>21</v>
      </c>
      <c r="M97" t="s">
        <v>102</v>
      </c>
      <c r="N97" t="s">
        <v>44</v>
      </c>
      <c r="O97" t="s">
        <v>65</v>
      </c>
      <c r="Q9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176</v>
      </c>
      <c r="R97" s="6">
        <f t="shared" si="4"/>
        <v>45017</v>
      </c>
      <c r="S97" s="5">
        <f t="shared" si="5"/>
        <v>8.2638888889050577E-2</v>
      </c>
      <c r="T97" s="5">
        <f t="shared" si="6"/>
        <v>0.22638888889196096</v>
      </c>
      <c r="U97" s="4">
        <f t="shared" si="7"/>
        <v>0.14375000000291038</v>
      </c>
      <c r="V9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2.4189814814814813E-2</v>
      </c>
      <c r="W97" s="4">
        <f>IFERROR(Sala[[#This Row],[T Permanencia]]-Sala[[#This Row],[T Preparación (H)]],0)</f>
        <v>0.11956018518809557</v>
      </c>
      <c r="X97" t="str">
        <f>IF(Sala[[#This Row],[T Degustación (H)]]&gt;0,"Cobrado","No cobrado")</f>
        <v>Cobrado</v>
      </c>
    </row>
    <row r="98" spans="1:24" x14ac:dyDescent="0.2">
      <c r="A98">
        <v>14</v>
      </c>
      <c r="B98" t="s">
        <v>294</v>
      </c>
      <c r="C98">
        <v>97</v>
      </c>
      <c r="D98">
        <v>2</v>
      </c>
      <c r="E98" s="1">
        <v>45017.073611111111</v>
      </c>
      <c r="F98" s="1">
        <v>45017.127083333333</v>
      </c>
      <c r="G98" t="s">
        <v>24</v>
      </c>
      <c r="H98" t="s">
        <v>9</v>
      </c>
      <c r="I98" t="s">
        <v>234</v>
      </c>
      <c r="J98">
        <v>19.22</v>
      </c>
      <c r="K98" t="s">
        <v>16</v>
      </c>
      <c r="L98" t="s">
        <v>52</v>
      </c>
      <c r="M98" t="s">
        <v>61</v>
      </c>
      <c r="N98" t="s">
        <v>56</v>
      </c>
      <c r="O98" t="s">
        <v>29</v>
      </c>
      <c r="Q9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188</v>
      </c>
      <c r="R98" s="6">
        <f t="shared" si="4"/>
        <v>45017</v>
      </c>
      <c r="S98" s="5">
        <f t="shared" si="5"/>
        <v>7.3611111110949423E-2</v>
      </c>
      <c r="T98" s="5">
        <f t="shared" si="6"/>
        <v>0.12708333333284827</v>
      </c>
      <c r="U98" s="4">
        <f t="shared" si="7"/>
        <v>6.3888888888565518E-2</v>
      </c>
      <c r="V9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2.6157407407407407E-2</v>
      </c>
      <c r="W98" s="4">
        <f>IFERROR(Sala[[#This Row],[T Permanencia]]-Sala[[#This Row],[T Preparación (H)]],0)</f>
        <v>3.7731481481158111E-2</v>
      </c>
      <c r="X98" t="str">
        <f>IF(Sala[[#This Row],[T Degustación (H)]]&gt;0,"Cobrado","No cobrado")</f>
        <v>Cobrado</v>
      </c>
    </row>
    <row r="99" spans="1:24" x14ac:dyDescent="0.2">
      <c r="A99">
        <v>7</v>
      </c>
      <c r="B99" t="s">
        <v>295</v>
      </c>
      <c r="C99">
        <v>98</v>
      </c>
      <c r="D99">
        <v>3</v>
      </c>
      <c r="E99" s="1">
        <v>45017.042361111111</v>
      </c>
      <c r="F99" s="1">
        <v>45017.140277777777</v>
      </c>
      <c r="G99" t="s">
        <v>13</v>
      </c>
      <c r="H99" t="s">
        <v>14</v>
      </c>
      <c r="I99" t="s">
        <v>234</v>
      </c>
      <c r="J99">
        <v>17.149999999999999</v>
      </c>
      <c r="K99" t="s">
        <v>16</v>
      </c>
      <c r="L99" t="s">
        <v>21</v>
      </c>
      <c r="M99" t="s">
        <v>56</v>
      </c>
      <c r="N99" t="s">
        <v>18</v>
      </c>
      <c r="O99" t="s">
        <v>44</v>
      </c>
      <c r="Q9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166</v>
      </c>
      <c r="R99" s="6">
        <f t="shared" si="4"/>
        <v>45017</v>
      </c>
      <c r="S99" s="5">
        <f t="shared" si="5"/>
        <v>4.2361111110949423E-2</v>
      </c>
      <c r="T99" s="5">
        <f t="shared" si="6"/>
        <v>0.14027777777664596</v>
      </c>
      <c r="U99" s="4">
        <f t="shared" si="7"/>
        <v>0.10833333333236321</v>
      </c>
      <c r="V9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5.6018518518518523E-2</v>
      </c>
      <c r="W99" s="4">
        <f>IFERROR(Sala[[#This Row],[T Permanencia]]-Sala[[#This Row],[T Preparación (H)]],0)</f>
        <v>5.2314814813844687E-2</v>
      </c>
      <c r="X99" t="str">
        <f>IF(Sala[[#This Row],[T Degustación (H)]]&gt;0,"Cobrado","No cobrado")</f>
        <v>Cobrado</v>
      </c>
    </row>
    <row r="100" spans="1:24" x14ac:dyDescent="0.2">
      <c r="A100">
        <v>2</v>
      </c>
      <c r="B100" t="s">
        <v>12</v>
      </c>
      <c r="C100">
        <v>99</v>
      </c>
      <c r="D100">
        <v>6</v>
      </c>
      <c r="E100" s="1">
        <v>45017.098611111112</v>
      </c>
      <c r="F100" s="1">
        <v>45017.262499999997</v>
      </c>
      <c r="G100" t="s">
        <v>24</v>
      </c>
      <c r="H100" t="s">
        <v>14</v>
      </c>
      <c r="I100" t="s">
        <v>234</v>
      </c>
      <c r="J100">
        <v>33.549999999999997</v>
      </c>
      <c r="K100" t="s">
        <v>16</v>
      </c>
      <c r="L100" t="s">
        <v>25</v>
      </c>
      <c r="M100" t="s">
        <v>31</v>
      </c>
      <c r="N100" t="s">
        <v>47</v>
      </c>
      <c r="O100" t="s">
        <v>44</v>
      </c>
      <c r="P100" t="s">
        <v>18</v>
      </c>
      <c r="Q10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139</v>
      </c>
      <c r="R100" s="6">
        <f t="shared" si="4"/>
        <v>45017</v>
      </c>
      <c r="S100" s="5">
        <f t="shared" si="5"/>
        <v>9.8611111112404615E-2</v>
      </c>
      <c r="T100" s="5">
        <f t="shared" si="6"/>
        <v>0.26249999999708962</v>
      </c>
      <c r="U100" s="4">
        <f t="shared" si="7"/>
        <v>0.17430555555135166</v>
      </c>
      <c r="V10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5.0347222222222224E-2</v>
      </c>
      <c r="W100" s="4">
        <f>IFERROR(Sala[[#This Row],[T Permanencia]]-Sala[[#This Row],[T Preparación (H)]],0)</f>
        <v>0.12395833332912944</v>
      </c>
      <c r="X100" t="str">
        <f>IF(Sala[[#This Row],[T Degustación (H)]]&gt;0,"Cobrado","No cobrado")</f>
        <v>Cobrado</v>
      </c>
    </row>
    <row r="101" spans="1:24" x14ac:dyDescent="0.2">
      <c r="A101">
        <v>18</v>
      </c>
      <c r="B101" t="s">
        <v>7</v>
      </c>
      <c r="C101">
        <v>100</v>
      </c>
      <c r="D101">
        <v>1</v>
      </c>
      <c r="E101" s="1">
        <v>45017.147222222222</v>
      </c>
      <c r="F101" s="1">
        <v>45017.28125</v>
      </c>
      <c r="G101" t="s">
        <v>63</v>
      </c>
      <c r="H101" t="s">
        <v>14</v>
      </c>
      <c r="I101" t="s">
        <v>234</v>
      </c>
      <c r="J101">
        <v>15.15</v>
      </c>
      <c r="K101" t="s">
        <v>20</v>
      </c>
      <c r="L101" t="s">
        <v>60</v>
      </c>
      <c r="M101" t="s">
        <v>65</v>
      </c>
      <c r="N101" t="s">
        <v>82</v>
      </c>
      <c r="O101" t="s">
        <v>50</v>
      </c>
      <c r="Q10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166</v>
      </c>
      <c r="R101" s="6">
        <f t="shared" si="4"/>
        <v>45017</v>
      </c>
      <c r="S101" s="5">
        <f t="shared" si="5"/>
        <v>0.14722222222189885</v>
      </c>
      <c r="T101" s="5">
        <f t="shared" si="6"/>
        <v>0.28125</v>
      </c>
      <c r="U101" s="4">
        <f t="shared" si="7"/>
        <v>0.13402777777810115</v>
      </c>
      <c r="V10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3.0208333333333334E-2</v>
      </c>
      <c r="W101" s="4">
        <f>IFERROR(Sala[[#This Row],[T Permanencia]]-Sala[[#This Row],[T Preparación (H)]],0)</f>
        <v>0.10381944444476782</v>
      </c>
      <c r="X101" t="str">
        <f>IF(Sala[[#This Row],[T Degustación (H)]]&gt;0,"Cobrado","No cobrado")</f>
        <v>Cobrado</v>
      </c>
    </row>
    <row r="102" spans="1:24" x14ac:dyDescent="0.2">
      <c r="A102">
        <v>1</v>
      </c>
      <c r="B102" t="s">
        <v>296</v>
      </c>
      <c r="C102">
        <v>101</v>
      </c>
      <c r="D102">
        <v>5</v>
      </c>
      <c r="E102" s="1">
        <v>45017.009722222225</v>
      </c>
      <c r="F102" s="1">
        <v>45017.09375</v>
      </c>
      <c r="G102" t="s">
        <v>8</v>
      </c>
      <c r="H102" t="s">
        <v>14</v>
      </c>
      <c r="I102" t="s">
        <v>234</v>
      </c>
      <c r="J102">
        <v>15.09</v>
      </c>
      <c r="K102" t="s">
        <v>10</v>
      </c>
      <c r="L102" t="s">
        <v>81</v>
      </c>
      <c r="M102" t="s">
        <v>47</v>
      </c>
      <c r="N102" t="s">
        <v>50</v>
      </c>
      <c r="O102" t="s">
        <v>82</v>
      </c>
      <c r="P102" t="s">
        <v>11</v>
      </c>
      <c r="Q10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138</v>
      </c>
      <c r="R102" s="6">
        <f t="shared" si="4"/>
        <v>45017</v>
      </c>
      <c r="S102" s="5">
        <f t="shared" si="5"/>
        <v>9.7222222248092294E-3</v>
      </c>
      <c r="T102" s="5">
        <f t="shared" si="6"/>
        <v>9.375E-2</v>
      </c>
      <c r="U102" s="4">
        <f t="shared" si="7"/>
        <v>8.4027777775190771E-2</v>
      </c>
      <c r="V10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7.8819444444444442E-2</v>
      </c>
      <c r="W102" s="4">
        <f>IFERROR(Sala[[#This Row],[T Permanencia]]-Sala[[#This Row],[T Preparación (H)]],0)</f>
        <v>5.2083333307463286E-3</v>
      </c>
      <c r="X102" t="str">
        <f>IF(Sala[[#This Row],[T Degustación (H)]]&gt;0,"Cobrado","No cobrado")</f>
        <v>Cobrado</v>
      </c>
    </row>
    <row r="103" spans="1:24" x14ac:dyDescent="0.2">
      <c r="A103">
        <v>19</v>
      </c>
      <c r="B103" t="s">
        <v>297</v>
      </c>
      <c r="C103">
        <v>102</v>
      </c>
      <c r="D103">
        <v>2</v>
      </c>
      <c r="E103" s="1">
        <v>45017.064583333333</v>
      </c>
      <c r="F103" s="1">
        <v>45017.176388888889</v>
      </c>
      <c r="G103" t="s">
        <v>43</v>
      </c>
      <c r="H103" t="s">
        <v>14</v>
      </c>
      <c r="I103" t="s">
        <v>234</v>
      </c>
      <c r="J103">
        <v>12.65</v>
      </c>
      <c r="K103" t="s">
        <v>20</v>
      </c>
      <c r="L103" t="s">
        <v>81</v>
      </c>
      <c r="M103" t="s">
        <v>22</v>
      </c>
      <c r="N103" t="s">
        <v>18</v>
      </c>
      <c r="Q10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171</v>
      </c>
      <c r="R103" s="6">
        <f t="shared" si="4"/>
        <v>45017</v>
      </c>
      <c r="S103" s="5">
        <f t="shared" si="5"/>
        <v>6.4583333332848269E-2</v>
      </c>
      <c r="T103" s="5">
        <f t="shared" si="6"/>
        <v>0.17638888888905058</v>
      </c>
      <c r="U103" s="4">
        <f t="shared" si="7"/>
        <v>0.11180555555620231</v>
      </c>
      <c r="V10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1.0648148148148148E-2</v>
      </c>
      <c r="W103" s="4">
        <f>IFERROR(Sala[[#This Row],[T Permanencia]]-Sala[[#This Row],[T Preparación (H)]],0)</f>
        <v>0.10115740740805416</v>
      </c>
      <c r="X103" t="str">
        <f>IF(Sala[[#This Row],[T Degustación (H)]]&gt;0,"Cobrado","No cobrado")</f>
        <v>Cobrado</v>
      </c>
    </row>
    <row r="104" spans="1:24" x14ac:dyDescent="0.2">
      <c r="A104">
        <v>13</v>
      </c>
      <c r="B104" t="s">
        <v>298</v>
      </c>
      <c r="C104">
        <v>103</v>
      </c>
      <c r="D104">
        <v>3</v>
      </c>
      <c r="E104" s="1">
        <v>45017.070833333331</v>
      </c>
      <c r="F104" s="1">
        <v>45017.215277777781</v>
      </c>
      <c r="G104" t="s">
        <v>8</v>
      </c>
      <c r="H104" t="s">
        <v>14</v>
      </c>
      <c r="I104" t="s">
        <v>235</v>
      </c>
      <c r="J104">
        <v>26.75</v>
      </c>
      <c r="K104" t="s">
        <v>20</v>
      </c>
      <c r="L104" t="s">
        <v>17</v>
      </c>
      <c r="M104" t="s">
        <v>33</v>
      </c>
      <c r="N104" t="s">
        <v>29</v>
      </c>
      <c r="O104" t="s">
        <v>37</v>
      </c>
      <c r="Q10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73</v>
      </c>
      <c r="R104" s="6">
        <f t="shared" si="4"/>
        <v>45017</v>
      </c>
      <c r="S104" s="5">
        <f t="shared" si="5"/>
        <v>7.0833333331393078E-2</v>
      </c>
      <c r="T104" s="5">
        <f t="shared" si="6"/>
        <v>0.21527777778101154</v>
      </c>
      <c r="U104" s="4">
        <f t="shared" si="7"/>
        <v>0.14444444444961846</v>
      </c>
      <c r="V10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6.8749999999999992E-2</v>
      </c>
      <c r="W104" s="4">
        <f>IFERROR(Sala[[#This Row],[T Permanencia]]-Sala[[#This Row],[T Preparación (H)]],0)</f>
        <v>7.5694444449618467E-2</v>
      </c>
      <c r="X104" t="str">
        <f>IF(Sala[[#This Row],[T Degustación (H)]]&gt;0,"Cobrado","No cobrado")</f>
        <v>Cobrado</v>
      </c>
    </row>
    <row r="105" spans="1:24" x14ac:dyDescent="0.2">
      <c r="A105">
        <v>14</v>
      </c>
      <c r="B105" t="s">
        <v>299</v>
      </c>
      <c r="C105">
        <v>104</v>
      </c>
      <c r="D105">
        <v>4</v>
      </c>
      <c r="E105" s="1">
        <v>45017.061111111114</v>
      </c>
      <c r="F105" s="1">
        <v>45017.113888888889</v>
      </c>
      <c r="G105" t="s">
        <v>43</v>
      </c>
      <c r="H105" t="s">
        <v>39</v>
      </c>
      <c r="I105" t="s">
        <v>235</v>
      </c>
      <c r="J105">
        <v>11.12</v>
      </c>
      <c r="K105" t="s">
        <v>20</v>
      </c>
      <c r="L105" t="s">
        <v>46</v>
      </c>
      <c r="M105" t="s">
        <v>79</v>
      </c>
      <c r="N105" t="s">
        <v>47</v>
      </c>
      <c r="Q10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77</v>
      </c>
      <c r="R105" s="6">
        <f t="shared" si="4"/>
        <v>45017</v>
      </c>
      <c r="S105" s="5">
        <f t="shared" si="5"/>
        <v>6.1111111113859806E-2</v>
      </c>
      <c r="T105" s="5">
        <f t="shared" si="6"/>
        <v>0.11388888888905058</v>
      </c>
      <c r="U105" s="4">
        <f t="shared" si="7"/>
        <v>5.2777777775190771E-2</v>
      </c>
      <c r="V10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2.326388888888889E-2</v>
      </c>
      <c r="W105" s="4">
        <f>IFERROR(Sala[[#This Row],[T Permanencia]]-Sala[[#This Row],[T Preparación (H)]],0)</f>
        <v>2.9513888886301881E-2</v>
      </c>
      <c r="X105" t="str">
        <f>IF(Sala[[#This Row],[T Degustación (H)]]&gt;0,"Cobrado","No cobrado")</f>
        <v>Cobrado</v>
      </c>
    </row>
    <row r="106" spans="1:24" x14ac:dyDescent="0.2">
      <c r="A106">
        <v>14</v>
      </c>
      <c r="B106" t="s">
        <v>300</v>
      </c>
      <c r="C106">
        <v>105</v>
      </c>
      <c r="D106">
        <v>6</v>
      </c>
      <c r="E106" s="1">
        <v>45017.054166666669</v>
      </c>
      <c r="F106" s="1">
        <v>45017.166666666664</v>
      </c>
      <c r="G106" t="s">
        <v>43</v>
      </c>
      <c r="H106" t="s">
        <v>14</v>
      </c>
      <c r="I106" t="s">
        <v>234</v>
      </c>
      <c r="J106">
        <v>15.64</v>
      </c>
      <c r="K106" t="s">
        <v>10</v>
      </c>
      <c r="L106" t="s">
        <v>17</v>
      </c>
      <c r="M106" t="s">
        <v>56</v>
      </c>
      <c r="N106" t="s">
        <v>41</v>
      </c>
      <c r="Q10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141</v>
      </c>
      <c r="R106" s="6">
        <f t="shared" si="4"/>
        <v>45017</v>
      </c>
      <c r="S106" s="5">
        <f t="shared" si="5"/>
        <v>5.4166666668606922E-2</v>
      </c>
      <c r="T106" s="5">
        <f t="shared" si="6"/>
        <v>0.16666666666424135</v>
      </c>
      <c r="U106" s="4">
        <f t="shared" si="7"/>
        <v>0.11249999999563443</v>
      </c>
      <c r="V10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9.9537037037037042E-3</v>
      </c>
      <c r="W106" s="4">
        <f>IFERROR(Sala[[#This Row],[T Permanencia]]-Sala[[#This Row],[T Preparación (H)]],0)</f>
        <v>0.10254629629193072</v>
      </c>
      <c r="X106" t="str">
        <f>IF(Sala[[#This Row],[T Degustación (H)]]&gt;0,"Cobrado","No cobrado")</f>
        <v>Cobrado</v>
      </c>
    </row>
    <row r="107" spans="1:24" x14ac:dyDescent="0.2">
      <c r="A107">
        <v>15</v>
      </c>
      <c r="B107" t="s">
        <v>54</v>
      </c>
      <c r="C107">
        <v>106</v>
      </c>
      <c r="D107">
        <v>3</v>
      </c>
      <c r="E107" s="1">
        <v>45017.083333333336</v>
      </c>
      <c r="F107" s="1">
        <v>45017.213888888888</v>
      </c>
      <c r="G107" t="s">
        <v>8</v>
      </c>
      <c r="H107" t="s">
        <v>39</v>
      </c>
      <c r="I107" t="s">
        <v>15</v>
      </c>
      <c r="J107">
        <v>22.72</v>
      </c>
      <c r="K107" t="s">
        <v>10</v>
      </c>
      <c r="L107" t="s">
        <v>46</v>
      </c>
      <c r="M107" t="s">
        <v>29</v>
      </c>
      <c r="Q10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68</v>
      </c>
      <c r="R107" s="6">
        <f t="shared" si="4"/>
        <v>45017</v>
      </c>
      <c r="S107" s="5">
        <f t="shared" si="5"/>
        <v>8.3333333335758653E-2</v>
      </c>
      <c r="T107" s="5">
        <f t="shared" si="6"/>
        <v>0.21388888888759539</v>
      </c>
      <c r="U107" s="4">
        <f t="shared" si="7"/>
        <v>0.13055555555183673</v>
      </c>
      <c r="V10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1.0069444444444445E-2</v>
      </c>
      <c r="W107" s="4">
        <f>IFERROR(Sala[[#This Row],[T Permanencia]]-Sala[[#This Row],[T Preparación (H)]],0)</f>
        <v>0.12048611110739228</v>
      </c>
      <c r="X107" t="str">
        <f>IF(Sala[[#This Row],[T Degustación (H)]]&gt;0,"Cobrado","No cobrado")</f>
        <v>Cobrado</v>
      </c>
    </row>
    <row r="108" spans="1:24" x14ac:dyDescent="0.2">
      <c r="A108">
        <v>11</v>
      </c>
      <c r="B108" t="s">
        <v>301</v>
      </c>
      <c r="C108">
        <v>107</v>
      </c>
      <c r="D108">
        <v>5</v>
      </c>
      <c r="E108" s="1">
        <v>45017.061805555553</v>
      </c>
      <c r="F108" s="1">
        <v>45017.123611111114</v>
      </c>
      <c r="G108" t="s">
        <v>24</v>
      </c>
      <c r="H108" t="s">
        <v>14</v>
      </c>
      <c r="I108" t="s">
        <v>235</v>
      </c>
      <c r="J108">
        <v>48.77</v>
      </c>
      <c r="K108" t="s">
        <v>20</v>
      </c>
      <c r="L108" t="s">
        <v>21</v>
      </c>
      <c r="M108" t="s">
        <v>95</v>
      </c>
      <c r="N108" t="s">
        <v>18</v>
      </c>
      <c r="O108" t="s">
        <v>29</v>
      </c>
      <c r="Q10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253</v>
      </c>
      <c r="R108" s="6">
        <f t="shared" si="4"/>
        <v>45017</v>
      </c>
      <c r="S108" s="5">
        <f t="shared" si="5"/>
        <v>6.1805555553291924E-2</v>
      </c>
      <c r="T108" s="5">
        <f t="shared" si="6"/>
        <v>0.12361111111385981</v>
      </c>
      <c r="U108" s="4">
        <f t="shared" si="7"/>
        <v>6.1805555560567882E-2</v>
      </c>
      <c r="V10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3.8194444444444448E-2</v>
      </c>
      <c r="W108" s="4">
        <f>IFERROR(Sala[[#This Row],[T Permanencia]]-Sala[[#This Row],[T Preparación (H)]],0)</f>
        <v>2.3611111116123434E-2</v>
      </c>
      <c r="X108" t="str">
        <f>IF(Sala[[#This Row],[T Degustación (H)]]&gt;0,"Cobrado","No cobrado")</f>
        <v>Cobrado</v>
      </c>
    </row>
    <row r="109" spans="1:24" x14ac:dyDescent="0.2">
      <c r="A109">
        <v>3</v>
      </c>
      <c r="B109" t="s">
        <v>302</v>
      </c>
      <c r="C109">
        <v>108</v>
      </c>
      <c r="D109">
        <v>3</v>
      </c>
      <c r="E109" s="1">
        <v>45017.063888888886</v>
      </c>
      <c r="F109" s="1">
        <v>45017.150694444441</v>
      </c>
      <c r="G109" t="s">
        <v>8</v>
      </c>
      <c r="H109" t="s">
        <v>39</v>
      </c>
      <c r="I109" t="s">
        <v>235</v>
      </c>
      <c r="J109">
        <v>23.26</v>
      </c>
      <c r="K109" t="s">
        <v>20</v>
      </c>
      <c r="L109" t="s">
        <v>60</v>
      </c>
      <c r="M109" t="s">
        <v>18</v>
      </c>
      <c r="N109" t="s">
        <v>37</v>
      </c>
      <c r="O109" t="s">
        <v>56</v>
      </c>
      <c r="P109" t="s">
        <v>22</v>
      </c>
      <c r="Q10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124</v>
      </c>
      <c r="R109" s="6">
        <f t="shared" si="4"/>
        <v>45017</v>
      </c>
      <c r="S109" s="5">
        <f t="shared" si="5"/>
        <v>6.3888888886140194E-2</v>
      </c>
      <c r="T109" s="5">
        <f t="shared" si="6"/>
        <v>0.15069444444088731</v>
      </c>
      <c r="U109" s="4">
        <f t="shared" si="7"/>
        <v>8.6805555554747116E-2</v>
      </c>
      <c r="V10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7.1874999999999994E-2</v>
      </c>
      <c r="W109" s="4">
        <f>IFERROR(Sala[[#This Row],[T Permanencia]]-Sala[[#This Row],[T Preparación (H)]],0)</f>
        <v>1.4930555554747121E-2</v>
      </c>
      <c r="X109" t="str">
        <f>IF(Sala[[#This Row],[T Degustación (H)]]&gt;0,"Cobrado","No cobrado")</f>
        <v>Cobrado</v>
      </c>
    </row>
    <row r="110" spans="1:24" x14ac:dyDescent="0.2">
      <c r="A110">
        <v>10</v>
      </c>
      <c r="B110" t="s">
        <v>303</v>
      </c>
      <c r="C110">
        <v>109</v>
      </c>
      <c r="D110">
        <v>2</v>
      </c>
      <c r="E110" s="1">
        <v>45017.059027777781</v>
      </c>
      <c r="F110" s="1">
        <v>45017.101388888892</v>
      </c>
      <c r="G110" t="s">
        <v>8</v>
      </c>
      <c r="H110" t="s">
        <v>39</v>
      </c>
      <c r="I110" t="s">
        <v>234</v>
      </c>
      <c r="J110">
        <v>42.95</v>
      </c>
      <c r="K110" t="s">
        <v>10</v>
      </c>
      <c r="L110" t="s">
        <v>52</v>
      </c>
      <c r="M110" t="s">
        <v>29</v>
      </c>
      <c r="N110" t="s">
        <v>79</v>
      </c>
      <c r="O110" t="s">
        <v>82</v>
      </c>
      <c r="Q11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169</v>
      </c>
      <c r="R110" s="6">
        <f t="shared" si="4"/>
        <v>45017</v>
      </c>
      <c r="S110" s="5">
        <f t="shared" si="5"/>
        <v>5.9027777781011537E-2</v>
      </c>
      <c r="T110" s="5">
        <f t="shared" si="6"/>
        <v>0.10138888889196096</v>
      </c>
      <c r="U110" s="4">
        <f t="shared" si="7"/>
        <v>4.2361111110949423E-2</v>
      </c>
      <c r="V11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4.3749999999999997E-2</v>
      </c>
      <c r="W110" s="4">
        <f>IFERROR(Sala[[#This Row],[T Permanencia]]-Sala[[#This Row],[T Preparación (H)]],0)</f>
        <v>-1.3888888890505741E-3</v>
      </c>
      <c r="X110" t="str">
        <f>IF(Sala[[#This Row],[T Degustación (H)]]&gt;0,"Cobrado","No cobrado")</f>
        <v>No cobrado</v>
      </c>
    </row>
    <row r="111" spans="1:24" x14ac:dyDescent="0.2">
      <c r="A111">
        <v>5</v>
      </c>
      <c r="B111" t="s">
        <v>304</v>
      </c>
      <c r="C111">
        <v>110</v>
      </c>
      <c r="D111">
        <v>1</v>
      </c>
      <c r="E111" s="1">
        <v>45017.147222222222</v>
      </c>
      <c r="F111" s="1">
        <v>45017.275694444441</v>
      </c>
      <c r="G111" t="s">
        <v>63</v>
      </c>
      <c r="H111" t="s">
        <v>14</v>
      </c>
      <c r="I111" t="s">
        <v>234</v>
      </c>
      <c r="J111">
        <v>47.91</v>
      </c>
      <c r="K111" t="s">
        <v>20</v>
      </c>
      <c r="L111" t="s">
        <v>60</v>
      </c>
      <c r="M111" t="s">
        <v>18</v>
      </c>
      <c r="N111" t="s">
        <v>61</v>
      </c>
      <c r="O111" t="s">
        <v>41</v>
      </c>
      <c r="Q11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163</v>
      </c>
      <c r="R111" s="6">
        <f t="shared" si="4"/>
        <v>45017</v>
      </c>
      <c r="S111" s="5">
        <f t="shared" si="5"/>
        <v>0.14722222222189885</v>
      </c>
      <c r="T111" s="5">
        <f t="shared" si="6"/>
        <v>0.27569444444088731</v>
      </c>
      <c r="U111" s="4">
        <f t="shared" si="7"/>
        <v>0.12847222221898846</v>
      </c>
      <c r="V11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5.8333333333333334E-2</v>
      </c>
      <c r="W111" s="4">
        <f>IFERROR(Sala[[#This Row],[T Permanencia]]-Sala[[#This Row],[T Preparación (H)]],0)</f>
        <v>7.0138888885655129E-2</v>
      </c>
      <c r="X111" t="str">
        <f>IF(Sala[[#This Row],[T Degustación (H)]]&gt;0,"Cobrado","No cobrado")</f>
        <v>Cobrado</v>
      </c>
    </row>
    <row r="112" spans="1:24" x14ac:dyDescent="0.2">
      <c r="A112">
        <v>3</v>
      </c>
      <c r="B112" t="s">
        <v>305</v>
      </c>
      <c r="C112">
        <v>111</v>
      </c>
      <c r="D112">
        <v>2</v>
      </c>
      <c r="E112" s="1">
        <v>45017.074999999997</v>
      </c>
      <c r="F112" s="1">
        <v>45017.213194444441</v>
      </c>
      <c r="G112" t="s">
        <v>43</v>
      </c>
      <c r="H112" t="s">
        <v>39</v>
      </c>
      <c r="I112" t="s">
        <v>234</v>
      </c>
      <c r="J112">
        <v>18.82</v>
      </c>
      <c r="K112" t="s">
        <v>20</v>
      </c>
      <c r="L112" t="s">
        <v>52</v>
      </c>
      <c r="M112" t="s">
        <v>95</v>
      </c>
      <c r="N112" t="s">
        <v>82</v>
      </c>
      <c r="O112" t="s">
        <v>65</v>
      </c>
      <c r="P112" t="s">
        <v>18</v>
      </c>
      <c r="Q11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204</v>
      </c>
      <c r="R112" s="6">
        <f t="shared" si="4"/>
        <v>45017</v>
      </c>
      <c r="S112" s="5">
        <f t="shared" si="5"/>
        <v>7.4999999997089617E-2</v>
      </c>
      <c r="T112" s="5">
        <f t="shared" si="6"/>
        <v>0.21319444444088731</v>
      </c>
      <c r="U112" s="4">
        <f t="shared" si="7"/>
        <v>0.13819444444379769</v>
      </c>
      <c r="V11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6.3310185185185178E-2</v>
      </c>
      <c r="W112" s="4">
        <f>IFERROR(Sala[[#This Row],[T Permanencia]]-Sala[[#This Row],[T Preparación (H)]],0)</f>
        <v>7.4884259258612515E-2</v>
      </c>
      <c r="X112" t="str">
        <f>IF(Sala[[#This Row],[T Degustación (H)]]&gt;0,"Cobrado","No cobrado")</f>
        <v>Cobrado</v>
      </c>
    </row>
    <row r="113" spans="1:24" x14ac:dyDescent="0.2">
      <c r="A113">
        <v>6</v>
      </c>
      <c r="B113" t="s">
        <v>55</v>
      </c>
      <c r="C113">
        <v>112</v>
      </c>
      <c r="D113">
        <v>2</v>
      </c>
      <c r="E113" s="1">
        <v>45017.075694444444</v>
      </c>
      <c r="F113" s="1">
        <v>45017.167361111111</v>
      </c>
      <c r="G113" t="s">
        <v>24</v>
      </c>
      <c r="H113" t="s">
        <v>9</v>
      </c>
      <c r="I113" t="s">
        <v>15</v>
      </c>
      <c r="J113">
        <v>35.36</v>
      </c>
      <c r="K113" t="s">
        <v>16</v>
      </c>
      <c r="L113" t="s">
        <v>231</v>
      </c>
      <c r="M113" t="s">
        <v>56</v>
      </c>
      <c r="Q11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20</v>
      </c>
      <c r="R113" s="6">
        <f t="shared" si="4"/>
        <v>45017</v>
      </c>
      <c r="S113" s="5">
        <f t="shared" si="5"/>
        <v>7.5694444443797693E-2</v>
      </c>
      <c r="T113" s="5">
        <f t="shared" si="6"/>
        <v>0.16736111111094942</v>
      </c>
      <c r="U113" s="4">
        <f t="shared" si="7"/>
        <v>0.1020833333338184</v>
      </c>
      <c r="V11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1.1111111111111112E-2</v>
      </c>
      <c r="W113" s="4">
        <f>IFERROR(Sala[[#This Row],[T Permanencia]]-Sala[[#This Row],[T Preparación (H)]],0)</f>
        <v>9.0972222222707289E-2</v>
      </c>
      <c r="X113" t="str">
        <f>IF(Sala[[#This Row],[T Degustación (H)]]&gt;0,"Cobrado","No cobrado")</f>
        <v>Cobrado</v>
      </c>
    </row>
    <row r="114" spans="1:24" x14ac:dyDescent="0.2">
      <c r="A114">
        <v>4</v>
      </c>
      <c r="B114" t="s">
        <v>57</v>
      </c>
      <c r="C114">
        <v>113</v>
      </c>
      <c r="D114">
        <v>2</v>
      </c>
      <c r="E114" s="1">
        <v>45017.05</v>
      </c>
      <c r="F114" s="1">
        <v>45017.181250000001</v>
      </c>
      <c r="G114" t="s">
        <v>43</v>
      </c>
      <c r="H114" t="s">
        <v>14</v>
      </c>
      <c r="I114" t="s">
        <v>234</v>
      </c>
      <c r="J114">
        <v>29.74</v>
      </c>
      <c r="K114" t="s">
        <v>16</v>
      </c>
      <c r="L114" t="s">
        <v>17</v>
      </c>
      <c r="M114" t="s">
        <v>29</v>
      </c>
      <c r="Q11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68</v>
      </c>
      <c r="R114" s="6">
        <f t="shared" si="4"/>
        <v>45017</v>
      </c>
      <c r="S114" s="5">
        <f t="shared" si="5"/>
        <v>5.0000000002910383E-2</v>
      </c>
      <c r="T114" s="5">
        <f t="shared" si="6"/>
        <v>0.18125000000145519</v>
      </c>
      <c r="U114" s="4">
        <f t="shared" si="7"/>
        <v>0.14166666666521147</v>
      </c>
      <c r="V11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1.7708333333333333E-2</v>
      </c>
      <c r="W114" s="4">
        <f>IFERROR(Sala[[#This Row],[T Permanencia]]-Sala[[#This Row],[T Preparación (H)]],0)</f>
        <v>0.12395833333187814</v>
      </c>
      <c r="X114" t="str">
        <f>IF(Sala[[#This Row],[T Degustación (H)]]&gt;0,"Cobrado","No cobrado")</f>
        <v>Cobrado</v>
      </c>
    </row>
    <row r="115" spans="1:24" x14ac:dyDescent="0.2">
      <c r="A115">
        <v>7</v>
      </c>
      <c r="B115" t="s">
        <v>306</v>
      </c>
      <c r="C115">
        <v>114</v>
      </c>
      <c r="D115">
        <v>6</v>
      </c>
      <c r="E115" s="1">
        <v>45017.03402777778</v>
      </c>
      <c r="F115" s="1">
        <v>45017.145833333336</v>
      </c>
      <c r="G115" t="s">
        <v>63</v>
      </c>
      <c r="H115" t="s">
        <v>14</v>
      </c>
      <c r="I115" t="s">
        <v>234</v>
      </c>
      <c r="J115">
        <v>38.81</v>
      </c>
      <c r="K115" t="s">
        <v>16</v>
      </c>
      <c r="L115" t="s">
        <v>25</v>
      </c>
      <c r="M115" t="s">
        <v>31</v>
      </c>
      <c r="N115" t="s">
        <v>18</v>
      </c>
      <c r="O115" t="s">
        <v>37</v>
      </c>
      <c r="P115" t="s">
        <v>82</v>
      </c>
      <c r="Q11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253</v>
      </c>
      <c r="R115" s="6">
        <f t="shared" si="4"/>
        <v>45017</v>
      </c>
      <c r="S115" s="5">
        <f t="shared" si="5"/>
        <v>3.4027777779556345E-2</v>
      </c>
      <c r="T115" s="5">
        <f t="shared" si="6"/>
        <v>0.14583333333575865</v>
      </c>
      <c r="U115" s="4">
        <f t="shared" si="7"/>
        <v>0.12222222222286898</v>
      </c>
      <c r="V11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4.9768518518518517E-2</v>
      </c>
      <c r="W115" s="4">
        <f>IFERROR(Sala[[#This Row],[T Permanencia]]-Sala[[#This Row],[T Preparación (H)]],0)</f>
        <v>7.2453703704350461E-2</v>
      </c>
      <c r="X115" t="str">
        <f>IF(Sala[[#This Row],[T Degustación (H)]]&gt;0,"Cobrado","No cobrado")</f>
        <v>Cobrado</v>
      </c>
    </row>
    <row r="116" spans="1:24" x14ac:dyDescent="0.2">
      <c r="A116">
        <v>12</v>
      </c>
      <c r="B116" t="s">
        <v>296</v>
      </c>
      <c r="C116">
        <v>115</v>
      </c>
      <c r="D116">
        <v>6</v>
      </c>
      <c r="E116" s="1">
        <v>45017.154861111114</v>
      </c>
      <c r="F116" s="1">
        <v>45017.268055555556</v>
      </c>
      <c r="G116" t="s">
        <v>63</v>
      </c>
      <c r="H116" t="s">
        <v>9</v>
      </c>
      <c r="I116" t="s">
        <v>235</v>
      </c>
      <c r="J116">
        <v>46.46</v>
      </c>
      <c r="K116" t="s">
        <v>16</v>
      </c>
      <c r="L116" t="s">
        <v>46</v>
      </c>
      <c r="M116" t="s">
        <v>41</v>
      </c>
      <c r="N116" t="s">
        <v>31</v>
      </c>
      <c r="O116" t="s">
        <v>95</v>
      </c>
      <c r="Q11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237</v>
      </c>
      <c r="R116" s="6">
        <f t="shared" si="4"/>
        <v>45017</v>
      </c>
      <c r="S116" s="5">
        <f t="shared" si="5"/>
        <v>0.15486111111385981</v>
      </c>
      <c r="T116" s="5">
        <f t="shared" si="6"/>
        <v>0.26805555555620231</v>
      </c>
      <c r="U116" s="4">
        <f t="shared" si="7"/>
        <v>0.12361111110900917</v>
      </c>
      <c r="V11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2.6388888888888889E-2</v>
      </c>
      <c r="W116" s="4">
        <f>IFERROR(Sala[[#This Row],[T Permanencia]]-Sala[[#This Row],[T Preparación (H)]],0)</f>
        <v>9.722222222012028E-2</v>
      </c>
      <c r="X116" t="str">
        <f>IF(Sala[[#This Row],[T Degustación (H)]]&gt;0,"Cobrado","No cobrado")</f>
        <v>Cobrado</v>
      </c>
    </row>
    <row r="117" spans="1:24" x14ac:dyDescent="0.2">
      <c r="A117">
        <v>8</v>
      </c>
      <c r="B117" t="s">
        <v>307</v>
      </c>
      <c r="C117">
        <v>116</v>
      </c>
      <c r="D117">
        <v>5</v>
      </c>
      <c r="E117" s="1">
        <v>45017.135416666664</v>
      </c>
      <c r="F117" s="1">
        <v>45017.272916666669</v>
      </c>
      <c r="G117" t="s">
        <v>63</v>
      </c>
      <c r="H117" t="s">
        <v>14</v>
      </c>
      <c r="I117" t="s">
        <v>234</v>
      </c>
      <c r="J117">
        <v>47.69</v>
      </c>
      <c r="K117" t="s">
        <v>16</v>
      </c>
      <c r="L117" t="s">
        <v>25</v>
      </c>
      <c r="M117" t="s">
        <v>95</v>
      </c>
      <c r="N117" t="s">
        <v>11</v>
      </c>
      <c r="O117" t="s">
        <v>35</v>
      </c>
      <c r="P117" t="s">
        <v>29</v>
      </c>
      <c r="Q11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269</v>
      </c>
      <c r="R117" s="6">
        <f t="shared" si="4"/>
        <v>45017</v>
      </c>
      <c r="S117" s="5">
        <f t="shared" si="5"/>
        <v>0.13541666666424135</v>
      </c>
      <c r="T117" s="5">
        <f t="shared" si="6"/>
        <v>0.27291666666860692</v>
      </c>
      <c r="U117" s="4">
        <f t="shared" si="7"/>
        <v>0.14791666667103223</v>
      </c>
      <c r="V11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5.1620370370370372E-2</v>
      </c>
      <c r="W117" s="4">
        <f>IFERROR(Sala[[#This Row],[T Permanencia]]-Sala[[#This Row],[T Preparación (H)]],0)</f>
        <v>9.629629630066186E-2</v>
      </c>
      <c r="X117" t="str">
        <f>IF(Sala[[#This Row],[T Degustación (H)]]&gt;0,"Cobrado","No cobrado")</f>
        <v>Cobrado</v>
      </c>
    </row>
    <row r="118" spans="1:24" x14ac:dyDescent="0.2">
      <c r="A118">
        <v>8</v>
      </c>
      <c r="B118" t="s">
        <v>58</v>
      </c>
      <c r="C118">
        <v>117</v>
      </c>
      <c r="D118">
        <v>4</v>
      </c>
      <c r="E118" s="1">
        <v>45017.121527777781</v>
      </c>
      <c r="F118" s="1">
        <v>45017.239583333336</v>
      </c>
      <c r="G118" t="s">
        <v>43</v>
      </c>
      <c r="H118" t="s">
        <v>39</v>
      </c>
      <c r="I118" t="s">
        <v>234</v>
      </c>
      <c r="J118">
        <v>11.65</v>
      </c>
      <c r="K118" t="s">
        <v>16</v>
      </c>
      <c r="L118" t="s">
        <v>25</v>
      </c>
      <c r="M118" t="s">
        <v>11</v>
      </c>
      <c r="Q11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70</v>
      </c>
      <c r="R118" s="6">
        <f t="shared" si="4"/>
        <v>45017</v>
      </c>
      <c r="S118" s="5">
        <f t="shared" si="5"/>
        <v>0.12152777778101154</v>
      </c>
      <c r="T118" s="5">
        <f t="shared" si="6"/>
        <v>0.23958333333575865</v>
      </c>
      <c r="U118" s="4">
        <f t="shared" si="7"/>
        <v>0.12847222222141377</v>
      </c>
      <c r="V11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2.7777777777777779E-3</v>
      </c>
      <c r="W118" s="4">
        <f>IFERROR(Sala[[#This Row],[T Permanencia]]-Sala[[#This Row],[T Preparación (H)]],0)</f>
        <v>0.12569444444363601</v>
      </c>
      <c r="X118" t="str">
        <f>IF(Sala[[#This Row],[T Degustación (H)]]&gt;0,"Cobrado","No cobrado")</f>
        <v>Cobrado</v>
      </c>
    </row>
    <row r="119" spans="1:24" x14ac:dyDescent="0.2">
      <c r="A119">
        <v>13</v>
      </c>
      <c r="B119" t="s">
        <v>170</v>
      </c>
      <c r="C119">
        <v>118</v>
      </c>
      <c r="D119">
        <v>1</v>
      </c>
      <c r="E119" s="1">
        <v>45017.023611111108</v>
      </c>
      <c r="F119" s="1">
        <v>45017.072916666664</v>
      </c>
      <c r="G119" t="s">
        <v>13</v>
      </c>
      <c r="H119" t="s">
        <v>9</v>
      </c>
      <c r="I119" t="s">
        <v>235</v>
      </c>
      <c r="J119">
        <v>49.32</v>
      </c>
      <c r="K119" t="s">
        <v>10</v>
      </c>
      <c r="L119" t="s">
        <v>21</v>
      </c>
      <c r="M119" t="s">
        <v>37</v>
      </c>
      <c r="N119" t="s">
        <v>79</v>
      </c>
      <c r="O119" t="s">
        <v>41</v>
      </c>
      <c r="P119" t="s">
        <v>95</v>
      </c>
      <c r="Q11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209</v>
      </c>
      <c r="R119" s="6">
        <f t="shared" si="4"/>
        <v>45017</v>
      </c>
      <c r="S119" s="5">
        <f t="shared" si="5"/>
        <v>2.361111110803904E-2</v>
      </c>
      <c r="T119" s="5">
        <f t="shared" si="6"/>
        <v>7.2916666664241347E-2</v>
      </c>
      <c r="U119" s="4">
        <f t="shared" si="7"/>
        <v>4.9305555556202307E-2</v>
      </c>
      <c r="V11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4.8148148148148148E-2</v>
      </c>
      <c r="W119" s="4">
        <f>IFERROR(Sala[[#This Row],[T Permanencia]]-Sala[[#This Row],[T Preparación (H)]],0)</f>
        <v>1.1574074080541591E-3</v>
      </c>
      <c r="X119" t="str">
        <f>IF(Sala[[#This Row],[T Degustación (H)]]&gt;0,"Cobrado","No cobrado")</f>
        <v>Cobrado</v>
      </c>
    </row>
    <row r="120" spans="1:24" x14ac:dyDescent="0.2">
      <c r="A120">
        <v>17</v>
      </c>
      <c r="B120" t="s">
        <v>132</v>
      </c>
      <c r="C120">
        <v>119</v>
      </c>
      <c r="D120">
        <v>3</v>
      </c>
      <c r="E120" s="1">
        <v>45018.14166666667</v>
      </c>
      <c r="F120" s="1">
        <v>45018.210416666669</v>
      </c>
      <c r="G120" t="s">
        <v>24</v>
      </c>
      <c r="H120" t="s">
        <v>39</v>
      </c>
      <c r="I120" t="s">
        <v>234</v>
      </c>
      <c r="J120">
        <v>11.5</v>
      </c>
      <c r="K120" t="s">
        <v>20</v>
      </c>
      <c r="L120" t="s">
        <v>231</v>
      </c>
      <c r="M120" t="s">
        <v>61</v>
      </c>
      <c r="N120" t="s">
        <v>35</v>
      </c>
      <c r="O120" t="s">
        <v>37</v>
      </c>
      <c r="Q12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134</v>
      </c>
      <c r="R120" s="6">
        <f t="shared" si="4"/>
        <v>45018</v>
      </c>
      <c r="S120" s="5">
        <f t="shared" si="5"/>
        <v>0.14166666667006211</v>
      </c>
      <c r="T120" s="5">
        <f t="shared" si="6"/>
        <v>0.21041666666860692</v>
      </c>
      <c r="U120" s="4">
        <f t="shared" si="7"/>
        <v>6.8749999998544808E-2</v>
      </c>
      <c r="V12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2.1180555555555557E-2</v>
      </c>
      <c r="W120" s="4">
        <f>IFERROR(Sala[[#This Row],[T Permanencia]]-Sala[[#This Row],[T Preparación (H)]],0)</f>
        <v>4.7569444442989252E-2</v>
      </c>
      <c r="X120" t="str">
        <f>IF(Sala[[#This Row],[T Degustación (H)]]&gt;0,"Cobrado","No cobrado")</f>
        <v>Cobrado</v>
      </c>
    </row>
    <row r="121" spans="1:24" x14ac:dyDescent="0.2">
      <c r="A121">
        <v>4</v>
      </c>
      <c r="B121" t="s">
        <v>308</v>
      </c>
      <c r="C121">
        <v>120</v>
      </c>
      <c r="D121">
        <v>2</v>
      </c>
      <c r="E121" s="1">
        <v>45018.026388888888</v>
      </c>
      <c r="F121" s="1">
        <v>45018.070833333331</v>
      </c>
      <c r="G121" t="s">
        <v>63</v>
      </c>
      <c r="H121" t="s">
        <v>14</v>
      </c>
      <c r="I121" t="s">
        <v>15</v>
      </c>
      <c r="J121">
        <v>12.51</v>
      </c>
      <c r="K121" t="s">
        <v>20</v>
      </c>
      <c r="L121" t="s">
        <v>46</v>
      </c>
      <c r="M121" t="s">
        <v>47</v>
      </c>
      <c r="N121" t="s">
        <v>61</v>
      </c>
      <c r="Q12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145</v>
      </c>
      <c r="R121" s="6">
        <f t="shared" si="4"/>
        <v>45018</v>
      </c>
      <c r="S121" s="5">
        <f t="shared" si="5"/>
        <v>2.6388888887595385E-2</v>
      </c>
      <c r="T121" s="5">
        <f t="shared" si="6"/>
        <v>7.0833333331393078E-2</v>
      </c>
      <c r="U121" s="4">
        <f t="shared" si="7"/>
        <v>4.4444444443797693E-2</v>
      </c>
      <c r="V12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2.7199074074074077E-2</v>
      </c>
      <c r="W121" s="4">
        <f>IFERROR(Sala[[#This Row],[T Permanencia]]-Sala[[#This Row],[T Preparación (H)]],0)</f>
        <v>1.7245370369723616E-2</v>
      </c>
      <c r="X121" t="str">
        <f>IF(Sala[[#This Row],[T Degustación (H)]]&gt;0,"Cobrado","No cobrado")</f>
        <v>Cobrado</v>
      </c>
    </row>
    <row r="122" spans="1:24" x14ac:dyDescent="0.2">
      <c r="A122">
        <v>5</v>
      </c>
      <c r="B122" t="s">
        <v>59</v>
      </c>
      <c r="C122">
        <v>121</v>
      </c>
      <c r="D122">
        <v>4</v>
      </c>
      <c r="E122" s="1">
        <v>45018.15625</v>
      </c>
      <c r="F122" s="1">
        <v>45018.259027777778</v>
      </c>
      <c r="G122" t="s">
        <v>8</v>
      </c>
      <c r="H122" t="s">
        <v>14</v>
      </c>
      <c r="I122" t="s">
        <v>234</v>
      </c>
      <c r="J122">
        <v>12.3</v>
      </c>
      <c r="K122" t="s">
        <v>20</v>
      </c>
      <c r="L122" t="s">
        <v>60</v>
      </c>
      <c r="M122" t="s">
        <v>61</v>
      </c>
      <c r="Q12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52</v>
      </c>
      <c r="R122" s="6">
        <f t="shared" si="4"/>
        <v>45018</v>
      </c>
      <c r="S122" s="5">
        <f t="shared" si="5"/>
        <v>0.15625</v>
      </c>
      <c r="T122" s="5">
        <f t="shared" si="6"/>
        <v>0.25902777777810115</v>
      </c>
      <c r="U122" s="4">
        <f t="shared" si="7"/>
        <v>0.10277777777810115</v>
      </c>
      <c r="V12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1.3194444444444444E-2</v>
      </c>
      <c r="W122" s="4">
        <f>IFERROR(Sala[[#This Row],[T Permanencia]]-Sala[[#This Row],[T Preparación (H)]],0)</f>
        <v>8.9583333333656714E-2</v>
      </c>
      <c r="X122" t="str">
        <f>IF(Sala[[#This Row],[T Degustación (H)]]&gt;0,"Cobrado","No cobrado")</f>
        <v>Cobrado</v>
      </c>
    </row>
    <row r="123" spans="1:24" x14ac:dyDescent="0.2">
      <c r="A123">
        <v>6</v>
      </c>
      <c r="B123" t="s">
        <v>62</v>
      </c>
      <c r="C123">
        <v>122</v>
      </c>
      <c r="D123">
        <v>6</v>
      </c>
      <c r="E123" s="1">
        <v>45018.057638888888</v>
      </c>
      <c r="F123" s="1">
        <v>45018.116666666669</v>
      </c>
      <c r="G123" t="s">
        <v>63</v>
      </c>
      <c r="H123" t="s">
        <v>14</v>
      </c>
      <c r="I123" t="s">
        <v>235</v>
      </c>
      <c r="J123">
        <v>20.38</v>
      </c>
      <c r="K123" t="s">
        <v>16</v>
      </c>
      <c r="L123" t="s">
        <v>28</v>
      </c>
      <c r="M123" t="s">
        <v>11</v>
      </c>
      <c r="Q12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105</v>
      </c>
      <c r="R123" s="6">
        <f t="shared" si="4"/>
        <v>45018</v>
      </c>
      <c r="S123" s="5">
        <f t="shared" si="5"/>
        <v>5.7638888887595385E-2</v>
      </c>
      <c r="T123" s="5">
        <f t="shared" si="6"/>
        <v>0.11666666666860692</v>
      </c>
      <c r="U123" s="4">
        <f t="shared" si="7"/>
        <v>6.9444444447678208E-2</v>
      </c>
      <c r="V12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7.4074074074074068E-3</v>
      </c>
      <c r="W123" s="4">
        <f>IFERROR(Sala[[#This Row],[T Permanencia]]-Sala[[#This Row],[T Preparación (H)]],0)</f>
        <v>6.2037037040270804E-2</v>
      </c>
      <c r="X123" t="str">
        <f>IF(Sala[[#This Row],[T Degustación (H)]]&gt;0,"Cobrado","No cobrado")</f>
        <v>Cobrado</v>
      </c>
    </row>
    <row r="124" spans="1:24" x14ac:dyDescent="0.2">
      <c r="A124">
        <v>16</v>
      </c>
      <c r="B124" t="s">
        <v>64</v>
      </c>
      <c r="C124">
        <v>123</v>
      </c>
      <c r="D124">
        <v>6</v>
      </c>
      <c r="E124" s="1">
        <v>45018.131249999999</v>
      </c>
      <c r="F124" s="1">
        <v>45018.173611111109</v>
      </c>
      <c r="G124" t="s">
        <v>8</v>
      </c>
      <c r="H124" t="s">
        <v>14</v>
      </c>
      <c r="I124" t="s">
        <v>235</v>
      </c>
      <c r="J124">
        <v>46.88</v>
      </c>
      <c r="K124" t="s">
        <v>20</v>
      </c>
      <c r="L124" t="s">
        <v>40</v>
      </c>
      <c r="M124" t="s">
        <v>65</v>
      </c>
      <c r="Q12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24</v>
      </c>
      <c r="R124" s="6">
        <f t="shared" si="4"/>
        <v>45018</v>
      </c>
      <c r="S124" s="5">
        <f t="shared" si="5"/>
        <v>0.13124999999854481</v>
      </c>
      <c r="T124" s="5">
        <f t="shared" si="6"/>
        <v>0.17361111110949423</v>
      </c>
      <c r="U124" s="4">
        <f t="shared" si="7"/>
        <v>4.2361111110949423E-2</v>
      </c>
      <c r="V12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2.2916666666666665E-2</v>
      </c>
      <c r="W124" s="4">
        <f>IFERROR(Sala[[#This Row],[T Permanencia]]-Sala[[#This Row],[T Preparación (H)]],0)</f>
        <v>1.9444444444282758E-2</v>
      </c>
      <c r="X124" t="str">
        <f>IF(Sala[[#This Row],[T Degustación (H)]]&gt;0,"Cobrado","No cobrado")</f>
        <v>Cobrado</v>
      </c>
    </row>
    <row r="125" spans="1:24" x14ac:dyDescent="0.2">
      <c r="A125">
        <v>16</v>
      </c>
      <c r="B125" t="s">
        <v>309</v>
      </c>
      <c r="C125">
        <v>124</v>
      </c>
      <c r="D125">
        <v>5</v>
      </c>
      <c r="E125" s="1">
        <v>45018.152083333334</v>
      </c>
      <c r="F125" s="1">
        <v>45018.223611111112</v>
      </c>
      <c r="G125" t="s">
        <v>43</v>
      </c>
      <c r="H125" t="s">
        <v>14</v>
      </c>
      <c r="I125" t="s">
        <v>235</v>
      </c>
      <c r="J125">
        <v>10.85</v>
      </c>
      <c r="K125" t="s">
        <v>10</v>
      </c>
      <c r="L125" t="s">
        <v>233</v>
      </c>
      <c r="M125" t="s">
        <v>56</v>
      </c>
      <c r="N125" t="s">
        <v>50</v>
      </c>
      <c r="O125" t="s">
        <v>102</v>
      </c>
      <c r="P125" t="s">
        <v>18</v>
      </c>
      <c r="Q12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222</v>
      </c>
      <c r="R125" s="6">
        <f t="shared" si="4"/>
        <v>45018</v>
      </c>
      <c r="S125" s="5">
        <f t="shared" si="5"/>
        <v>0.15208333333430346</v>
      </c>
      <c r="T125" s="5">
        <f t="shared" si="6"/>
        <v>0.22361111111240461</v>
      </c>
      <c r="U125" s="4">
        <f t="shared" si="7"/>
        <v>7.1527777778101154E-2</v>
      </c>
      <c r="V12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5.6249999999999994E-2</v>
      </c>
      <c r="W125" s="4">
        <f>IFERROR(Sala[[#This Row],[T Permanencia]]-Sala[[#This Row],[T Preparación (H)]],0)</f>
        <v>1.5277777778101159E-2</v>
      </c>
      <c r="X125" t="str">
        <f>IF(Sala[[#This Row],[T Degustación (H)]]&gt;0,"Cobrado","No cobrado")</f>
        <v>Cobrado</v>
      </c>
    </row>
    <row r="126" spans="1:24" x14ac:dyDescent="0.2">
      <c r="A126">
        <v>14</v>
      </c>
      <c r="B126" t="s">
        <v>310</v>
      </c>
      <c r="C126">
        <v>125</v>
      </c>
      <c r="D126">
        <v>2</v>
      </c>
      <c r="E126" s="1">
        <v>45018.12222222222</v>
      </c>
      <c r="F126" s="1">
        <v>45018.259027777778</v>
      </c>
      <c r="G126" t="s">
        <v>43</v>
      </c>
      <c r="H126" t="s">
        <v>14</v>
      </c>
      <c r="I126" t="s">
        <v>234</v>
      </c>
      <c r="J126">
        <v>24.66</v>
      </c>
      <c r="K126" t="s">
        <v>10</v>
      </c>
      <c r="L126" t="s">
        <v>21</v>
      </c>
      <c r="M126" t="s">
        <v>22</v>
      </c>
      <c r="N126" t="s">
        <v>29</v>
      </c>
      <c r="O126" t="s">
        <v>56</v>
      </c>
      <c r="Q12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184</v>
      </c>
      <c r="R126" s="6">
        <f t="shared" si="4"/>
        <v>45018</v>
      </c>
      <c r="S126" s="5">
        <f t="shared" si="5"/>
        <v>0.12222222222044365</v>
      </c>
      <c r="T126" s="5">
        <f t="shared" si="6"/>
        <v>0.25902777777810115</v>
      </c>
      <c r="U126" s="4">
        <f t="shared" si="7"/>
        <v>0.1368055555576575</v>
      </c>
      <c r="V12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2.5578703703703704E-2</v>
      </c>
      <c r="W126" s="4">
        <f>IFERROR(Sala[[#This Row],[T Permanencia]]-Sala[[#This Row],[T Preparación (H)]],0)</f>
        <v>0.1112268518539538</v>
      </c>
      <c r="X126" t="str">
        <f>IF(Sala[[#This Row],[T Degustación (H)]]&gt;0,"Cobrado","No cobrado")</f>
        <v>Cobrado</v>
      </c>
    </row>
    <row r="127" spans="1:24" x14ac:dyDescent="0.2">
      <c r="A127">
        <v>18</v>
      </c>
      <c r="B127" t="s">
        <v>311</v>
      </c>
      <c r="C127">
        <v>126</v>
      </c>
      <c r="D127">
        <v>3</v>
      </c>
      <c r="E127" s="1">
        <v>45018.114583333336</v>
      </c>
      <c r="F127" s="1">
        <v>45018.216666666667</v>
      </c>
      <c r="G127" t="s">
        <v>63</v>
      </c>
      <c r="H127" t="s">
        <v>14</v>
      </c>
      <c r="I127" t="s">
        <v>234</v>
      </c>
      <c r="J127">
        <v>41.82</v>
      </c>
      <c r="K127" t="s">
        <v>10</v>
      </c>
      <c r="L127" t="s">
        <v>231</v>
      </c>
      <c r="M127" t="s">
        <v>22</v>
      </c>
      <c r="N127" t="s">
        <v>11</v>
      </c>
      <c r="O127" t="s">
        <v>65</v>
      </c>
      <c r="P127" t="s">
        <v>31</v>
      </c>
      <c r="Q12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165</v>
      </c>
      <c r="R127" s="6">
        <f t="shared" si="4"/>
        <v>45018</v>
      </c>
      <c r="S127" s="5">
        <f t="shared" si="5"/>
        <v>0.11458333333575865</v>
      </c>
      <c r="T127" s="5">
        <f t="shared" si="6"/>
        <v>0.21666666666715173</v>
      </c>
      <c r="U127" s="4">
        <f t="shared" si="7"/>
        <v>0.10208333333139308</v>
      </c>
      <c r="V12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8.4027777777777785E-2</v>
      </c>
      <c r="W127" s="4">
        <f>IFERROR(Sala[[#This Row],[T Permanencia]]-Sala[[#This Row],[T Preparación (H)]],0)</f>
        <v>1.8055555553615293E-2</v>
      </c>
      <c r="X127" t="str">
        <f>IF(Sala[[#This Row],[T Degustación (H)]]&gt;0,"Cobrado","No cobrado")</f>
        <v>Cobrado</v>
      </c>
    </row>
    <row r="128" spans="1:24" x14ac:dyDescent="0.2">
      <c r="A128">
        <v>6</v>
      </c>
      <c r="B128" t="s">
        <v>66</v>
      </c>
      <c r="C128">
        <v>127</v>
      </c>
      <c r="D128">
        <v>4</v>
      </c>
      <c r="E128" s="1">
        <v>45018.029166666667</v>
      </c>
      <c r="F128" s="1">
        <v>45018.102777777778</v>
      </c>
      <c r="G128" t="s">
        <v>8</v>
      </c>
      <c r="H128" t="s">
        <v>14</v>
      </c>
      <c r="I128" t="s">
        <v>234</v>
      </c>
      <c r="J128">
        <v>32.82</v>
      </c>
      <c r="K128" t="s">
        <v>10</v>
      </c>
      <c r="L128" t="s">
        <v>40</v>
      </c>
      <c r="M128" t="s">
        <v>35</v>
      </c>
      <c r="Q12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72</v>
      </c>
      <c r="R128" s="6">
        <f t="shared" si="4"/>
        <v>45018</v>
      </c>
      <c r="S128" s="5">
        <f t="shared" si="5"/>
        <v>2.9166666667151731E-2</v>
      </c>
      <c r="T128" s="5">
        <f t="shared" si="6"/>
        <v>0.10277777777810115</v>
      </c>
      <c r="U128" s="4">
        <f t="shared" si="7"/>
        <v>7.3611111110949423E-2</v>
      </c>
      <c r="V12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1.0416666666666666E-2</v>
      </c>
      <c r="W128" s="4">
        <f>IFERROR(Sala[[#This Row],[T Permanencia]]-Sala[[#This Row],[T Preparación (H)]],0)</f>
        <v>6.3194444444282752E-2</v>
      </c>
      <c r="X128" t="str">
        <f>IF(Sala[[#This Row],[T Degustación (H)]]&gt;0,"Cobrado","No cobrado")</f>
        <v>Cobrado</v>
      </c>
    </row>
    <row r="129" spans="1:24" x14ac:dyDescent="0.2">
      <c r="A129">
        <v>2</v>
      </c>
      <c r="B129" t="s">
        <v>312</v>
      </c>
      <c r="C129">
        <v>128</v>
      </c>
      <c r="D129">
        <v>5</v>
      </c>
      <c r="E129" s="1">
        <v>45018.063194444447</v>
      </c>
      <c r="F129" s="1">
        <v>45018.144444444442</v>
      </c>
      <c r="G129" t="s">
        <v>24</v>
      </c>
      <c r="H129" t="s">
        <v>14</v>
      </c>
      <c r="I129" t="s">
        <v>15</v>
      </c>
      <c r="J129">
        <v>49.36</v>
      </c>
      <c r="K129" t="s">
        <v>16</v>
      </c>
      <c r="L129" t="s">
        <v>46</v>
      </c>
      <c r="M129" t="s">
        <v>50</v>
      </c>
      <c r="N129" t="s">
        <v>37</v>
      </c>
      <c r="O129" t="s">
        <v>65</v>
      </c>
      <c r="P129" t="s">
        <v>47</v>
      </c>
      <c r="Q12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239</v>
      </c>
      <c r="R129" s="6">
        <f t="shared" si="4"/>
        <v>45018</v>
      </c>
      <c r="S129" s="5">
        <f t="shared" si="5"/>
        <v>6.3194444446708076E-2</v>
      </c>
      <c r="T129" s="5">
        <f t="shared" si="6"/>
        <v>0.1444444444423425</v>
      </c>
      <c r="U129" s="4">
        <f t="shared" si="7"/>
        <v>9.1666666662301097E-2</v>
      </c>
      <c r="V12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4.7800925925925927E-2</v>
      </c>
      <c r="W129" s="4">
        <f>IFERROR(Sala[[#This Row],[T Permanencia]]-Sala[[#This Row],[T Preparación (H)]],0)</f>
        <v>4.3865740736375169E-2</v>
      </c>
      <c r="X129" t="str">
        <f>IF(Sala[[#This Row],[T Degustación (H)]]&gt;0,"Cobrado","No cobrado")</f>
        <v>Cobrado</v>
      </c>
    </row>
    <row r="130" spans="1:24" x14ac:dyDescent="0.2">
      <c r="A130">
        <v>16</v>
      </c>
      <c r="B130" t="s">
        <v>313</v>
      </c>
      <c r="C130">
        <v>129</v>
      </c>
      <c r="D130">
        <v>5</v>
      </c>
      <c r="E130" s="1">
        <v>45018.02847222222</v>
      </c>
      <c r="F130" s="1">
        <v>45018.111805555556</v>
      </c>
      <c r="G130" t="s">
        <v>24</v>
      </c>
      <c r="H130" t="s">
        <v>14</v>
      </c>
      <c r="I130" t="s">
        <v>234</v>
      </c>
      <c r="J130">
        <v>49.3</v>
      </c>
      <c r="K130" t="s">
        <v>20</v>
      </c>
      <c r="L130" t="s">
        <v>231</v>
      </c>
      <c r="M130" t="s">
        <v>44</v>
      </c>
      <c r="N130" t="s">
        <v>56</v>
      </c>
      <c r="O130" t="s">
        <v>18</v>
      </c>
      <c r="Q13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106</v>
      </c>
      <c r="R130" s="6">
        <f t="shared" ref="R130:R193" si="8">INT(E130)</f>
        <v>45018</v>
      </c>
      <c r="S130" s="5">
        <f t="shared" ref="S130:S193" si="9">MOD(E130,1)</f>
        <v>2.8472222220443655E-2</v>
      </c>
      <c r="T130" s="5">
        <f t="shared" ref="T130:T193" si="10">MOD(F130,1)</f>
        <v>0.11180555555620231</v>
      </c>
      <c r="U130" s="4">
        <f t="shared" ref="U130:U193" si="11">IF(K130="Ocupada",(T130-S130)+(15/1440),T130-S130)</f>
        <v>8.3333333335758653E-2</v>
      </c>
      <c r="V13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5.2777777777777778E-2</v>
      </c>
      <c r="W130" s="4">
        <f>IFERROR(Sala[[#This Row],[T Permanencia]]-Sala[[#This Row],[T Preparación (H)]],0)</f>
        <v>3.0555555557980875E-2</v>
      </c>
      <c r="X130" t="str">
        <f>IF(Sala[[#This Row],[T Degustación (H)]]&gt;0,"Cobrado","No cobrado")</f>
        <v>Cobrado</v>
      </c>
    </row>
    <row r="131" spans="1:24" x14ac:dyDescent="0.2">
      <c r="A131">
        <v>10</v>
      </c>
      <c r="B131" t="s">
        <v>67</v>
      </c>
      <c r="C131">
        <v>130</v>
      </c>
      <c r="D131">
        <v>4</v>
      </c>
      <c r="E131" s="1">
        <v>45018.018055555556</v>
      </c>
      <c r="F131" s="1">
        <v>45018.063888888886</v>
      </c>
      <c r="G131" t="s">
        <v>24</v>
      </c>
      <c r="H131" t="s">
        <v>14</v>
      </c>
      <c r="I131" t="s">
        <v>234</v>
      </c>
      <c r="J131">
        <v>38.130000000000003</v>
      </c>
      <c r="K131" t="s">
        <v>10</v>
      </c>
      <c r="L131" t="s">
        <v>28</v>
      </c>
      <c r="M131" t="s">
        <v>11</v>
      </c>
      <c r="Q13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35</v>
      </c>
      <c r="R131" s="6">
        <f t="shared" si="8"/>
        <v>45018</v>
      </c>
      <c r="S131" s="5">
        <f t="shared" si="9"/>
        <v>1.8055555556202307E-2</v>
      </c>
      <c r="T131" s="5">
        <f t="shared" si="10"/>
        <v>6.3888888886140194E-2</v>
      </c>
      <c r="U131" s="4">
        <f t="shared" si="11"/>
        <v>4.5833333329937886E-2</v>
      </c>
      <c r="V13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1.7361111111111112E-2</v>
      </c>
      <c r="W131" s="4">
        <f>IFERROR(Sala[[#This Row],[T Permanencia]]-Sala[[#This Row],[T Preparación (H)]],0)</f>
        <v>2.8472222218826775E-2</v>
      </c>
      <c r="X131" t="str">
        <f>IF(Sala[[#This Row],[T Degustación (H)]]&gt;0,"Cobrado","No cobrado")</f>
        <v>Cobrado</v>
      </c>
    </row>
    <row r="132" spans="1:24" x14ac:dyDescent="0.2">
      <c r="A132">
        <v>7</v>
      </c>
      <c r="B132" t="s">
        <v>183</v>
      </c>
      <c r="C132">
        <v>131</v>
      </c>
      <c r="D132">
        <v>5</v>
      </c>
      <c r="E132" s="1">
        <v>45018.029861111114</v>
      </c>
      <c r="F132" s="1">
        <v>45018.179166666669</v>
      </c>
      <c r="G132" t="s">
        <v>8</v>
      </c>
      <c r="H132" t="s">
        <v>14</v>
      </c>
      <c r="I132" t="s">
        <v>234</v>
      </c>
      <c r="J132">
        <v>42.41</v>
      </c>
      <c r="K132" t="s">
        <v>16</v>
      </c>
      <c r="L132" t="s">
        <v>52</v>
      </c>
      <c r="M132" t="s">
        <v>26</v>
      </c>
      <c r="N132" t="s">
        <v>37</v>
      </c>
      <c r="O132" t="s">
        <v>33</v>
      </c>
      <c r="Q13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157</v>
      </c>
      <c r="R132" s="6">
        <f t="shared" si="8"/>
        <v>45018</v>
      </c>
      <c r="S132" s="5">
        <f t="shared" si="9"/>
        <v>2.9861111113859806E-2</v>
      </c>
      <c r="T132" s="5">
        <f t="shared" si="10"/>
        <v>0.17916666666860692</v>
      </c>
      <c r="U132" s="4">
        <f t="shared" si="11"/>
        <v>0.15972222222141377</v>
      </c>
      <c r="V13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4.7685185185185192E-2</v>
      </c>
      <c r="W132" s="4">
        <f>IFERROR(Sala[[#This Row],[T Permanencia]]-Sala[[#This Row],[T Preparación (H)]],0)</f>
        <v>0.11203703703622858</v>
      </c>
      <c r="X132" t="str">
        <f>IF(Sala[[#This Row],[T Degustación (H)]]&gt;0,"Cobrado","No cobrado")</f>
        <v>Cobrado</v>
      </c>
    </row>
    <row r="133" spans="1:24" x14ac:dyDescent="0.2">
      <c r="A133">
        <v>9</v>
      </c>
      <c r="B133" t="s">
        <v>314</v>
      </c>
      <c r="C133">
        <v>132</v>
      </c>
      <c r="D133">
        <v>2</v>
      </c>
      <c r="E133" s="1">
        <v>45018.05972222222</v>
      </c>
      <c r="F133" s="1">
        <v>45018.113194444442</v>
      </c>
      <c r="G133" t="s">
        <v>43</v>
      </c>
      <c r="H133" t="s">
        <v>9</v>
      </c>
      <c r="I133" t="s">
        <v>235</v>
      </c>
      <c r="J133">
        <v>30.96</v>
      </c>
      <c r="K133" t="s">
        <v>20</v>
      </c>
      <c r="L133" t="s">
        <v>21</v>
      </c>
      <c r="M133" t="s">
        <v>79</v>
      </c>
      <c r="N133" t="s">
        <v>35</v>
      </c>
      <c r="O133" t="s">
        <v>33</v>
      </c>
      <c r="P133" t="s">
        <v>11</v>
      </c>
      <c r="Q13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206</v>
      </c>
      <c r="R133" s="6">
        <f t="shared" si="8"/>
        <v>45018</v>
      </c>
      <c r="S133" s="5">
        <f t="shared" si="9"/>
        <v>5.9722222220443655E-2</v>
      </c>
      <c r="T133" s="5">
        <f t="shared" si="10"/>
        <v>0.1131944444423425</v>
      </c>
      <c r="U133" s="4">
        <f t="shared" si="11"/>
        <v>5.3472222221898846E-2</v>
      </c>
      <c r="V13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4.085648148148148E-2</v>
      </c>
      <c r="W133" s="4">
        <f>IFERROR(Sala[[#This Row],[T Permanencia]]-Sala[[#This Row],[T Preparación (H)]],0)</f>
        <v>1.2615740740417367E-2</v>
      </c>
      <c r="X133" t="str">
        <f>IF(Sala[[#This Row],[T Degustación (H)]]&gt;0,"Cobrado","No cobrado")</f>
        <v>Cobrado</v>
      </c>
    </row>
    <row r="134" spans="1:24" x14ac:dyDescent="0.2">
      <c r="A134">
        <v>20</v>
      </c>
      <c r="B134" t="s">
        <v>120</v>
      </c>
      <c r="C134">
        <v>133</v>
      </c>
      <c r="D134">
        <v>6</v>
      </c>
      <c r="E134" s="1">
        <v>45018.037499999999</v>
      </c>
      <c r="F134" s="1">
        <v>45018.161111111112</v>
      </c>
      <c r="G134" t="s">
        <v>24</v>
      </c>
      <c r="H134" t="s">
        <v>14</v>
      </c>
      <c r="I134" t="s">
        <v>234</v>
      </c>
      <c r="J134">
        <v>39.74</v>
      </c>
      <c r="K134" t="s">
        <v>16</v>
      </c>
      <c r="L134" t="s">
        <v>25</v>
      </c>
      <c r="M134" t="s">
        <v>95</v>
      </c>
      <c r="N134" t="s">
        <v>29</v>
      </c>
      <c r="O134" t="s">
        <v>47</v>
      </c>
      <c r="P134" t="s">
        <v>37</v>
      </c>
      <c r="Q13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182</v>
      </c>
      <c r="R134" s="6">
        <f t="shared" si="8"/>
        <v>45018</v>
      </c>
      <c r="S134" s="5">
        <f t="shared" si="9"/>
        <v>3.7499999998544808E-2</v>
      </c>
      <c r="T134" s="5">
        <f t="shared" si="10"/>
        <v>0.16111111111240461</v>
      </c>
      <c r="U134" s="4">
        <f t="shared" si="11"/>
        <v>0.13402777778052646</v>
      </c>
      <c r="V13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5.3240740740740741E-2</v>
      </c>
      <c r="W134" s="4">
        <f>IFERROR(Sala[[#This Row],[T Permanencia]]-Sala[[#This Row],[T Preparación (H)]],0)</f>
        <v>8.0787037039785722E-2</v>
      </c>
      <c r="X134" t="str">
        <f>IF(Sala[[#This Row],[T Degustación (H)]]&gt;0,"Cobrado","No cobrado")</f>
        <v>Cobrado</v>
      </c>
    </row>
    <row r="135" spans="1:24" x14ac:dyDescent="0.2">
      <c r="A135">
        <v>3</v>
      </c>
      <c r="B135" t="s">
        <v>315</v>
      </c>
      <c r="C135">
        <v>134</v>
      </c>
      <c r="D135">
        <v>6</v>
      </c>
      <c r="E135" s="1">
        <v>45018.004861111112</v>
      </c>
      <c r="F135" s="1">
        <v>45018.161111111112</v>
      </c>
      <c r="G135" t="s">
        <v>63</v>
      </c>
      <c r="H135" t="s">
        <v>9</v>
      </c>
      <c r="I135" t="s">
        <v>234</v>
      </c>
      <c r="J135">
        <v>30.1</v>
      </c>
      <c r="K135" t="s">
        <v>10</v>
      </c>
      <c r="L135" t="s">
        <v>46</v>
      </c>
      <c r="M135" t="s">
        <v>65</v>
      </c>
      <c r="N135" t="s">
        <v>95</v>
      </c>
      <c r="Q13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120</v>
      </c>
      <c r="R135" s="6">
        <f t="shared" si="8"/>
        <v>45018</v>
      </c>
      <c r="S135" s="5">
        <f t="shared" si="9"/>
        <v>4.8611111124046147E-3</v>
      </c>
      <c r="T135" s="5">
        <f t="shared" si="10"/>
        <v>0.16111111111240461</v>
      </c>
      <c r="U135" s="4">
        <f t="shared" si="11"/>
        <v>0.15625</v>
      </c>
      <c r="V13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1.9907407407407408E-2</v>
      </c>
      <c r="W135" s="4">
        <f>IFERROR(Sala[[#This Row],[T Permanencia]]-Sala[[#This Row],[T Preparación (H)]],0)</f>
        <v>0.1363425925925926</v>
      </c>
      <c r="X135" t="str">
        <f>IF(Sala[[#This Row],[T Degustación (H)]]&gt;0,"Cobrado","No cobrado")</f>
        <v>Cobrado</v>
      </c>
    </row>
    <row r="136" spans="1:24" x14ac:dyDescent="0.2">
      <c r="A136">
        <v>11</v>
      </c>
      <c r="B136" t="s">
        <v>193</v>
      </c>
      <c r="C136">
        <v>135</v>
      </c>
      <c r="D136">
        <v>1</v>
      </c>
      <c r="E136" s="1">
        <v>45018.041666666664</v>
      </c>
      <c r="F136" s="1">
        <v>45018.125694444447</v>
      </c>
      <c r="G136" t="s">
        <v>13</v>
      </c>
      <c r="H136" t="s">
        <v>9</v>
      </c>
      <c r="I136" t="s">
        <v>234</v>
      </c>
      <c r="J136">
        <v>34.700000000000003</v>
      </c>
      <c r="K136" t="s">
        <v>16</v>
      </c>
      <c r="L136" t="s">
        <v>17</v>
      </c>
      <c r="M136" t="s">
        <v>47</v>
      </c>
      <c r="N136" t="s">
        <v>26</v>
      </c>
      <c r="O136" t="s">
        <v>18</v>
      </c>
      <c r="Q13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260</v>
      </c>
      <c r="R136" s="6">
        <f t="shared" si="8"/>
        <v>45018</v>
      </c>
      <c r="S136" s="5">
        <f t="shared" si="9"/>
        <v>4.1666666664241347E-2</v>
      </c>
      <c r="T136" s="5">
        <f t="shared" si="10"/>
        <v>0.12569444444670808</v>
      </c>
      <c r="U136" s="4">
        <f t="shared" si="11"/>
        <v>9.44444444491334E-2</v>
      </c>
      <c r="V13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2.523148148148148E-2</v>
      </c>
      <c r="W136" s="4">
        <f>IFERROR(Sala[[#This Row],[T Permanencia]]-Sala[[#This Row],[T Preparación (H)]],0)</f>
        <v>6.921296296765192E-2</v>
      </c>
      <c r="X136" t="str">
        <f>IF(Sala[[#This Row],[T Degustación (H)]]&gt;0,"Cobrado","No cobrado")</f>
        <v>Cobrado</v>
      </c>
    </row>
    <row r="137" spans="1:24" x14ac:dyDescent="0.2">
      <c r="A137">
        <v>6</v>
      </c>
      <c r="B137" t="s">
        <v>68</v>
      </c>
      <c r="C137">
        <v>136</v>
      </c>
      <c r="D137">
        <v>1</v>
      </c>
      <c r="E137" s="1">
        <v>45018.076388888891</v>
      </c>
      <c r="F137" s="1">
        <v>45018.209027777775</v>
      </c>
      <c r="G137" t="s">
        <v>63</v>
      </c>
      <c r="H137" t="s">
        <v>14</v>
      </c>
      <c r="I137" t="s">
        <v>234</v>
      </c>
      <c r="J137">
        <v>30.25</v>
      </c>
      <c r="K137" t="s">
        <v>16</v>
      </c>
      <c r="L137" t="s">
        <v>21</v>
      </c>
      <c r="M137" t="s">
        <v>26</v>
      </c>
      <c r="Q13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80</v>
      </c>
      <c r="R137" s="6">
        <f t="shared" si="8"/>
        <v>45018</v>
      </c>
      <c r="S137" s="5">
        <f t="shared" si="9"/>
        <v>7.6388888890505768E-2</v>
      </c>
      <c r="T137" s="5">
        <f t="shared" si="10"/>
        <v>0.20902777777519077</v>
      </c>
      <c r="U137" s="4">
        <f t="shared" si="11"/>
        <v>0.14305555555135166</v>
      </c>
      <c r="V13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4.5138888888888885E-3</v>
      </c>
      <c r="W137" s="4">
        <f>IFERROR(Sala[[#This Row],[T Permanencia]]-Sala[[#This Row],[T Preparación (H)]],0)</f>
        <v>0.13854166666246276</v>
      </c>
      <c r="X137" t="str">
        <f>IF(Sala[[#This Row],[T Degustación (H)]]&gt;0,"Cobrado","No cobrado")</f>
        <v>Cobrado</v>
      </c>
    </row>
    <row r="138" spans="1:24" x14ac:dyDescent="0.2">
      <c r="A138">
        <v>13</v>
      </c>
      <c r="B138" t="s">
        <v>69</v>
      </c>
      <c r="C138">
        <v>137</v>
      </c>
      <c r="D138">
        <v>3</v>
      </c>
      <c r="E138" s="1">
        <v>45018.056250000001</v>
      </c>
      <c r="F138" s="1">
        <v>45018.174305555556</v>
      </c>
      <c r="G138" t="s">
        <v>8</v>
      </c>
      <c r="H138" t="s">
        <v>39</v>
      </c>
      <c r="I138" t="s">
        <v>234</v>
      </c>
      <c r="J138">
        <v>12.4</v>
      </c>
      <c r="K138" t="s">
        <v>16</v>
      </c>
      <c r="L138" t="s">
        <v>28</v>
      </c>
      <c r="M138" t="s">
        <v>33</v>
      </c>
      <c r="Q13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63</v>
      </c>
      <c r="R138" s="6">
        <f t="shared" si="8"/>
        <v>45018</v>
      </c>
      <c r="S138" s="5">
        <f t="shared" si="9"/>
        <v>5.6250000001455192E-2</v>
      </c>
      <c r="T138" s="5">
        <f t="shared" si="10"/>
        <v>0.17430555555620231</v>
      </c>
      <c r="U138" s="4">
        <f t="shared" si="11"/>
        <v>0.12847222222141377</v>
      </c>
      <c r="V13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9.4907407407407406E-3</v>
      </c>
      <c r="W138" s="4">
        <f>IFERROR(Sala[[#This Row],[T Permanencia]]-Sala[[#This Row],[T Preparación (H)]],0)</f>
        <v>0.11898148148067303</v>
      </c>
      <c r="X138" t="str">
        <f>IF(Sala[[#This Row],[T Degustación (H)]]&gt;0,"Cobrado","No cobrado")</f>
        <v>Cobrado</v>
      </c>
    </row>
    <row r="139" spans="1:24" x14ac:dyDescent="0.2">
      <c r="A139">
        <v>6</v>
      </c>
      <c r="B139" t="s">
        <v>316</v>
      </c>
      <c r="C139">
        <v>138</v>
      </c>
      <c r="D139">
        <v>2</v>
      </c>
      <c r="E139" s="1">
        <v>45018.158333333333</v>
      </c>
      <c r="F139" s="1">
        <v>45018.214583333334</v>
      </c>
      <c r="G139" t="s">
        <v>24</v>
      </c>
      <c r="H139" t="s">
        <v>39</v>
      </c>
      <c r="I139" t="s">
        <v>235</v>
      </c>
      <c r="J139">
        <v>32.79</v>
      </c>
      <c r="K139" t="s">
        <v>16</v>
      </c>
      <c r="L139" t="s">
        <v>81</v>
      </c>
      <c r="M139" t="s">
        <v>47</v>
      </c>
      <c r="N139" t="s">
        <v>44</v>
      </c>
      <c r="O139" t="s">
        <v>61</v>
      </c>
      <c r="P139" t="s">
        <v>31</v>
      </c>
      <c r="Q13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238</v>
      </c>
      <c r="R139" s="6">
        <f t="shared" si="8"/>
        <v>45018</v>
      </c>
      <c r="S139" s="5">
        <f t="shared" si="9"/>
        <v>0.15833333333284827</v>
      </c>
      <c r="T139" s="5">
        <f t="shared" si="10"/>
        <v>0.21458333333430346</v>
      </c>
      <c r="U139" s="4">
        <f t="shared" si="11"/>
        <v>6.6666666668121863E-2</v>
      </c>
      <c r="V13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3.2870370370370369E-2</v>
      </c>
      <c r="W139" s="4">
        <f>IFERROR(Sala[[#This Row],[T Permanencia]]-Sala[[#This Row],[T Preparación (H)]],0)</f>
        <v>3.3796296297751494E-2</v>
      </c>
      <c r="X139" t="str">
        <f>IF(Sala[[#This Row],[T Degustación (H)]]&gt;0,"Cobrado","No cobrado")</f>
        <v>Cobrado</v>
      </c>
    </row>
    <row r="140" spans="1:24" x14ac:dyDescent="0.2">
      <c r="A140">
        <v>16</v>
      </c>
      <c r="B140" t="s">
        <v>70</v>
      </c>
      <c r="C140">
        <v>139</v>
      </c>
      <c r="D140">
        <v>3</v>
      </c>
      <c r="E140" s="1">
        <v>45018.027777777781</v>
      </c>
      <c r="F140" s="1">
        <v>45018.193749999999</v>
      </c>
      <c r="G140" t="s">
        <v>24</v>
      </c>
      <c r="H140" t="s">
        <v>14</v>
      </c>
      <c r="I140" t="s">
        <v>234</v>
      </c>
      <c r="J140">
        <v>47.2</v>
      </c>
      <c r="K140" t="s">
        <v>10</v>
      </c>
      <c r="L140" t="s">
        <v>25</v>
      </c>
      <c r="M140" t="s">
        <v>11</v>
      </c>
      <c r="Q14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35</v>
      </c>
      <c r="R140" s="6">
        <f t="shared" si="8"/>
        <v>45018</v>
      </c>
      <c r="S140" s="5">
        <f t="shared" si="9"/>
        <v>2.7777777781011537E-2</v>
      </c>
      <c r="T140" s="5">
        <f t="shared" si="10"/>
        <v>0.19374999999854481</v>
      </c>
      <c r="U140" s="4">
        <f t="shared" si="11"/>
        <v>0.16597222221753327</v>
      </c>
      <c r="V14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1.8055555555555554E-2</v>
      </c>
      <c r="W140" s="4">
        <f>IFERROR(Sala[[#This Row],[T Permanencia]]-Sala[[#This Row],[T Preparación (H)]],0)</f>
        <v>0.14791666666197772</v>
      </c>
      <c r="X140" t="str">
        <f>IF(Sala[[#This Row],[T Degustación (H)]]&gt;0,"Cobrado","No cobrado")</f>
        <v>Cobrado</v>
      </c>
    </row>
    <row r="141" spans="1:24" x14ac:dyDescent="0.2">
      <c r="A141">
        <v>11</v>
      </c>
      <c r="B141" t="s">
        <v>317</v>
      </c>
      <c r="C141">
        <v>140</v>
      </c>
      <c r="D141">
        <v>4</v>
      </c>
      <c r="E141" s="1">
        <v>45018.15902777778</v>
      </c>
      <c r="F141" s="1">
        <v>45018.270138888889</v>
      </c>
      <c r="G141" t="s">
        <v>24</v>
      </c>
      <c r="H141" t="s">
        <v>14</v>
      </c>
      <c r="I141" t="s">
        <v>15</v>
      </c>
      <c r="J141">
        <v>32.130000000000003</v>
      </c>
      <c r="K141" t="s">
        <v>10</v>
      </c>
      <c r="L141" t="s">
        <v>60</v>
      </c>
      <c r="M141" t="s">
        <v>50</v>
      </c>
      <c r="N141" t="s">
        <v>11</v>
      </c>
      <c r="O141" t="s">
        <v>37</v>
      </c>
      <c r="Q14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191</v>
      </c>
      <c r="R141" s="6">
        <f t="shared" si="8"/>
        <v>45018</v>
      </c>
      <c r="S141" s="5">
        <f t="shared" si="9"/>
        <v>0.15902777777955635</v>
      </c>
      <c r="T141" s="5">
        <f t="shared" si="10"/>
        <v>0.27013888888905058</v>
      </c>
      <c r="U141" s="4">
        <f t="shared" si="11"/>
        <v>0.11111111110949423</v>
      </c>
      <c r="V14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3.6921296296296299E-2</v>
      </c>
      <c r="W141" s="4">
        <f>IFERROR(Sala[[#This Row],[T Permanencia]]-Sala[[#This Row],[T Preparación (H)]],0)</f>
        <v>7.4189814813197932E-2</v>
      </c>
      <c r="X141" t="str">
        <f>IF(Sala[[#This Row],[T Degustación (H)]]&gt;0,"Cobrado","No cobrado")</f>
        <v>Cobrado</v>
      </c>
    </row>
    <row r="142" spans="1:24" x14ac:dyDescent="0.2">
      <c r="A142">
        <v>4</v>
      </c>
      <c r="B142" t="s">
        <v>71</v>
      </c>
      <c r="C142">
        <v>141</v>
      </c>
      <c r="D142">
        <v>4</v>
      </c>
      <c r="E142" s="1">
        <v>45018.081944444442</v>
      </c>
      <c r="F142" s="1">
        <v>45018.239583333336</v>
      </c>
      <c r="G142" t="s">
        <v>43</v>
      </c>
      <c r="H142" t="s">
        <v>39</v>
      </c>
      <c r="I142" t="s">
        <v>234</v>
      </c>
      <c r="J142">
        <v>41.56</v>
      </c>
      <c r="K142" t="s">
        <v>20</v>
      </c>
      <c r="L142" t="s">
        <v>52</v>
      </c>
      <c r="M142" t="s">
        <v>33</v>
      </c>
      <c r="Q14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21</v>
      </c>
      <c r="R142" s="6">
        <f t="shared" si="8"/>
        <v>45018</v>
      </c>
      <c r="S142" s="5">
        <f t="shared" si="9"/>
        <v>8.1944444442342501E-2</v>
      </c>
      <c r="T142" s="5">
        <f t="shared" si="10"/>
        <v>0.23958333333575865</v>
      </c>
      <c r="U142" s="4">
        <f t="shared" si="11"/>
        <v>0.15763888889341615</v>
      </c>
      <c r="V14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1.9444444444444445E-2</v>
      </c>
      <c r="W142" s="4">
        <f>IFERROR(Sala[[#This Row],[T Permanencia]]-Sala[[#This Row],[T Preparación (H)]],0)</f>
        <v>0.13819444444897172</v>
      </c>
      <c r="X142" t="str">
        <f>IF(Sala[[#This Row],[T Degustación (H)]]&gt;0,"Cobrado","No cobrado")</f>
        <v>Cobrado</v>
      </c>
    </row>
    <row r="143" spans="1:24" x14ac:dyDescent="0.2">
      <c r="A143">
        <v>14</v>
      </c>
      <c r="B143" t="s">
        <v>318</v>
      </c>
      <c r="C143">
        <v>142</v>
      </c>
      <c r="D143">
        <v>3</v>
      </c>
      <c r="E143" s="1">
        <v>45018.086805555555</v>
      </c>
      <c r="F143" s="1">
        <v>45018.170138888891</v>
      </c>
      <c r="G143" t="s">
        <v>8</v>
      </c>
      <c r="H143" t="s">
        <v>14</v>
      </c>
      <c r="I143" t="s">
        <v>234</v>
      </c>
      <c r="J143">
        <v>16.29</v>
      </c>
      <c r="K143" t="s">
        <v>16</v>
      </c>
      <c r="L143" t="s">
        <v>40</v>
      </c>
      <c r="M143" t="s">
        <v>65</v>
      </c>
      <c r="N143" t="s">
        <v>79</v>
      </c>
      <c r="O143" t="s">
        <v>26</v>
      </c>
      <c r="Q14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181</v>
      </c>
      <c r="R143" s="6">
        <f t="shared" si="8"/>
        <v>45018</v>
      </c>
      <c r="S143" s="5">
        <f t="shared" si="9"/>
        <v>8.6805555554747116E-2</v>
      </c>
      <c r="T143" s="5">
        <f t="shared" si="10"/>
        <v>0.17013888889050577</v>
      </c>
      <c r="U143" s="4">
        <f t="shared" si="11"/>
        <v>9.3750000002425324E-2</v>
      </c>
      <c r="V14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2.6388888888888889E-2</v>
      </c>
      <c r="W143" s="4">
        <f>IFERROR(Sala[[#This Row],[T Permanencia]]-Sala[[#This Row],[T Preparación (H)]],0)</f>
        <v>6.7361111113536432E-2</v>
      </c>
      <c r="X143" t="str">
        <f>IF(Sala[[#This Row],[T Degustación (H)]]&gt;0,"Cobrado","No cobrado")</f>
        <v>Cobrado</v>
      </c>
    </row>
    <row r="144" spans="1:24" x14ac:dyDescent="0.2">
      <c r="A144">
        <v>9</v>
      </c>
      <c r="B144" t="s">
        <v>72</v>
      </c>
      <c r="C144">
        <v>143</v>
      </c>
      <c r="D144">
        <v>4</v>
      </c>
      <c r="E144" s="1">
        <v>45018.022222222222</v>
      </c>
      <c r="F144" s="1">
        <v>45018.1875</v>
      </c>
      <c r="G144" t="s">
        <v>8</v>
      </c>
      <c r="H144" t="s">
        <v>14</v>
      </c>
      <c r="I144" t="s">
        <v>15</v>
      </c>
      <c r="J144">
        <v>48.26</v>
      </c>
      <c r="K144" t="s">
        <v>10</v>
      </c>
      <c r="L144" t="s">
        <v>231</v>
      </c>
      <c r="M144" t="s">
        <v>50</v>
      </c>
      <c r="Q14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50</v>
      </c>
      <c r="R144" s="6">
        <f t="shared" si="8"/>
        <v>45018</v>
      </c>
      <c r="S144" s="5">
        <f t="shared" si="9"/>
        <v>2.2222222221898846E-2</v>
      </c>
      <c r="T144" s="5">
        <f t="shared" si="10"/>
        <v>0.1875</v>
      </c>
      <c r="U144" s="4">
        <f t="shared" si="11"/>
        <v>0.16527777777810115</v>
      </c>
      <c r="V14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5.5555555555555558E-3</v>
      </c>
      <c r="W144" s="4">
        <f>IFERROR(Sala[[#This Row],[T Permanencia]]-Sala[[#This Row],[T Preparación (H)]],0)</f>
        <v>0.15972222222254559</v>
      </c>
      <c r="X144" t="str">
        <f>IF(Sala[[#This Row],[T Degustación (H)]]&gt;0,"Cobrado","No cobrado")</f>
        <v>Cobrado</v>
      </c>
    </row>
    <row r="145" spans="1:24" x14ac:dyDescent="0.2">
      <c r="A145">
        <v>18</v>
      </c>
      <c r="B145" t="s">
        <v>319</v>
      </c>
      <c r="C145">
        <v>144</v>
      </c>
      <c r="D145">
        <v>1</v>
      </c>
      <c r="E145" s="1">
        <v>45018.123611111114</v>
      </c>
      <c r="F145" s="1">
        <v>45018.230555555558</v>
      </c>
      <c r="G145" t="s">
        <v>8</v>
      </c>
      <c r="H145" t="s">
        <v>9</v>
      </c>
      <c r="I145" t="s">
        <v>234</v>
      </c>
      <c r="J145">
        <v>11.22</v>
      </c>
      <c r="K145" t="s">
        <v>16</v>
      </c>
      <c r="L145" t="s">
        <v>231</v>
      </c>
      <c r="M145" t="s">
        <v>35</v>
      </c>
      <c r="N145" t="s">
        <v>44</v>
      </c>
      <c r="O145" t="s">
        <v>18</v>
      </c>
      <c r="P145" t="s">
        <v>29</v>
      </c>
      <c r="Q14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185</v>
      </c>
      <c r="R145" s="6">
        <f t="shared" si="8"/>
        <v>45018</v>
      </c>
      <c r="S145" s="5">
        <f t="shared" si="9"/>
        <v>0.12361111111385981</v>
      </c>
      <c r="T145" s="5">
        <f t="shared" si="10"/>
        <v>0.2305555555576575</v>
      </c>
      <c r="U145" s="4">
        <f t="shared" si="11"/>
        <v>0.11736111111046436</v>
      </c>
      <c r="V14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6.7361111111111108E-2</v>
      </c>
      <c r="W145" s="4">
        <f>IFERROR(Sala[[#This Row],[T Permanencia]]-Sala[[#This Row],[T Preparación (H)]],0)</f>
        <v>4.9999999999353256E-2</v>
      </c>
      <c r="X145" t="str">
        <f>IF(Sala[[#This Row],[T Degustación (H)]]&gt;0,"Cobrado","No cobrado")</f>
        <v>Cobrado</v>
      </c>
    </row>
    <row r="146" spans="1:24" x14ac:dyDescent="0.2">
      <c r="A146">
        <v>2</v>
      </c>
      <c r="B146" t="s">
        <v>320</v>
      </c>
      <c r="C146">
        <v>145</v>
      </c>
      <c r="D146">
        <v>5</v>
      </c>
      <c r="E146" s="1">
        <v>45018.025694444441</v>
      </c>
      <c r="F146" s="1">
        <v>45018.070833333331</v>
      </c>
      <c r="G146" t="s">
        <v>24</v>
      </c>
      <c r="H146" t="s">
        <v>9</v>
      </c>
      <c r="I146" t="s">
        <v>234</v>
      </c>
      <c r="J146">
        <v>11.32</v>
      </c>
      <c r="K146" t="s">
        <v>16</v>
      </c>
      <c r="L146" t="s">
        <v>81</v>
      </c>
      <c r="M146" t="s">
        <v>82</v>
      </c>
      <c r="N146" t="s">
        <v>31</v>
      </c>
      <c r="Q14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126</v>
      </c>
      <c r="R146" s="6">
        <f t="shared" si="8"/>
        <v>45018</v>
      </c>
      <c r="S146" s="5">
        <f t="shared" si="9"/>
        <v>2.569444444088731E-2</v>
      </c>
      <c r="T146" s="5">
        <f t="shared" si="10"/>
        <v>7.0833333331393078E-2</v>
      </c>
      <c r="U146" s="4">
        <f t="shared" si="11"/>
        <v>5.5555555557172433E-2</v>
      </c>
      <c r="V14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2.9976851851851852E-2</v>
      </c>
      <c r="W146" s="4">
        <f>IFERROR(Sala[[#This Row],[T Permanencia]]-Sala[[#This Row],[T Preparación (H)]],0)</f>
        <v>2.5578703705320581E-2</v>
      </c>
      <c r="X146" t="str">
        <f>IF(Sala[[#This Row],[T Degustación (H)]]&gt;0,"Cobrado","No cobrado")</f>
        <v>Cobrado</v>
      </c>
    </row>
    <row r="147" spans="1:24" x14ac:dyDescent="0.2">
      <c r="A147">
        <v>8</v>
      </c>
      <c r="B147" t="s">
        <v>73</v>
      </c>
      <c r="C147">
        <v>146</v>
      </c>
      <c r="D147">
        <v>6</v>
      </c>
      <c r="E147" s="1">
        <v>45018.069444444445</v>
      </c>
      <c r="F147" s="1">
        <v>45018.120833333334</v>
      </c>
      <c r="G147" t="s">
        <v>43</v>
      </c>
      <c r="H147" t="s">
        <v>14</v>
      </c>
      <c r="I147" t="s">
        <v>234</v>
      </c>
      <c r="J147">
        <v>38.4</v>
      </c>
      <c r="K147" t="s">
        <v>20</v>
      </c>
      <c r="L147" t="s">
        <v>60</v>
      </c>
      <c r="M147" t="s">
        <v>47</v>
      </c>
      <c r="Q14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62</v>
      </c>
      <c r="R147" s="6">
        <f t="shared" si="8"/>
        <v>45018</v>
      </c>
      <c r="S147" s="5">
        <f t="shared" si="9"/>
        <v>6.9444444445252884E-2</v>
      </c>
      <c r="T147" s="5">
        <f t="shared" si="10"/>
        <v>0.12083333333430346</v>
      </c>
      <c r="U147" s="4">
        <f t="shared" si="11"/>
        <v>5.1388888889050577E-2</v>
      </c>
      <c r="V14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1.6319444444444445E-2</v>
      </c>
      <c r="W147" s="4">
        <f>IFERROR(Sala[[#This Row],[T Permanencia]]-Sala[[#This Row],[T Preparación (H)]],0)</f>
        <v>3.5069444444606135E-2</v>
      </c>
      <c r="X147" t="str">
        <f>IF(Sala[[#This Row],[T Degustación (H)]]&gt;0,"Cobrado","No cobrado")</f>
        <v>Cobrado</v>
      </c>
    </row>
    <row r="148" spans="1:24" x14ac:dyDescent="0.2">
      <c r="A148">
        <v>5</v>
      </c>
      <c r="B148" t="s">
        <v>321</v>
      </c>
      <c r="C148">
        <v>147</v>
      </c>
      <c r="D148">
        <v>4</v>
      </c>
      <c r="E148" s="1">
        <v>45018.137499999997</v>
      </c>
      <c r="F148" s="1">
        <v>45018.206944444442</v>
      </c>
      <c r="G148" t="s">
        <v>43</v>
      </c>
      <c r="H148" t="s">
        <v>39</v>
      </c>
      <c r="I148" t="s">
        <v>234</v>
      </c>
      <c r="J148">
        <v>27.14</v>
      </c>
      <c r="K148" t="s">
        <v>20</v>
      </c>
      <c r="L148" t="s">
        <v>28</v>
      </c>
      <c r="M148" t="s">
        <v>26</v>
      </c>
      <c r="N148" t="s">
        <v>82</v>
      </c>
      <c r="Q14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84</v>
      </c>
      <c r="R148" s="6">
        <f t="shared" si="8"/>
        <v>45018</v>
      </c>
      <c r="S148" s="5">
        <f t="shared" si="9"/>
        <v>0.13749999999708962</v>
      </c>
      <c r="T148" s="5">
        <f t="shared" si="10"/>
        <v>0.2069444444423425</v>
      </c>
      <c r="U148" s="4">
        <f t="shared" si="11"/>
        <v>6.9444444445252884E-2</v>
      </c>
      <c r="V14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1.5972222222222221E-2</v>
      </c>
      <c r="W148" s="4">
        <f>IFERROR(Sala[[#This Row],[T Permanencia]]-Sala[[#This Row],[T Preparación (H)]],0)</f>
        <v>5.3472222223030663E-2</v>
      </c>
      <c r="X148" t="str">
        <f>IF(Sala[[#This Row],[T Degustación (H)]]&gt;0,"Cobrado","No cobrado")</f>
        <v>Cobrado</v>
      </c>
    </row>
    <row r="149" spans="1:24" x14ac:dyDescent="0.2">
      <c r="A149">
        <v>10</v>
      </c>
      <c r="B149" t="s">
        <v>322</v>
      </c>
      <c r="C149">
        <v>148</v>
      </c>
      <c r="D149">
        <v>6</v>
      </c>
      <c r="E149" s="1">
        <v>45018.161111111112</v>
      </c>
      <c r="F149" s="1">
        <v>45018.249305555553</v>
      </c>
      <c r="G149" t="s">
        <v>43</v>
      </c>
      <c r="H149" t="s">
        <v>14</v>
      </c>
      <c r="I149" t="s">
        <v>235</v>
      </c>
      <c r="J149">
        <v>46.26</v>
      </c>
      <c r="K149" t="s">
        <v>16</v>
      </c>
      <c r="L149" t="s">
        <v>28</v>
      </c>
      <c r="M149" t="s">
        <v>18</v>
      </c>
      <c r="N149" t="s">
        <v>29</v>
      </c>
      <c r="O149" t="s">
        <v>56</v>
      </c>
      <c r="P149" t="s">
        <v>61</v>
      </c>
      <c r="Q14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212</v>
      </c>
      <c r="R149" s="6">
        <f t="shared" si="8"/>
        <v>45018</v>
      </c>
      <c r="S149" s="5">
        <f t="shared" si="9"/>
        <v>0.16111111111240461</v>
      </c>
      <c r="T149" s="5">
        <f t="shared" si="10"/>
        <v>0.24930555555329192</v>
      </c>
      <c r="U149" s="4">
        <f t="shared" si="11"/>
        <v>9.8611111107553981E-2</v>
      </c>
      <c r="V14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5.8564814814814813E-2</v>
      </c>
      <c r="W149" s="4">
        <f>IFERROR(Sala[[#This Row],[T Permanencia]]-Sala[[#This Row],[T Preparación (H)]],0)</f>
        <v>4.0046296292739168E-2</v>
      </c>
      <c r="X149" t="str">
        <f>IF(Sala[[#This Row],[T Degustación (H)]]&gt;0,"Cobrado","No cobrado")</f>
        <v>Cobrado</v>
      </c>
    </row>
    <row r="150" spans="1:24" x14ac:dyDescent="0.2">
      <c r="A150">
        <v>18</v>
      </c>
      <c r="B150" t="s">
        <v>323</v>
      </c>
      <c r="C150">
        <v>149</v>
      </c>
      <c r="D150">
        <v>4</v>
      </c>
      <c r="E150" s="1">
        <v>45018.065972222219</v>
      </c>
      <c r="F150" s="1">
        <v>45018.201388888891</v>
      </c>
      <c r="G150" t="s">
        <v>13</v>
      </c>
      <c r="H150" t="s">
        <v>39</v>
      </c>
      <c r="I150" t="s">
        <v>234</v>
      </c>
      <c r="J150">
        <v>15.92</v>
      </c>
      <c r="K150" t="s">
        <v>16</v>
      </c>
      <c r="L150" t="s">
        <v>17</v>
      </c>
      <c r="M150" t="s">
        <v>29</v>
      </c>
      <c r="N150" t="s">
        <v>31</v>
      </c>
      <c r="O150" t="s">
        <v>37</v>
      </c>
      <c r="P150" t="s">
        <v>18</v>
      </c>
      <c r="Q15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226</v>
      </c>
      <c r="R150" s="6">
        <f t="shared" si="8"/>
        <v>45018</v>
      </c>
      <c r="S150" s="5">
        <f t="shared" si="9"/>
        <v>6.5972222218988463E-2</v>
      </c>
      <c r="T150" s="5">
        <f t="shared" si="10"/>
        <v>0.20138888889050577</v>
      </c>
      <c r="U150" s="4">
        <f t="shared" si="11"/>
        <v>0.14583333333818396</v>
      </c>
      <c r="V15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5.8217592592592585E-2</v>
      </c>
      <c r="W150" s="4">
        <f>IFERROR(Sala[[#This Row],[T Permanencia]]-Sala[[#This Row],[T Preparación (H)]],0)</f>
        <v>8.7615740745591378E-2</v>
      </c>
      <c r="X150" t="str">
        <f>IF(Sala[[#This Row],[T Degustación (H)]]&gt;0,"Cobrado","No cobrado")</f>
        <v>Cobrado</v>
      </c>
    </row>
    <row r="151" spans="1:24" x14ac:dyDescent="0.2">
      <c r="A151">
        <v>18</v>
      </c>
      <c r="B151" t="s">
        <v>324</v>
      </c>
      <c r="C151">
        <v>150</v>
      </c>
      <c r="D151">
        <v>6</v>
      </c>
      <c r="E151" s="1">
        <v>45018.025694444441</v>
      </c>
      <c r="F151" s="1">
        <v>45018.131944444445</v>
      </c>
      <c r="G151" t="s">
        <v>63</v>
      </c>
      <c r="H151" t="s">
        <v>14</v>
      </c>
      <c r="I151" t="s">
        <v>235</v>
      </c>
      <c r="J151">
        <v>48.43</v>
      </c>
      <c r="K151" t="s">
        <v>10</v>
      </c>
      <c r="L151" t="s">
        <v>40</v>
      </c>
      <c r="M151" t="s">
        <v>82</v>
      </c>
      <c r="N151" t="s">
        <v>102</v>
      </c>
      <c r="O151" t="s">
        <v>56</v>
      </c>
      <c r="Q15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150</v>
      </c>
      <c r="R151" s="6">
        <f t="shared" si="8"/>
        <v>45018</v>
      </c>
      <c r="S151" s="5">
        <f t="shared" si="9"/>
        <v>2.569444444088731E-2</v>
      </c>
      <c r="T151" s="5">
        <f t="shared" si="10"/>
        <v>0.13194444444525288</v>
      </c>
      <c r="U151" s="4">
        <f t="shared" si="11"/>
        <v>0.10625000000436557</v>
      </c>
      <c r="V15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3.6805555555555557E-2</v>
      </c>
      <c r="W151" s="4">
        <f>IFERROR(Sala[[#This Row],[T Permanencia]]-Sala[[#This Row],[T Preparación (H)]],0)</f>
        <v>6.9444444448810011E-2</v>
      </c>
      <c r="X151" t="str">
        <f>IF(Sala[[#This Row],[T Degustación (H)]]&gt;0,"Cobrado","No cobrado")</f>
        <v>Cobrado</v>
      </c>
    </row>
    <row r="152" spans="1:24" x14ac:dyDescent="0.2">
      <c r="A152">
        <v>6</v>
      </c>
      <c r="B152" t="s">
        <v>325</v>
      </c>
      <c r="C152">
        <v>151</v>
      </c>
      <c r="D152">
        <v>2</v>
      </c>
      <c r="E152" s="1">
        <v>45018.135416666664</v>
      </c>
      <c r="F152" s="1">
        <v>45018.286805555559</v>
      </c>
      <c r="G152" t="s">
        <v>8</v>
      </c>
      <c r="H152" t="s">
        <v>9</v>
      </c>
      <c r="I152" t="s">
        <v>234</v>
      </c>
      <c r="J152">
        <v>41.51</v>
      </c>
      <c r="K152" t="s">
        <v>16</v>
      </c>
      <c r="L152" t="s">
        <v>52</v>
      </c>
      <c r="M152" t="s">
        <v>79</v>
      </c>
      <c r="N152" t="s">
        <v>33</v>
      </c>
      <c r="Q15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132</v>
      </c>
      <c r="R152" s="6">
        <f t="shared" si="8"/>
        <v>45018</v>
      </c>
      <c r="S152" s="5">
        <f t="shared" si="9"/>
        <v>0.13541666666424135</v>
      </c>
      <c r="T152" s="5">
        <f t="shared" si="10"/>
        <v>0.28680555555911269</v>
      </c>
      <c r="U152" s="4">
        <f t="shared" si="11"/>
        <v>0.161805555561538</v>
      </c>
      <c r="V15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4.3981481481481484E-3</v>
      </c>
      <c r="W152" s="4">
        <f>IFERROR(Sala[[#This Row],[T Permanencia]]-Sala[[#This Row],[T Preparación (H)]],0)</f>
        <v>0.15740740741338985</v>
      </c>
      <c r="X152" t="str">
        <f>IF(Sala[[#This Row],[T Degustación (H)]]&gt;0,"Cobrado","No cobrado")</f>
        <v>Cobrado</v>
      </c>
    </row>
    <row r="153" spans="1:24" x14ac:dyDescent="0.2">
      <c r="A153">
        <v>5</v>
      </c>
      <c r="B153" t="s">
        <v>74</v>
      </c>
      <c r="C153">
        <v>152</v>
      </c>
      <c r="D153">
        <v>6</v>
      </c>
      <c r="E153" s="1">
        <v>45018.051388888889</v>
      </c>
      <c r="F153" s="1">
        <v>45018.119444444441</v>
      </c>
      <c r="G153" t="s">
        <v>8</v>
      </c>
      <c r="H153" t="s">
        <v>14</v>
      </c>
      <c r="I153" t="s">
        <v>235</v>
      </c>
      <c r="J153">
        <v>25.57</v>
      </c>
      <c r="K153" t="s">
        <v>20</v>
      </c>
      <c r="L153" t="s">
        <v>52</v>
      </c>
      <c r="M153" t="s">
        <v>22</v>
      </c>
      <c r="Q15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56</v>
      </c>
      <c r="R153" s="6">
        <f t="shared" si="8"/>
        <v>45018</v>
      </c>
      <c r="S153" s="5">
        <f t="shared" si="9"/>
        <v>5.1388888889050577E-2</v>
      </c>
      <c r="T153" s="5">
        <f t="shared" si="10"/>
        <v>0.11944444444088731</v>
      </c>
      <c r="U153" s="4">
        <f t="shared" si="11"/>
        <v>6.8055555551836733E-2</v>
      </c>
      <c r="V15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4.1666666666666666E-3</v>
      </c>
      <c r="W153" s="4">
        <f>IFERROR(Sala[[#This Row],[T Permanencia]]-Sala[[#This Row],[T Preparación (H)]],0)</f>
        <v>6.3888888885170067E-2</v>
      </c>
      <c r="X153" t="str">
        <f>IF(Sala[[#This Row],[T Degustación (H)]]&gt;0,"Cobrado","No cobrado")</f>
        <v>Cobrado</v>
      </c>
    </row>
    <row r="154" spans="1:24" x14ac:dyDescent="0.2">
      <c r="A154">
        <v>10</v>
      </c>
      <c r="B154" t="s">
        <v>259</v>
      </c>
      <c r="C154">
        <v>153</v>
      </c>
      <c r="D154">
        <v>1</v>
      </c>
      <c r="E154" s="1">
        <v>45018.129166666666</v>
      </c>
      <c r="F154" s="1">
        <v>45018.226388888892</v>
      </c>
      <c r="G154" t="s">
        <v>24</v>
      </c>
      <c r="H154" t="s">
        <v>39</v>
      </c>
      <c r="I154" t="s">
        <v>235</v>
      </c>
      <c r="J154">
        <v>42.84</v>
      </c>
      <c r="K154" t="s">
        <v>16</v>
      </c>
      <c r="L154" t="s">
        <v>60</v>
      </c>
      <c r="M154" t="s">
        <v>102</v>
      </c>
      <c r="N154" t="s">
        <v>65</v>
      </c>
      <c r="O154" t="s">
        <v>26</v>
      </c>
      <c r="Q15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203</v>
      </c>
      <c r="R154" s="6">
        <f t="shared" si="8"/>
        <v>45018</v>
      </c>
      <c r="S154" s="5">
        <f t="shared" si="9"/>
        <v>0.12916666666569654</v>
      </c>
      <c r="T154" s="5">
        <f t="shared" si="10"/>
        <v>0.22638888889196096</v>
      </c>
      <c r="U154" s="4">
        <f t="shared" si="11"/>
        <v>0.10763888889293109</v>
      </c>
      <c r="V15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4.8148148148148148E-2</v>
      </c>
      <c r="W154" s="4">
        <f>IFERROR(Sala[[#This Row],[T Permanencia]]-Sala[[#This Row],[T Preparación (H)]],0)</f>
        <v>5.9490740744782944E-2</v>
      </c>
      <c r="X154" t="str">
        <f>IF(Sala[[#This Row],[T Degustación (H)]]&gt;0,"Cobrado","No cobrado")</f>
        <v>Cobrado</v>
      </c>
    </row>
    <row r="155" spans="1:24" x14ac:dyDescent="0.2">
      <c r="A155">
        <v>11</v>
      </c>
      <c r="B155" t="s">
        <v>326</v>
      </c>
      <c r="C155">
        <v>154</v>
      </c>
      <c r="D155">
        <v>6</v>
      </c>
      <c r="E155" s="1">
        <v>45018.089583333334</v>
      </c>
      <c r="F155" s="1">
        <v>45018.15</v>
      </c>
      <c r="G155" t="s">
        <v>63</v>
      </c>
      <c r="H155" t="s">
        <v>39</v>
      </c>
      <c r="I155" t="s">
        <v>234</v>
      </c>
      <c r="J155">
        <v>17.2</v>
      </c>
      <c r="K155" t="s">
        <v>10</v>
      </c>
      <c r="L155" t="s">
        <v>52</v>
      </c>
      <c r="M155" t="s">
        <v>35</v>
      </c>
      <c r="N155" t="s">
        <v>37</v>
      </c>
      <c r="Q15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144</v>
      </c>
      <c r="R155" s="6">
        <f t="shared" si="8"/>
        <v>45018</v>
      </c>
      <c r="S155" s="5">
        <f t="shared" si="9"/>
        <v>8.9583333334303461E-2</v>
      </c>
      <c r="T155" s="5">
        <f t="shared" si="10"/>
        <v>0.15000000000145519</v>
      </c>
      <c r="U155" s="4">
        <f t="shared" si="11"/>
        <v>6.0416666667151731E-2</v>
      </c>
      <c r="V15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2.2453703703703705E-2</v>
      </c>
      <c r="W155" s="4">
        <f>IFERROR(Sala[[#This Row],[T Permanencia]]-Sala[[#This Row],[T Preparación (H)]],0)</f>
        <v>3.7962962963448026E-2</v>
      </c>
      <c r="X155" t="str">
        <f>IF(Sala[[#This Row],[T Degustación (H)]]&gt;0,"Cobrado","No cobrado")</f>
        <v>Cobrado</v>
      </c>
    </row>
    <row r="156" spans="1:24" x14ac:dyDescent="0.2">
      <c r="A156">
        <v>7</v>
      </c>
      <c r="B156" t="s">
        <v>327</v>
      </c>
      <c r="C156">
        <v>155</v>
      </c>
      <c r="D156">
        <v>2</v>
      </c>
      <c r="E156" s="1">
        <v>45018.078472222223</v>
      </c>
      <c r="F156" s="1">
        <v>45018.197222222225</v>
      </c>
      <c r="G156" t="s">
        <v>13</v>
      </c>
      <c r="H156" t="s">
        <v>14</v>
      </c>
      <c r="I156" t="s">
        <v>234</v>
      </c>
      <c r="J156">
        <v>25.72</v>
      </c>
      <c r="K156" t="s">
        <v>20</v>
      </c>
      <c r="L156" t="s">
        <v>81</v>
      </c>
      <c r="M156" t="s">
        <v>41</v>
      </c>
      <c r="N156" t="s">
        <v>47</v>
      </c>
      <c r="O156" t="s">
        <v>56</v>
      </c>
      <c r="Q15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136</v>
      </c>
      <c r="R156" s="6">
        <f t="shared" si="8"/>
        <v>45018</v>
      </c>
      <c r="S156" s="5">
        <f t="shared" si="9"/>
        <v>7.8472222223354038E-2</v>
      </c>
      <c r="T156" s="5">
        <f t="shared" si="10"/>
        <v>0.19722222222480923</v>
      </c>
      <c r="U156" s="4">
        <f t="shared" si="11"/>
        <v>0.11875000000145519</v>
      </c>
      <c r="V15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4.6180555555555558E-2</v>
      </c>
      <c r="W156" s="4">
        <f>IFERROR(Sala[[#This Row],[T Permanencia]]-Sala[[#This Row],[T Preparación (H)]],0)</f>
        <v>7.2569444445899634E-2</v>
      </c>
      <c r="X156" t="str">
        <f>IF(Sala[[#This Row],[T Degustación (H)]]&gt;0,"Cobrado","No cobrado")</f>
        <v>Cobrado</v>
      </c>
    </row>
    <row r="157" spans="1:24" x14ac:dyDescent="0.2">
      <c r="A157">
        <v>6</v>
      </c>
      <c r="B157" t="s">
        <v>75</v>
      </c>
      <c r="C157">
        <v>156</v>
      </c>
      <c r="D157">
        <v>4</v>
      </c>
      <c r="E157" s="1">
        <v>45018.027777777781</v>
      </c>
      <c r="F157" s="1">
        <v>45018.178472222222</v>
      </c>
      <c r="G157" t="s">
        <v>43</v>
      </c>
      <c r="H157" t="s">
        <v>9</v>
      </c>
      <c r="I157" t="s">
        <v>234</v>
      </c>
      <c r="J157">
        <v>19.03</v>
      </c>
      <c r="K157" t="s">
        <v>10</v>
      </c>
      <c r="L157" t="s">
        <v>233</v>
      </c>
      <c r="M157" t="s">
        <v>22</v>
      </c>
      <c r="Q15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56</v>
      </c>
      <c r="R157" s="6">
        <f t="shared" si="8"/>
        <v>45018</v>
      </c>
      <c r="S157" s="5">
        <f t="shared" si="9"/>
        <v>2.7777777781011537E-2</v>
      </c>
      <c r="T157" s="5">
        <f t="shared" si="10"/>
        <v>0.17847222222189885</v>
      </c>
      <c r="U157" s="4">
        <f t="shared" si="11"/>
        <v>0.15069444444088731</v>
      </c>
      <c r="V15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2.0833333333333333E-3</v>
      </c>
      <c r="W157" s="4">
        <f>IFERROR(Sala[[#This Row],[T Permanencia]]-Sala[[#This Row],[T Preparación (H)]],0)</f>
        <v>0.14861111110755398</v>
      </c>
      <c r="X157" t="str">
        <f>IF(Sala[[#This Row],[T Degustación (H)]]&gt;0,"Cobrado","No cobrado")</f>
        <v>Cobrado</v>
      </c>
    </row>
    <row r="158" spans="1:24" x14ac:dyDescent="0.2">
      <c r="A158">
        <v>13</v>
      </c>
      <c r="B158" t="s">
        <v>328</v>
      </c>
      <c r="C158">
        <v>157</v>
      </c>
      <c r="D158">
        <v>5</v>
      </c>
      <c r="E158" s="1">
        <v>45018.140277777777</v>
      </c>
      <c r="F158" s="1">
        <v>45018.260416666664</v>
      </c>
      <c r="G158" t="s">
        <v>43</v>
      </c>
      <c r="H158" t="s">
        <v>39</v>
      </c>
      <c r="I158" t="s">
        <v>234</v>
      </c>
      <c r="J158">
        <v>28.48</v>
      </c>
      <c r="K158" t="s">
        <v>16</v>
      </c>
      <c r="L158" t="s">
        <v>231</v>
      </c>
      <c r="M158" t="s">
        <v>50</v>
      </c>
      <c r="N158" t="s">
        <v>22</v>
      </c>
      <c r="O158" t="s">
        <v>31</v>
      </c>
      <c r="P158" t="s">
        <v>35</v>
      </c>
      <c r="Q15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271</v>
      </c>
      <c r="R158" s="6">
        <f t="shared" si="8"/>
        <v>45018</v>
      </c>
      <c r="S158" s="5">
        <f t="shared" si="9"/>
        <v>0.14027777777664596</v>
      </c>
      <c r="T158" s="5">
        <f t="shared" si="10"/>
        <v>0.26041666666424135</v>
      </c>
      <c r="U158" s="4">
        <f t="shared" si="11"/>
        <v>0.13055555555426204</v>
      </c>
      <c r="V15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6.2847222222222221E-2</v>
      </c>
      <c r="W158" s="4">
        <f>IFERROR(Sala[[#This Row],[T Permanencia]]-Sala[[#This Row],[T Preparación (H)]],0)</f>
        <v>6.7708333332039822E-2</v>
      </c>
      <c r="X158" t="str">
        <f>IF(Sala[[#This Row],[T Degustación (H)]]&gt;0,"Cobrado","No cobrado")</f>
        <v>Cobrado</v>
      </c>
    </row>
    <row r="159" spans="1:24" x14ac:dyDescent="0.2">
      <c r="A159">
        <v>5</v>
      </c>
      <c r="B159" t="s">
        <v>167</v>
      </c>
      <c r="C159">
        <v>158</v>
      </c>
      <c r="D159">
        <v>5</v>
      </c>
      <c r="E159" s="1">
        <v>45018.114583333336</v>
      </c>
      <c r="F159" s="1">
        <v>45018.165972222225</v>
      </c>
      <c r="G159" t="s">
        <v>43</v>
      </c>
      <c r="H159" t="s">
        <v>14</v>
      </c>
      <c r="I159" t="s">
        <v>234</v>
      </c>
      <c r="J159">
        <v>48.75</v>
      </c>
      <c r="K159" t="s">
        <v>10</v>
      </c>
      <c r="L159" t="s">
        <v>25</v>
      </c>
      <c r="M159" t="s">
        <v>44</v>
      </c>
      <c r="N159" t="s">
        <v>61</v>
      </c>
      <c r="O159" t="s">
        <v>35</v>
      </c>
      <c r="P159" t="s">
        <v>11</v>
      </c>
      <c r="Q15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310</v>
      </c>
      <c r="R159" s="6">
        <f t="shared" si="8"/>
        <v>45018</v>
      </c>
      <c r="S159" s="5">
        <f t="shared" si="9"/>
        <v>0.11458333333575865</v>
      </c>
      <c r="T159" s="5">
        <f t="shared" si="10"/>
        <v>0.16597222222480923</v>
      </c>
      <c r="U159" s="4">
        <f t="shared" si="11"/>
        <v>5.1388888889050577E-2</v>
      </c>
      <c r="V15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5.7638888888888885E-2</v>
      </c>
      <c r="W159" s="4">
        <f>IFERROR(Sala[[#This Row],[T Permanencia]]-Sala[[#This Row],[T Preparación (H)]],0)</f>
        <v>-6.2499999998383085E-3</v>
      </c>
      <c r="X159" t="str">
        <f>IF(Sala[[#This Row],[T Degustación (H)]]&gt;0,"Cobrado","No cobrado")</f>
        <v>No cobrado</v>
      </c>
    </row>
    <row r="160" spans="1:24" x14ac:dyDescent="0.2">
      <c r="A160">
        <v>16</v>
      </c>
      <c r="B160" t="s">
        <v>329</v>
      </c>
      <c r="C160">
        <v>159</v>
      </c>
      <c r="D160">
        <v>1</v>
      </c>
      <c r="E160" s="1">
        <v>45018.006944444445</v>
      </c>
      <c r="F160" s="1">
        <v>45018.052083333336</v>
      </c>
      <c r="G160" t="s">
        <v>43</v>
      </c>
      <c r="H160" t="s">
        <v>39</v>
      </c>
      <c r="I160" t="s">
        <v>234</v>
      </c>
      <c r="J160">
        <v>47.81</v>
      </c>
      <c r="K160" t="s">
        <v>16</v>
      </c>
      <c r="L160" t="s">
        <v>17</v>
      </c>
      <c r="M160" t="s">
        <v>18</v>
      </c>
      <c r="N160" t="s">
        <v>47</v>
      </c>
      <c r="O160" t="s">
        <v>37</v>
      </c>
      <c r="P160" t="s">
        <v>102</v>
      </c>
      <c r="Q16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253</v>
      </c>
      <c r="R160" s="6">
        <f t="shared" si="8"/>
        <v>45018</v>
      </c>
      <c r="S160" s="5">
        <f t="shared" si="9"/>
        <v>6.9444444452528842E-3</v>
      </c>
      <c r="T160" s="5">
        <f t="shared" si="10"/>
        <v>5.2083333335758653E-2</v>
      </c>
      <c r="U160" s="4">
        <f t="shared" si="11"/>
        <v>5.5555555557172433E-2</v>
      </c>
      <c r="V16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2.0138888888888887E-2</v>
      </c>
      <c r="W160" s="4">
        <f>IFERROR(Sala[[#This Row],[T Permanencia]]-Sala[[#This Row],[T Preparación (H)]],0)</f>
        <v>3.5416666668283546E-2</v>
      </c>
      <c r="X160" t="str">
        <f>IF(Sala[[#This Row],[T Degustación (H)]]&gt;0,"Cobrado","No cobrado")</f>
        <v>Cobrado</v>
      </c>
    </row>
    <row r="161" spans="1:24" x14ac:dyDescent="0.2">
      <c r="A161">
        <v>19</v>
      </c>
      <c r="B161" t="s">
        <v>106</v>
      </c>
      <c r="C161">
        <v>160</v>
      </c>
      <c r="D161">
        <v>6</v>
      </c>
      <c r="E161" s="1">
        <v>45018.04583333333</v>
      </c>
      <c r="F161" s="1">
        <v>45018.189583333333</v>
      </c>
      <c r="G161" t="s">
        <v>24</v>
      </c>
      <c r="H161" t="s">
        <v>14</v>
      </c>
      <c r="I161" t="s">
        <v>234</v>
      </c>
      <c r="J161">
        <v>26.02</v>
      </c>
      <c r="K161" t="s">
        <v>20</v>
      </c>
      <c r="L161" t="s">
        <v>28</v>
      </c>
      <c r="M161" t="s">
        <v>35</v>
      </c>
      <c r="N161" t="s">
        <v>65</v>
      </c>
      <c r="Q16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156</v>
      </c>
      <c r="R161" s="6">
        <f t="shared" si="8"/>
        <v>45018</v>
      </c>
      <c r="S161" s="5">
        <f t="shared" si="9"/>
        <v>4.5833333329937886E-2</v>
      </c>
      <c r="T161" s="5">
        <f t="shared" si="10"/>
        <v>0.18958333333284827</v>
      </c>
      <c r="U161" s="4">
        <f t="shared" si="11"/>
        <v>0.14375000000291038</v>
      </c>
      <c r="V16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2.0949074074074075E-2</v>
      </c>
      <c r="W161" s="4">
        <f>IFERROR(Sala[[#This Row],[T Permanencia]]-Sala[[#This Row],[T Preparación (H)]],0)</f>
        <v>0.1228009259288363</v>
      </c>
      <c r="X161" t="str">
        <f>IF(Sala[[#This Row],[T Degustación (H)]]&gt;0,"Cobrado","No cobrado")</f>
        <v>Cobrado</v>
      </c>
    </row>
    <row r="162" spans="1:24" x14ac:dyDescent="0.2">
      <c r="A162">
        <v>13</v>
      </c>
      <c r="B162" t="s">
        <v>76</v>
      </c>
      <c r="C162">
        <v>161</v>
      </c>
      <c r="D162">
        <v>6</v>
      </c>
      <c r="E162" s="1">
        <v>45018.03125</v>
      </c>
      <c r="F162" s="1">
        <v>45018.182638888888</v>
      </c>
      <c r="G162" t="s">
        <v>24</v>
      </c>
      <c r="H162" t="s">
        <v>14</v>
      </c>
      <c r="I162" t="s">
        <v>234</v>
      </c>
      <c r="J162">
        <v>18.86</v>
      </c>
      <c r="K162" t="s">
        <v>20</v>
      </c>
      <c r="L162" t="s">
        <v>60</v>
      </c>
      <c r="M162" t="s">
        <v>22</v>
      </c>
      <c r="Q16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84</v>
      </c>
      <c r="R162" s="6">
        <f t="shared" si="8"/>
        <v>45018</v>
      </c>
      <c r="S162" s="5">
        <f t="shared" si="9"/>
        <v>3.125E-2</v>
      </c>
      <c r="T162" s="5">
        <f t="shared" si="10"/>
        <v>0.18263888888759539</v>
      </c>
      <c r="U162" s="4">
        <f t="shared" si="11"/>
        <v>0.15138888888759539</v>
      </c>
      <c r="V16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1.3194444444444444E-2</v>
      </c>
      <c r="W162" s="4">
        <f>IFERROR(Sala[[#This Row],[T Permanencia]]-Sala[[#This Row],[T Preparación (H)]],0)</f>
        <v>0.13819444444315093</v>
      </c>
      <c r="X162" t="str">
        <f>IF(Sala[[#This Row],[T Degustación (H)]]&gt;0,"Cobrado","No cobrado")</f>
        <v>Cobrado</v>
      </c>
    </row>
    <row r="163" spans="1:24" x14ac:dyDescent="0.2">
      <c r="A163">
        <v>14</v>
      </c>
      <c r="B163" t="s">
        <v>77</v>
      </c>
      <c r="C163">
        <v>162</v>
      </c>
      <c r="D163">
        <v>4</v>
      </c>
      <c r="E163" s="1">
        <v>45018.039583333331</v>
      </c>
      <c r="F163" s="1">
        <v>45018.106944444444</v>
      </c>
      <c r="G163" t="s">
        <v>63</v>
      </c>
      <c r="H163" t="s">
        <v>14</v>
      </c>
      <c r="I163" t="s">
        <v>234</v>
      </c>
      <c r="J163">
        <v>17.55</v>
      </c>
      <c r="K163" t="s">
        <v>20</v>
      </c>
      <c r="L163" t="s">
        <v>60</v>
      </c>
      <c r="M163" t="s">
        <v>65</v>
      </c>
      <c r="Q16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72</v>
      </c>
      <c r="R163" s="6">
        <f t="shared" si="8"/>
        <v>45018</v>
      </c>
      <c r="S163" s="5">
        <f t="shared" si="9"/>
        <v>3.9583333331393078E-2</v>
      </c>
      <c r="T163" s="5">
        <f t="shared" si="10"/>
        <v>0.10694444444379769</v>
      </c>
      <c r="U163" s="4">
        <f t="shared" si="11"/>
        <v>6.7361111112404615E-2</v>
      </c>
      <c r="V16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5.7870370370370376E-3</v>
      </c>
      <c r="W163" s="4">
        <f>IFERROR(Sala[[#This Row],[T Permanencia]]-Sala[[#This Row],[T Preparación (H)]],0)</f>
        <v>6.157407407536758E-2</v>
      </c>
      <c r="X163" t="str">
        <f>IF(Sala[[#This Row],[T Degustación (H)]]&gt;0,"Cobrado","No cobrado")</f>
        <v>Cobrado</v>
      </c>
    </row>
    <row r="164" spans="1:24" x14ac:dyDescent="0.2">
      <c r="A164">
        <v>6</v>
      </c>
      <c r="B164" t="s">
        <v>330</v>
      </c>
      <c r="C164">
        <v>163</v>
      </c>
      <c r="D164">
        <v>1</v>
      </c>
      <c r="E164" s="1">
        <v>45018.065972222219</v>
      </c>
      <c r="F164" s="1">
        <v>45018.17291666667</v>
      </c>
      <c r="G164" t="s">
        <v>13</v>
      </c>
      <c r="H164" t="s">
        <v>14</v>
      </c>
      <c r="I164" t="s">
        <v>234</v>
      </c>
      <c r="J164">
        <v>14.94</v>
      </c>
      <c r="K164" t="s">
        <v>16</v>
      </c>
      <c r="L164" t="s">
        <v>25</v>
      </c>
      <c r="M164" t="s">
        <v>47</v>
      </c>
      <c r="N164" t="s">
        <v>31</v>
      </c>
      <c r="O164" t="s">
        <v>102</v>
      </c>
      <c r="P164" t="s">
        <v>82</v>
      </c>
      <c r="Q16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271</v>
      </c>
      <c r="R164" s="6">
        <f t="shared" si="8"/>
        <v>45018</v>
      </c>
      <c r="S164" s="5">
        <f t="shared" si="9"/>
        <v>6.5972222218988463E-2</v>
      </c>
      <c r="T164" s="5">
        <f t="shared" si="10"/>
        <v>0.17291666667006211</v>
      </c>
      <c r="U164" s="4">
        <f t="shared" si="11"/>
        <v>0.11736111111774032</v>
      </c>
      <c r="V16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2.4305555555555556E-2</v>
      </c>
      <c r="W164" s="4">
        <f>IFERROR(Sala[[#This Row],[T Permanencia]]-Sala[[#This Row],[T Preparación (H)]],0)</f>
        <v>9.3055555562184769E-2</v>
      </c>
      <c r="X164" t="str">
        <f>IF(Sala[[#This Row],[T Degustación (H)]]&gt;0,"Cobrado","No cobrado")</f>
        <v>Cobrado</v>
      </c>
    </row>
    <row r="165" spans="1:24" x14ac:dyDescent="0.2">
      <c r="A165">
        <v>8</v>
      </c>
      <c r="B165" t="s">
        <v>331</v>
      </c>
      <c r="C165">
        <v>164</v>
      </c>
      <c r="D165">
        <v>2</v>
      </c>
      <c r="E165" s="1">
        <v>45018.106944444444</v>
      </c>
      <c r="F165" s="1">
        <v>45018.251388888886</v>
      </c>
      <c r="G165" t="s">
        <v>8</v>
      </c>
      <c r="H165" t="s">
        <v>9</v>
      </c>
      <c r="I165" t="s">
        <v>234</v>
      </c>
      <c r="J165">
        <v>47.53</v>
      </c>
      <c r="K165" t="s">
        <v>20</v>
      </c>
      <c r="L165" t="s">
        <v>28</v>
      </c>
      <c r="M165" t="s">
        <v>82</v>
      </c>
      <c r="N165" t="s">
        <v>35</v>
      </c>
      <c r="O165" t="s">
        <v>95</v>
      </c>
      <c r="P165" t="s">
        <v>65</v>
      </c>
      <c r="Q16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170</v>
      </c>
      <c r="R165" s="6">
        <f t="shared" si="8"/>
        <v>45018</v>
      </c>
      <c r="S165" s="5">
        <f t="shared" si="9"/>
        <v>0.10694444444379769</v>
      </c>
      <c r="T165" s="5">
        <f t="shared" si="10"/>
        <v>0.25138888888614019</v>
      </c>
      <c r="U165" s="4">
        <f t="shared" si="11"/>
        <v>0.1444444444423425</v>
      </c>
      <c r="V16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5.3819444444444448E-2</v>
      </c>
      <c r="W165" s="4">
        <f>IFERROR(Sala[[#This Row],[T Permanencia]]-Sala[[#This Row],[T Preparación (H)]],0)</f>
        <v>9.0624999997898054E-2</v>
      </c>
      <c r="X165" t="str">
        <f>IF(Sala[[#This Row],[T Degustación (H)]]&gt;0,"Cobrado","No cobrado")</f>
        <v>Cobrado</v>
      </c>
    </row>
    <row r="166" spans="1:24" x14ac:dyDescent="0.2">
      <c r="A166">
        <v>10</v>
      </c>
      <c r="B166" t="s">
        <v>332</v>
      </c>
      <c r="C166">
        <v>165</v>
      </c>
      <c r="D166">
        <v>3</v>
      </c>
      <c r="E166" s="1">
        <v>45018.097916666666</v>
      </c>
      <c r="F166" s="1">
        <v>45018.216666666667</v>
      </c>
      <c r="G166" t="s">
        <v>43</v>
      </c>
      <c r="H166" t="s">
        <v>9</v>
      </c>
      <c r="I166" t="s">
        <v>234</v>
      </c>
      <c r="J166">
        <v>41.9</v>
      </c>
      <c r="K166" t="s">
        <v>16</v>
      </c>
      <c r="L166" t="s">
        <v>231</v>
      </c>
      <c r="M166" t="s">
        <v>65</v>
      </c>
      <c r="N166" t="s">
        <v>33</v>
      </c>
      <c r="Q16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90</v>
      </c>
      <c r="R166" s="6">
        <f t="shared" si="8"/>
        <v>45018</v>
      </c>
      <c r="S166" s="5">
        <f t="shared" si="9"/>
        <v>9.7916666665696539E-2</v>
      </c>
      <c r="T166" s="5">
        <f t="shared" si="10"/>
        <v>0.21666666666715173</v>
      </c>
      <c r="U166" s="4">
        <f t="shared" si="11"/>
        <v>0.12916666666812185</v>
      </c>
      <c r="V16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1.9444444444444445E-2</v>
      </c>
      <c r="W166" s="4">
        <f>IFERROR(Sala[[#This Row],[T Permanencia]]-Sala[[#This Row],[T Preparación (H)]],0)</f>
        <v>0.1097222222236774</v>
      </c>
      <c r="X166" t="str">
        <f>IF(Sala[[#This Row],[T Degustación (H)]]&gt;0,"Cobrado","No cobrado")</f>
        <v>Cobrado</v>
      </c>
    </row>
    <row r="167" spans="1:24" x14ac:dyDescent="0.2">
      <c r="A167">
        <v>12</v>
      </c>
      <c r="B167" t="s">
        <v>78</v>
      </c>
      <c r="C167">
        <v>166</v>
      </c>
      <c r="D167">
        <v>1</v>
      </c>
      <c r="E167" s="1">
        <v>45018.054166666669</v>
      </c>
      <c r="F167" s="1">
        <v>45018.113888888889</v>
      </c>
      <c r="G167" t="s">
        <v>8</v>
      </c>
      <c r="H167" t="s">
        <v>14</v>
      </c>
      <c r="I167" t="s">
        <v>15</v>
      </c>
      <c r="J167">
        <v>43.95</v>
      </c>
      <c r="K167" t="s">
        <v>16</v>
      </c>
      <c r="L167" t="s">
        <v>231</v>
      </c>
      <c r="M167" t="s">
        <v>79</v>
      </c>
      <c r="Q16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46</v>
      </c>
      <c r="R167" s="6">
        <f t="shared" si="8"/>
        <v>45018</v>
      </c>
      <c r="S167" s="5">
        <f t="shared" si="9"/>
        <v>5.4166666668606922E-2</v>
      </c>
      <c r="T167" s="5">
        <f t="shared" si="10"/>
        <v>0.11388888888905058</v>
      </c>
      <c r="U167" s="4">
        <f t="shared" si="11"/>
        <v>7.0138888887110326E-2</v>
      </c>
      <c r="V16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7.6388888888888886E-3</v>
      </c>
      <c r="W167" s="4">
        <f>IFERROR(Sala[[#This Row],[T Permanencia]]-Sala[[#This Row],[T Preparación (H)]],0)</f>
        <v>6.2499999998221437E-2</v>
      </c>
      <c r="X167" t="str">
        <f>IF(Sala[[#This Row],[T Degustación (H)]]&gt;0,"Cobrado","No cobrado")</f>
        <v>Cobrado</v>
      </c>
    </row>
    <row r="168" spans="1:24" x14ac:dyDescent="0.2">
      <c r="A168">
        <v>5</v>
      </c>
      <c r="B168" t="s">
        <v>333</v>
      </c>
      <c r="C168">
        <v>167</v>
      </c>
      <c r="D168">
        <v>6</v>
      </c>
      <c r="E168" s="1">
        <v>45018.054861111108</v>
      </c>
      <c r="F168" s="1">
        <v>45018.115277777775</v>
      </c>
      <c r="G168" t="s">
        <v>24</v>
      </c>
      <c r="H168" t="s">
        <v>14</v>
      </c>
      <c r="I168" t="s">
        <v>235</v>
      </c>
      <c r="J168">
        <v>42.74</v>
      </c>
      <c r="K168" t="s">
        <v>20</v>
      </c>
      <c r="L168" t="s">
        <v>40</v>
      </c>
      <c r="M168" t="s">
        <v>44</v>
      </c>
      <c r="N168" t="s">
        <v>29</v>
      </c>
      <c r="O168" t="s">
        <v>47</v>
      </c>
      <c r="Q16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152</v>
      </c>
      <c r="R168" s="6">
        <f t="shared" si="8"/>
        <v>45018</v>
      </c>
      <c r="S168" s="5">
        <f t="shared" si="9"/>
        <v>5.486111110803904E-2</v>
      </c>
      <c r="T168" s="5">
        <f t="shared" si="10"/>
        <v>0.11527777777519077</v>
      </c>
      <c r="U168" s="4">
        <f t="shared" si="11"/>
        <v>6.0416666667151731E-2</v>
      </c>
      <c r="V16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4.7685185185185192E-2</v>
      </c>
      <c r="W168" s="4">
        <f>IFERROR(Sala[[#This Row],[T Permanencia]]-Sala[[#This Row],[T Preparación (H)]],0)</f>
        <v>1.2731481481966539E-2</v>
      </c>
      <c r="X168" t="str">
        <f>IF(Sala[[#This Row],[T Degustación (H)]]&gt;0,"Cobrado","No cobrado")</f>
        <v>Cobrado</v>
      </c>
    </row>
    <row r="169" spans="1:24" x14ac:dyDescent="0.2">
      <c r="A169">
        <v>17</v>
      </c>
      <c r="B169" t="s">
        <v>80</v>
      </c>
      <c r="C169">
        <v>168</v>
      </c>
      <c r="D169">
        <v>4</v>
      </c>
      <c r="E169" s="1">
        <v>45018.086805555555</v>
      </c>
      <c r="F169" s="1">
        <v>45018.140972222223</v>
      </c>
      <c r="G169" t="s">
        <v>63</v>
      </c>
      <c r="H169" t="s">
        <v>14</v>
      </c>
      <c r="I169" t="s">
        <v>234</v>
      </c>
      <c r="J169">
        <v>17.09</v>
      </c>
      <c r="K169" t="s">
        <v>20</v>
      </c>
      <c r="L169" t="s">
        <v>81</v>
      </c>
      <c r="M169" t="s">
        <v>82</v>
      </c>
      <c r="Q16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44</v>
      </c>
      <c r="R169" s="6">
        <f t="shared" si="8"/>
        <v>45018</v>
      </c>
      <c r="S169" s="5">
        <f t="shared" si="9"/>
        <v>8.6805555554747116E-2</v>
      </c>
      <c r="T169" s="5">
        <f t="shared" si="10"/>
        <v>0.14097222222335404</v>
      </c>
      <c r="U169" s="4">
        <f t="shared" si="11"/>
        <v>5.4166666668606922E-2</v>
      </c>
      <c r="V16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2.4305555555555556E-3</v>
      </c>
      <c r="W169" s="4">
        <f>IFERROR(Sala[[#This Row],[T Permanencia]]-Sala[[#This Row],[T Preparación (H)]],0)</f>
        <v>5.1736111113051368E-2</v>
      </c>
      <c r="X169" t="str">
        <f>IF(Sala[[#This Row],[T Degustación (H)]]&gt;0,"Cobrado","No cobrado")</f>
        <v>Cobrado</v>
      </c>
    </row>
    <row r="170" spans="1:24" x14ac:dyDescent="0.2">
      <c r="A170">
        <v>19</v>
      </c>
      <c r="B170" t="s">
        <v>209</v>
      </c>
      <c r="C170">
        <v>169</v>
      </c>
      <c r="D170">
        <v>1</v>
      </c>
      <c r="E170" s="1">
        <v>45018.080555555556</v>
      </c>
      <c r="F170" s="1">
        <v>45018.218055555553</v>
      </c>
      <c r="G170" t="s">
        <v>43</v>
      </c>
      <c r="H170" t="s">
        <v>14</v>
      </c>
      <c r="I170" t="s">
        <v>235</v>
      </c>
      <c r="J170">
        <v>16.62</v>
      </c>
      <c r="K170" t="s">
        <v>10</v>
      </c>
      <c r="L170" t="s">
        <v>60</v>
      </c>
      <c r="M170" t="s">
        <v>33</v>
      </c>
      <c r="N170" t="s">
        <v>29</v>
      </c>
      <c r="O170" t="s">
        <v>82</v>
      </c>
      <c r="Q17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154</v>
      </c>
      <c r="R170" s="6">
        <f t="shared" si="8"/>
        <v>45018</v>
      </c>
      <c r="S170" s="5">
        <f t="shared" si="9"/>
        <v>8.0555555556202307E-2</v>
      </c>
      <c r="T170" s="5">
        <f t="shared" si="10"/>
        <v>0.21805555555329192</v>
      </c>
      <c r="U170" s="4">
        <f t="shared" si="11"/>
        <v>0.13749999999708962</v>
      </c>
      <c r="V17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3.8194444444444441E-2</v>
      </c>
      <c r="W170" s="4">
        <f>IFERROR(Sala[[#This Row],[T Permanencia]]-Sala[[#This Row],[T Preparación (H)]],0)</f>
        <v>9.9305555552645169E-2</v>
      </c>
      <c r="X170" t="str">
        <f>IF(Sala[[#This Row],[T Degustación (H)]]&gt;0,"Cobrado","No cobrado")</f>
        <v>Cobrado</v>
      </c>
    </row>
    <row r="171" spans="1:24" x14ac:dyDescent="0.2">
      <c r="A171">
        <v>12</v>
      </c>
      <c r="B171" t="s">
        <v>334</v>
      </c>
      <c r="C171">
        <v>170</v>
      </c>
      <c r="D171">
        <v>2</v>
      </c>
      <c r="E171" s="1">
        <v>45018.109027777777</v>
      </c>
      <c r="F171" s="1">
        <v>45018.226388888892</v>
      </c>
      <c r="G171" t="s">
        <v>24</v>
      </c>
      <c r="H171" t="s">
        <v>9</v>
      </c>
      <c r="I171" t="s">
        <v>234</v>
      </c>
      <c r="J171">
        <v>25.98</v>
      </c>
      <c r="K171" t="s">
        <v>10</v>
      </c>
      <c r="L171" t="s">
        <v>28</v>
      </c>
      <c r="M171" t="s">
        <v>56</v>
      </c>
      <c r="N171" t="s">
        <v>18</v>
      </c>
      <c r="O171" t="s">
        <v>35</v>
      </c>
      <c r="P171" t="s">
        <v>31</v>
      </c>
      <c r="Q17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243</v>
      </c>
      <c r="R171" s="6">
        <f t="shared" si="8"/>
        <v>45018</v>
      </c>
      <c r="S171" s="5">
        <f t="shared" si="9"/>
        <v>0.10902777777664596</v>
      </c>
      <c r="T171" s="5">
        <f t="shared" si="10"/>
        <v>0.22638888889196096</v>
      </c>
      <c r="U171" s="4">
        <f t="shared" si="11"/>
        <v>0.117361111115315</v>
      </c>
      <c r="V17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3.3101851851851848E-2</v>
      </c>
      <c r="W171" s="4">
        <f>IFERROR(Sala[[#This Row],[T Permanencia]]-Sala[[#This Row],[T Preparación (H)]],0)</f>
        <v>8.4259259263463143E-2</v>
      </c>
      <c r="X171" t="str">
        <f>IF(Sala[[#This Row],[T Degustación (H)]]&gt;0,"Cobrado","No cobrado")</f>
        <v>Cobrado</v>
      </c>
    </row>
    <row r="172" spans="1:24" x14ac:dyDescent="0.2">
      <c r="A172">
        <v>16</v>
      </c>
      <c r="B172" t="s">
        <v>213</v>
      </c>
      <c r="C172">
        <v>171</v>
      </c>
      <c r="D172">
        <v>6</v>
      </c>
      <c r="E172" s="1">
        <v>45018.078472222223</v>
      </c>
      <c r="F172" s="1">
        <v>45018.12777777778</v>
      </c>
      <c r="G172" t="s">
        <v>24</v>
      </c>
      <c r="H172" t="s">
        <v>9</v>
      </c>
      <c r="I172" t="s">
        <v>234</v>
      </c>
      <c r="J172">
        <v>46.56</v>
      </c>
      <c r="K172" t="s">
        <v>10</v>
      </c>
      <c r="L172" t="s">
        <v>17</v>
      </c>
      <c r="M172" t="s">
        <v>61</v>
      </c>
      <c r="N172" t="s">
        <v>18</v>
      </c>
      <c r="Q17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139</v>
      </c>
      <c r="R172" s="6">
        <f t="shared" si="8"/>
        <v>45018</v>
      </c>
      <c r="S172" s="5">
        <f t="shared" si="9"/>
        <v>7.8472222223354038E-2</v>
      </c>
      <c r="T172" s="5">
        <f t="shared" si="10"/>
        <v>0.12777777777955635</v>
      </c>
      <c r="U172" s="4">
        <f t="shared" si="11"/>
        <v>4.9305555556202307E-2</v>
      </c>
      <c r="V17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1.5162037037037036E-2</v>
      </c>
      <c r="W172" s="4">
        <f>IFERROR(Sala[[#This Row],[T Permanencia]]-Sala[[#This Row],[T Preparación (H)]],0)</f>
        <v>3.4143518519165271E-2</v>
      </c>
      <c r="X172" t="str">
        <f>IF(Sala[[#This Row],[T Degustación (H)]]&gt;0,"Cobrado","No cobrado")</f>
        <v>Cobrado</v>
      </c>
    </row>
    <row r="173" spans="1:24" x14ac:dyDescent="0.2">
      <c r="A173">
        <v>12</v>
      </c>
      <c r="B173" t="s">
        <v>83</v>
      </c>
      <c r="C173">
        <v>172</v>
      </c>
      <c r="D173">
        <v>3</v>
      </c>
      <c r="E173" s="1">
        <v>45018.117361111108</v>
      </c>
      <c r="F173" s="1">
        <v>45018.254166666666</v>
      </c>
      <c r="G173" t="s">
        <v>63</v>
      </c>
      <c r="H173" t="s">
        <v>14</v>
      </c>
      <c r="I173" t="s">
        <v>234</v>
      </c>
      <c r="J173">
        <v>45.17</v>
      </c>
      <c r="K173" t="s">
        <v>16</v>
      </c>
      <c r="L173" t="s">
        <v>21</v>
      </c>
      <c r="M173" t="s">
        <v>29</v>
      </c>
      <c r="Q17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68</v>
      </c>
      <c r="R173" s="6">
        <f t="shared" si="8"/>
        <v>45018</v>
      </c>
      <c r="S173" s="5">
        <f t="shared" si="9"/>
        <v>0.11736111110803904</v>
      </c>
      <c r="T173" s="5">
        <f t="shared" si="10"/>
        <v>0.25416666666569654</v>
      </c>
      <c r="U173" s="4">
        <f t="shared" si="11"/>
        <v>0.14722222222432416</v>
      </c>
      <c r="V17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9.3749999999999997E-3</v>
      </c>
      <c r="W173" s="4">
        <f>IFERROR(Sala[[#This Row],[T Permanencia]]-Sala[[#This Row],[T Preparación (H)]],0)</f>
        <v>0.13784722222432416</v>
      </c>
      <c r="X173" t="str">
        <f>IF(Sala[[#This Row],[T Degustación (H)]]&gt;0,"Cobrado","No cobrado")</f>
        <v>Cobrado</v>
      </c>
    </row>
    <row r="174" spans="1:24" x14ac:dyDescent="0.2">
      <c r="A174">
        <v>11</v>
      </c>
      <c r="B174" t="s">
        <v>335</v>
      </c>
      <c r="C174">
        <v>173</v>
      </c>
      <c r="D174">
        <v>3</v>
      </c>
      <c r="E174" s="1">
        <v>45018.012499999997</v>
      </c>
      <c r="F174" s="1">
        <v>45018.154861111114</v>
      </c>
      <c r="G174" t="s">
        <v>8</v>
      </c>
      <c r="H174" t="s">
        <v>14</v>
      </c>
      <c r="I174" t="s">
        <v>234</v>
      </c>
      <c r="J174">
        <v>48.73</v>
      </c>
      <c r="K174" t="s">
        <v>16</v>
      </c>
      <c r="L174" t="s">
        <v>25</v>
      </c>
      <c r="M174" t="s">
        <v>41</v>
      </c>
      <c r="N174" t="s">
        <v>95</v>
      </c>
      <c r="Q17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177</v>
      </c>
      <c r="R174" s="6">
        <f t="shared" si="8"/>
        <v>45018</v>
      </c>
      <c r="S174" s="5">
        <f t="shared" si="9"/>
        <v>1.2499999997089617E-2</v>
      </c>
      <c r="T174" s="5">
        <f t="shared" si="10"/>
        <v>0.15486111111385981</v>
      </c>
      <c r="U174" s="4">
        <f t="shared" si="11"/>
        <v>0.15277777778343685</v>
      </c>
      <c r="V17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1.5509259259259259E-2</v>
      </c>
      <c r="W174" s="4">
        <f>IFERROR(Sala[[#This Row],[T Permanencia]]-Sala[[#This Row],[T Preparación (H)]],0)</f>
        <v>0.1372685185241776</v>
      </c>
      <c r="X174" t="str">
        <f>IF(Sala[[#This Row],[T Degustación (H)]]&gt;0,"Cobrado","No cobrado")</f>
        <v>Cobrado</v>
      </c>
    </row>
    <row r="175" spans="1:24" x14ac:dyDescent="0.2">
      <c r="A175">
        <v>10</v>
      </c>
      <c r="B175" t="s">
        <v>84</v>
      </c>
      <c r="C175">
        <v>174</v>
      </c>
      <c r="D175">
        <v>5</v>
      </c>
      <c r="E175" s="1">
        <v>45018.006249999999</v>
      </c>
      <c r="F175" s="1">
        <v>45018.05</v>
      </c>
      <c r="G175" t="s">
        <v>8</v>
      </c>
      <c r="H175" t="s">
        <v>14</v>
      </c>
      <c r="I175" t="s">
        <v>234</v>
      </c>
      <c r="J175">
        <v>48.24</v>
      </c>
      <c r="K175" t="s">
        <v>20</v>
      </c>
      <c r="L175" t="s">
        <v>81</v>
      </c>
      <c r="M175" t="s">
        <v>31</v>
      </c>
      <c r="Q17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60</v>
      </c>
      <c r="R175" s="6">
        <f t="shared" si="8"/>
        <v>45018</v>
      </c>
      <c r="S175" s="5">
        <f t="shared" si="9"/>
        <v>6.2499999985448085E-3</v>
      </c>
      <c r="T175" s="5">
        <f t="shared" si="10"/>
        <v>5.0000000002910383E-2</v>
      </c>
      <c r="U175" s="4">
        <f t="shared" si="11"/>
        <v>4.3750000004365575E-2</v>
      </c>
      <c r="V17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4.1666666666666666E-3</v>
      </c>
      <c r="W175" s="4">
        <f>IFERROR(Sala[[#This Row],[T Permanencia]]-Sala[[#This Row],[T Preparación (H)]],0)</f>
        <v>3.9583333337698909E-2</v>
      </c>
      <c r="X175" t="str">
        <f>IF(Sala[[#This Row],[T Degustación (H)]]&gt;0,"Cobrado","No cobrado")</f>
        <v>Cobrado</v>
      </c>
    </row>
    <row r="176" spans="1:24" x14ac:dyDescent="0.2">
      <c r="A176">
        <v>14</v>
      </c>
      <c r="B176" t="s">
        <v>288</v>
      </c>
      <c r="C176">
        <v>175</v>
      </c>
      <c r="D176">
        <v>3</v>
      </c>
      <c r="E176" s="1">
        <v>45018.060416666667</v>
      </c>
      <c r="F176" s="1">
        <v>45018.12777777778</v>
      </c>
      <c r="G176" t="s">
        <v>43</v>
      </c>
      <c r="H176" t="s">
        <v>14</v>
      </c>
      <c r="I176" t="s">
        <v>234</v>
      </c>
      <c r="J176">
        <v>27.94</v>
      </c>
      <c r="K176" t="s">
        <v>20</v>
      </c>
      <c r="L176" t="s">
        <v>28</v>
      </c>
      <c r="M176" t="s">
        <v>95</v>
      </c>
      <c r="N176" t="s">
        <v>65</v>
      </c>
      <c r="Q17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144</v>
      </c>
      <c r="R176" s="6">
        <f t="shared" si="8"/>
        <v>45018</v>
      </c>
      <c r="S176" s="5">
        <f t="shared" si="9"/>
        <v>6.0416666667151731E-2</v>
      </c>
      <c r="T176" s="5">
        <f t="shared" si="10"/>
        <v>0.12777777777955635</v>
      </c>
      <c r="U176" s="4">
        <f t="shared" si="11"/>
        <v>6.7361111112404615E-2</v>
      </c>
      <c r="V17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1.5277777777777777E-2</v>
      </c>
      <c r="W176" s="4">
        <f>IFERROR(Sala[[#This Row],[T Permanencia]]-Sala[[#This Row],[T Preparación (H)]],0)</f>
        <v>5.2083333334626836E-2</v>
      </c>
      <c r="X176" t="str">
        <f>IF(Sala[[#This Row],[T Degustación (H)]]&gt;0,"Cobrado","No cobrado")</f>
        <v>Cobrado</v>
      </c>
    </row>
    <row r="177" spans="1:24" x14ac:dyDescent="0.2">
      <c r="A177">
        <v>20</v>
      </c>
      <c r="B177" t="s">
        <v>85</v>
      </c>
      <c r="C177">
        <v>176</v>
      </c>
      <c r="D177">
        <v>4</v>
      </c>
      <c r="E177" s="1">
        <v>45018.102083333331</v>
      </c>
      <c r="F177" s="1">
        <v>45018.188888888886</v>
      </c>
      <c r="G177" t="s">
        <v>24</v>
      </c>
      <c r="H177" t="s">
        <v>14</v>
      </c>
      <c r="I177" t="s">
        <v>234</v>
      </c>
      <c r="J177">
        <v>30.5</v>
      </c>
      <c r="K177" t="s">
        <v>16</v>
      </c>
      <c r="L177" t="s">
        <v>25</v>
      </c>
      <c r="M177" t="s">
        <v>33</v>
      </c>
      <c r="Q17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63</v>
      </c>
      <c r="R177" s="6">
        <f t="shared" si="8"/>
        <v>45018</v>
      </c>
      <c r="S177" s="5">
        <f t="shared" si="9"/>
        <v>0.10208333333139308</v>
      </c>
      <c r="T177" s="5">
        <f t="shared" si="10"/>
        <v>0.18888888888614019</v>
      </c>
      <c r="U177" s="4">
        <f t="shared" si="11"/>
        <v>9.7222222221413787E-2</v>
      </c>
      <c r="V17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1.1111111111111112E-2</v>
      </c>
      <c r="W177" s="4">
        <f>IFERROR(Sala[[#This Row],[T Permanencia]]-Sala[[#This Row],[T Preparación (H)]],0)</f>
        <v>8.6111111110302674E-2</v>
      </c>
      <c r="X177" t="str">
        <f>IF(Sala[[#This Row],[T Degustación (H)]]&gt;0,"Cobrado","No cobrado")</f>
        <v>Cobrado</v>
      </c>
    </row>
    <row r="178" spans="1:24" x14ac:dyDescent="0.2">
      <c r="A178">
        <v>4</v>
      </c>
      <c r="B178" t="s">
        <v>336</v>
      </c>
      <c r="C178">
        <v>177</v>
      </c>
      <c r="D178">
        <v>1</v>
      </c>
      <c r="E178" s="1">
        <v>45018.009722222225</v>
      </c>
      <c r="F178" s="1">
        <v>45018.051388888889</v>
      </c>
      <c r="G178" t="s">
        <v>8</v>
      </c>
      <c r="H178" t="s">
        <v>9</v>
      </c>
      <c r="I178" t="s">
        <v>234</v>
      </c>
      <c r="J178">
        <v>10.39</v>
      </c>
      <c r="K178" t="s">
        <v>16</v>
      </c>
      <c r="L178" t="s">
        <v>231</v>
      </c>
      <c r="M178" t="s">
        <v>65</v>
      </c>
      <c r="N178" t="s">
        <v>61</v>
      </c>
      <c r="O178" t="s">
        <v>33</v>
      </c>
      <c r="P178" t="s">
        <v>44</v>
      </c>
      <c r="Q17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173</v>
      </c>
      <c r="R178" s="6">
        <f t="shared" si="8"/>
        <v>45018</v>
      </c>
      <c r="S178" s="5">
        <f t="shared" si="9"/>
        <v>9.7222222248092294E-3</v>
      </c>
      <c r="T178" s="5">
        <f t="shared" si="10"/>
        <v>5.1388888889050577E-2</v>
      </c>
      <c r="U178" s="4">
        <f t="shared" si="11"/>
        <v>5.2083333330908012E-2</v>
      </c>
      <c r="V17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5.7754629629629628E-2</v>
      </c>
      <c r="W178" s="4">
        <f>IFERROR(Sala[[#This Row],[T Permanencia]]-Sala[[#This Row],[T Preparación (H)]],0)</f>
        <v>-5.6712962987216162E-3</v>
      </c>
      <c r="X178" t="str">
        <f>IF(Sala[[#This Row],[T Degustación (H)]]&gt;0,"Cobrado","No cobrado")</f>
        <v>No cobrado</v>
      </c>
    </row>
    <row r="179" spans="1:24" x14ac:dyDescent="0.2">
      <c r="A179">
        <v>11</v>
      </c>
      <c r="B179" t="s">
        <v>337</v>
      </c>
      <c r="C179">
        <v>178</v>
      </c>
      <c r="D179">
        <v>6</v>
      </c>
      <c r="E179" s="1">
        <v>45018.078472222223</v>
      </c>
      <c r="F179" s="1">
        <v>45018.220833333333</v>
      </c>
      <c r="G179" t="s">
        <v>43</v>
      </c>
      <c r="H179" t="s">
        <v>9</v>
      </c>
      <c r="I179" t="s">
        <v>234</v>
      </c>
      <c r="J179">
        <v>31.6</v>
      </c>
      <c r="K179" t="s">
        <v>20</v>
      </c>
      <c r="L179" t="s">
        <v>81</v>
      </c>
      <c r="M179" t="s">
        <v>31</v>
      </c>
      <c r="N179" t="s">
        <v>11</v>
      </c>
      <c r="O179" t="s">
        <v>82</v>
      </c>
      <c r="P179" t="s">
        <v>102</v>
      </c>
      <c r="Q17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208</v>
      </c>
      <c r="R179" s="6">
        <f t="shared" si="8"/>
        <v>45018</v>
      </c>
      <c r="S179" s="5">
        <f t="shared" si="9"/>
        <v>7.8472222223354038E-2</v>
      </c>
      <c r="T179" s="5">
        <f t="shared" si="10"/>
        <v>0.22083333333284827</v>
      </c>
      <c r="U179" s="4">
        <f t="shared" si="11"/>
        <v>0.14236111110949423</v>
      </c>
      <c r="V17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6.8981481481481491E-2</v>
      </c>
      <c r="W179" s="4">
        <f>IFERROR(Sala[[#This Row],[T Permanencia]]-Sala[[#This Row],[T Preparación (H)]],0)</f>
        <v>7.3379629628012741E-2</v>
      </c>
      <c r="X179" t="str">
        <f>IF(Sala[[#This Row],[T Degustación (H)]]&gt;0,"Cobrado","No cobrado")</f>
        <v>Cobrado</v>
      </c>
    </row>
    <row r="180" spans="1:24" x14ac:dyDescent="0.2">
      <c r="A180">
        <v>12</v>
      </c>
      <c r="B180" t="s">
        <v>86</v>
      </c>
      <c r="C180">
        <v>179</v>
      </c>
      <c r="D180">
        <v>2</v>
      </c>
      <c r="E180" s="1">
        <v>45018.030555555553</v>
      </c>
      <c r="F180" s="1">
        <v>45018.130555555559</v>
      </c>
      <c r="G180" t="s">
        <v>8</v>
      </c>
      <c r="H180" t="s">
        <v>39</v>
      </c>
      <c r="I180" t="s">
        <v>234</v>
      </c>
      <c r="J180">
        <v>13.3</v>
      </c>
      <c r="K180" t="s">
        <v>20</v>
      </c>
      <c r="L180" t="s">
        <v>28</v>
      </c>
      <c r="M180" t="s">
        <v>47</v>
      </c>
      <c r="Q18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62</v>
      </c>
      <c r="R180" s="6">
        <f t="shared" si="8"/>
        <v>45018</v>
      </c>
      <c r="S180" s="5">
        <f t="shared" si="9"/>
        <v>3.0555555553291924E-2</v>
      </c>
      <c r="T180" s="5">
        <f t="shared" si="10"/>
        <v>0.13055555555911269</v>
      </c>
      <c r="U180" s="4">
        <f t="shared" si="11"/>
        <v>0.10000000000582077</v>
      </c>
      <c r="V18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9.0277777777777769E-3</v>
      </c>
      <c r="W180" s="4">
        <f>IFERROR(Sala[[#This Row],[T Permanencia]]-Sala[[#This Row],[T Preparación (H)]],0)</f>
        <v>9.0972222228042993E-2</v>
      </c>
      <c r="X180" t="str">
        <f>IF(Sala[[#This Row],[T Degustación (H)]]&gt;0,"Cobrado","No cobrado")</f>
        <v>Cobrado</v>
      </c>
    </row>
    <row r="181" spans="1:24" x14ac:dyDescent="0.2">
      <c r="A181">
        <v>10</v>
      </c>
      <c r="B181" t="s">
        <v>338</v>
      </c>
      <c r="C181">
        <v>180</v>
      </c>
      <c r="D181">
        <v>1</v>
      </c>
      <c r="E181" s="1">
        <v>45018.097916666666</v>
      </c>
      <c r="F181" s="1">
        <v>45018.214583333334</v>
      </c>
      <c r="G181" t="s">
        <v>24</v>
      </c>
      <c r="H181" t="s">
        <v>9</v>
      </c>
      <c r="I181" t="s">
        <v>234</v>
      </c>
      <c r="J181">
        <v>46.61</v>
      </c>
      <c r="K181" t="s">
        <v>20</v>
      </c>
      <c r="L181" t="s">
        <v>17</v>
      </c>
      <c r="M181" t="s">
        <v>18</v>
      </c>
      <c r="N181" t="s">
        <v>31</v>
      </c>
      <c r="O181" t="s">
        <v>56</v>
      </c>
      <c r="P181" t="s">
        <v>41</v>
      </c>
      <c r="Q18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166</v>
      </c>
      <c r="R181" s="6">
        <f t="shared" si="8"/>
        <v>45018</v>
      </c>
      <c r="S181" s="5">
        <f t="shared" si="9"/>
        <v>9.7916666665696539E-2</v>
      </c>
      <c r="T181" s="5">
        <f t="shared" si="10"/>
        <v>0.21458333333430346</v>
      </c>
      <c r="U181" s="4">
        <f t="shared" si="11"/>
        <v>0.11666666666860692</v>
      </c>
      <c r="V18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0.1025462962962963</v>
      </c>
      <c r="W181" s="4">
        <f>IFERROR(Sala[[#This Row],[T Permanencia]]-Sala[[#This Row],[T Preparación (H)]],0)</f>
        <v>1.412037037231062E-2</v>
      </c>
      <c r="X181" t="str">
        <f>IF(Sala[[#This Row],[T Degustación (H)]]&gt;0,"Cobrado","No cobrado")</f>
        <v>Cobrado</v>
      </c>
    </row>
    <row r="182" spans="1:24" x14ac:dyDescent="0.2">
      <c r="A182">
        <v>15</v>
      </c>
      <c r="B182" t="s">
        <v>87</v>
      </c>
      <c r="C182">
        <v>181</v>
      </c>
      <c r="D182">
        <v>1</v>
      </c>
      <c r="E182" s="1">
        <v>45018.114583333336</v>
      </c>
      <c r="F182" s="1">
        <v>45018.162499999999</v>
      </c>
      <c r="G182" t="s">
        <v>63</v>
      </c>
      <c r="H182" t="s">
        <v>9</v>
      </c>
      <c r="I182" t="s">
        <v>234</v>
      </c>
      <c r="J182">
        <v>42.58</v>
      </c>
      <c r="K182" t="s">
        <v>16</v>
      </c>
      <c r="L182" t="s">
        <v>60</v>
      </c>
      <c r="M182" t="s">
        <v>41</v>
      </c>
      <c r="Q18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27</v>
      </c>
      <c r="R182" s="6">
        <f t="shared" si="8"/>
        <v>45018</v>
      </c>
      <c r="S182" s="5">
        <f t="shared" si="9"/>
        <v>0.11458333333575865</v>
      </c>
      <c r="T182" s="5">
        <f t="shared" si="10"/>
        <v>0.16249999999854481</v>
      </c>
      <c r="U182" s="4">
        <f t="shared" si="11"/>
        <v>5.833333332945282E-2</v>
      </c>
      <c r="V18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3.8194444444444448E-2</v>
      </c>
      <c r="W182" s="4">
        <f>IFERROR(Sala[[#This Row],[T Permanencia]]-Sala[[#This Row],[T Preparación (H)]],0)</f>
        <v>2.0138888885008373E-2</v>
      </c>
      <c r="X182" t="str">
        <f>IF(Sala[[#This Row],[T Degustación (H)]]&gt;0,"Cobrado","No cobrado")</f>
        <v>Cobrado</v>
      </c>
    </row>
    <row r="183" spans="1:24" x14ac:dyDescent="0.2">
      <c r="A183">
        <v>18</v>
      </c>
      <c r="B183" t="s">
        <v>88</v>
      </c>
      <c r="C183">
        <v>182</v>
      </c>
      <c r="D183">
        <v>2</v>
      </c>
      <c r="E183" s="1">
        <v>45018.161805555559</v>
      </c>
      <c r="F183" s="1">
        <v>45018.270833333336</v>
      </c>
      <c r="G183" t="s">
        <v>43</v>
      </c>
      <c r="H183" t="s">
        <v>14</v>
      </c>
      <c r="I183" t="s">
        <v>235</v>
      </c>
      <c r="J183">
        <v>38.36</v>
      </c>
      <c r="K183" t="s">
        <v>10</v>
      </c>
      <c r="L183" t="s">
        <v>60</v>
      </c>
      <c r="M183" t="s">
        <v>44</v>
      </c>
      <c r="Q18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38</v>
      </c>
      <c r="R183" s="6">
        <f t="shared" si="8"/>
        <v>45018</v>
      </c>
      <c r="S183" s="5">
        <f t="shared" si="9"/>
        <v>0.16180555555911269</v>
      </c>
      <c r="T183" s="5">
        <f t="shared" si="10"/>
        <v>0.27083333333575865</v>
      </c>
      <c r="U183" s="4">
        <f t="shared" si="11"/>
        <v>0.10902777777664596</v>
      </c>
      <c r="V18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3.8194444444444443E-3</v>
      </c>
      <c r="W183" s="4">
        <f>IFERROR(Sala[[#This Row],[T Permanencia]]-Sala[[#This Row],[T Preparación (H)]],0)</f>
        <v>0.10520833333220152</v>
      </c>
      <c r="X183" t="str">
        <f>IF(Sala[[#This Row],[T Degustación (H)]]&gt;0,"Cobrado","No cobrado")</f>
        <v>Cobrado</v>
      </c>
    </row>
    <row r="184" spans="1:24" x14ac:dyDescent="0.2">
      <c r="A184">
        <v>18</v>
      </c>
      <c r="B184" t="s">
        <v>339</v>
      </c>
      <c r="C184">
        <v>183</v>
      </c>
      <c r="D184">
        <v>1</v>
      </c>
      <c r="E184" s="1">
        <v>45018.115277777775</v>
      </c>
      <c r="F184" s="1">
        <v>45018.269444444442</v>
      </c>
      <c r="G184" t="s">
        <v>63</v>
      </c>
      <c r="H184" t="s">
        <v>14</v>
      </c>
      <c r="I184" t="s">
        <v>234</v>
      </c>
      <c r="J184">
        <v>11.69</v>
      </c>
      <c r="K184" t="s">
        <v>16</v>
      </c>
      <c r="L184" t="s">
        <v>46</v>
      </c>
      <c r="M184" t="s">
        <v>95</v>
      </c>
      <c r="N184" t="s">
        <v>61</v>
      </c>
      <c r="O184" t="s">
        <v>56</v>
      </c>
      <c r="P184" t="s">
        <v>11</v>
      </c>
      <c r="Q18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255</v>
      </c>
      <c r="R184" s="6">
        <f t="shared" si="8"/>
        <v>45018</v>
      </c>
      <c r="S184" s="5">
        <f t="shared" si="9"/>
        <v>0.11527777777519077</v>
      </c>
      <c r="T184" s="5">
        <f t="shared" si="10"/>
        <v>0.2694444444423425</v>
      </c>
      <c r="U184" s="4">
        <f t="shared" si="11"/>
        <v>0.16458333333381839</v>
      </c>
      <c r="V18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4.9074074074074069E-2</v>
      </c>
      <c r="W184" s="4">
        <f>IFERROR(Sala[[#This Row],[T Permanencia]]-Sala[[#This Row],[T Preparación (H)]],0)</f>
        <v>0.11550925925974431</v>
      </c>
      <c r="X184" t="str">
        <f>IF(Sala[[#This Row],[T Degustación (H)]]&gt;0,"Cobrado","No cobrado")</f>
        <v>Cobrado</v>
      </c>
    </row>
    <row r="185" spans="1:24" x14ac:dyDescent="0.2">
      <c r="A185">
        <v>4</v>
      </c>
      <c r="B185" t="s">
        <v>340</v>
      </c>
      <c r="C185">
        <v>184</v>
      </c>
      <c r="D185">
        <v>6</v>
      </c>
      <c r="E185" s="1">
        <v>45018.163194444445</v>
      </c>
      <c r="F185" s="1">
        <v>45018.292361111111</v>
      </c>
      <c r="G185" t="s">
        <v>13</v>
      </c>
      <c r="H185" t="s">
        <v>14</v>
      </c>
      <c r="I185" t="s">
        <v>234</v>
      </c>
      <c r="J185">
        <v>24.24</v>
      </c>
      <c r="K185" t="s">
        <v>16</v>
      </c>
      <c r="L185" t="s">
        <v>25</v>
      </c>
      <c r="M185" t="s">
        <v>22</v>
      </c>
      <c r="N185" t="s">
        <v>41</v>
      </c>
      <c r="O185" t="s">
        <v>56</v>
      </c>
      <c r="Q18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205</v>
      </c>
      <c r="R185" s="6">
        <f t="shared" si="8"/>
        <v>45018</v>
      </c>
      <c r="S185" s="5">
        <f t="shared" si="9"/>
        <v>0.16319444444525288</v>
      </c>
      <c r="T185" s="5">
        <f t="shared" si="10"/>
        <v>0.29236111111094942</v>
      </c>
      <c r="U185" s="4">
        <f t="shared" si="11"/>
        <v>0.1395833333323632</v>
      </c>
      <c r="V18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8.2175925925925923E-3</v>
      </c>
      <c r="W185" s="4">
        <f>IFERROR(Sala[[#This Row],[T Permanencia]]-Sala[[#This Row],[T Preparación (H)]],0)</f>
        <v>0.13136574073977061</v>
      </c>
      <c r="X185" t="str">
        <f>IF(Sala[[#This Row],[T Degustación (H)]]&gt;0,"Cobrado","No cobrado")</f>
        <v>Cobrado</v>
      </c>
    </row>
    <row r="186" spans="1:24" x14ac:dyDescent="0.2">
      <c r="A186">
        <v>16</v>
      </c>
      <c r="B186" t="s">
        <v>73</v>
      </c>
      <c r="C186">
        <v>185</v>
      </c>
      <c r="D186">
        <v>2</v>
      </c>
      <c r="E186" s="1">
        <v>45018.115972222222</v>
      </c>
      <c r="F186" s="1">
        <v>45018.268055555556</v>
      </c>
      <c r="G186" t="s">
        <v>63</v>
      </c>
      <c r="H186" t="s">
        <v>39</v>
      </c>
      <c r="I186" t="s">
        <v>234</v>
      </c>
      <c r="J186">
        <v>28.07</v>
      </c>
      <c r="K186" t="s">
        <v>10</v>
      </c>
      <c r="L186" t="s">
        <v>46</v>
      </c>
      <c r="M186" t="s">
        <v>33</v>
      </c>
      <c r="N186" t="s">
        <v>22</v>
      </c>
      <c r="Q18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91</v>
      </c>
      <c r="R186" s="6">
        <f t="shared" si="8"/>
        <v>45018</v>
      </c>
      <c r="S186" s="5">
        <f t="shared" si="9"/>
        <v>0.11597222222189885</v>
      </c>
      <c r="T186" s="5">
        <f t="shared" si="10"/>
        <v>0.26805555555620231</v>
      </c>
      <c r="U186" s="4">
        <f t="shared" si="11"/>
        <v>0.15208333333430346</v>
      </c>
      <c r="V18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1.2037037037037037E-2</v>
      </c>
      <c r="W186" s="4">
        <f>IFERROR(Sala[[#This Row],[T Permanencia]]-Sala[[#This Row],[T Preparación (H)]],0)</f>
        <v>0.14004629629726642</v>
      </c>
      <c r="X186" t="str">
        <f>IF(Sala[[#This Row],[T Degustación (H)]]&gt;0,"Cobrado","No cobrado")</f>
        <v>Cobrado</v>
      </c>
    </row>
    <row r="187" spans="1:24" x14ac:dyDescent="0.2">
      <c r="A187">
        <v>13</v>
      </c>
      <c r="B187" t="s">
        <v>140</v>
      </c>
      <c r="C187">
        <v>186</v>
      </c>
      <c r="D187">
        <v>6</v>
      </c>
      <c r="E187" s="1">
        <v>45018.027777777781</v>
      </c>
      <c r="F187" s="1">
        <v>45018.176388888889</v>
      </c>
      <c r="G187" t="s">
        <v>63</v>
      </c>
      <c r="H187" t="s">
        <v>14</v>
      </c>
      <c r="I187" t="s">
        <v>234</v>
      </c>
      <c r="J187">
        <v>17.55</v>
      </c>
      <c r="K187" t="s">
        <v>20</v>
      </c>
      <c r="L187" t="s">
        <v>28</v>
      </c>
      <c r="M187" t="s">
        <v>41</v>
      </c>
      <c r="N187" t="s">
        <v>95</v>
      </c>
      <c r="O187" t="s">
        <v>47</v>
      </c>
      <c r="Q18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270</v>
      </c>
      <c r="R187" s="6">
        <f t="shared" si="8"/>
        <v>45018</v>
      </c>
      <c r="S187" s="5">
        <f t="shared" si="9"/>
        <v>2.7777777781011537E-2</v>
      </c>
      <c r="T187" s="5">
        <f t="shared" si="10"/>
        <v>0.17638888888905058</v>
      </c>
      <c r="U187" s="4">
        <f t="shared" si="11"/>
        <v>0.14861111110803904</v>
      </c>
      <c r="V18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2.1527777777777778E-2</v>
      </c>
      <c r="W187" s="4">
        <f>IFERROR(Sala[[#This Row],[T Permanencia]]-Sala[[#This Row],[T Preparación (H)]],0)</f>
        <v>0.12708333333026126</v>
      </c>
      <c r="X187" t="str">
        <f>IF(Sala[[#This Row],[T Degustación (H)]]&gt;0,"Cobrado","No cobrado")</f>
        <v>Cobrado</v>
      </c>
    </row>
    <row r="188" spans="1:24" x14ac:dyDescent="0.2">
      <c r="A188">
        <v>5</v>
      </c>
      <c r="B188" t="s">
        <v>341</v>
      </c>
      <c r="C188">
        <v>187</v>
      </c>
      <c r="D188">
        <v>1</v>
      </c>
      <c r="E188" s="1">
        <v>45018.099305555559</v>
      </c>
      <c r="F188" s="1">
        <v>45018.227777777778</v>
      </c>
      <c r="G188" t="s">
        <v>8</v>
      </c>
      <c r="H188" t="s">
        <v>14</v>
      </c>
      <c r="I188" t="s">
        <v>234</v>
      </c>
      <c r="J188">
        <v>17.399999999999999</v>
      </c>
      <c r="K188" t="s">
        <v>10</v>
      </c>
      <c r="L188" t="s">
        <v>81</v>
      </c>
      <c r="M188" t="s">
        <v>29</v>
      </c>
      <c r="N188" t="s">
        <v>61</v>
      </c>
      <c r="O188" t="s">
        <v>18</v>
      </c>
      <c r="P188" t="s">
        <v>41</v>
      </c>
      <c r="Q18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208</v>
      </c>
      <c r="R188" s="6">
        <f t="shared" si="8"/>
        <v>45018</v>
      </c>
      <c r="S188" s="5">
        <f t="shared" si="9"/>
        <v>9.930555555911269E-2</v>
      </c>
      <c r="T188" s="5">
        <f t="shared" si="10"/>
        <v>0.22777777777810115</v>
      </c>
      <c r="U188" s="4">
        <f t="shared" si="11"/>
        <v>0.12847222221898846</v>
      </c>
      <c r="V18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7.2685185185185186E-2</v>
      </c>
      <c r="W188" s="4">
        <f>IFERROR(Sala[[#This Row],[T Permanencia]]-Sala[[#This Row],[T Preparación (H)]],0)</f>
        <v>5.5787037033803277E-2</v>
      </c>
      <c r="X188" t="str">
        <f>IF(Sala[[#This Row],[T Degustación (H)]]&gt;0,"Cobrado","No cobrado")</f>
        <v>Cobrado</v>
      </c>
    </row>
    <row r="189" spans="1:24" x14ac:dyDescent="0.2">
      <c r="A189">
        <v>20</v>
      </c>
      <c r="B189" t="s">
        <v>342</v>
      </c>
      <c r="C189">
        <v>188</v>
      </c>
      <c r="D189">
        <v>4</v>
      </c>
      <c r="E189" s="1">
        <v>45018.152777777781</v>
      </c>
      <c r="F189" s="1">
        <v>45018.222916666666</v>
      </c>
      <c r="G189" t="s">
        <v>43</v>
      </c>
      <c r="H189" t="s">
        <v>39</v>
      </c>
      <c r="I189" t="s">
        <v>234</v>
      </c>
      <c r="J189">
        <v>13.95</v>
      </c>
      <c r="K189" t="s">
        <v>20</v>
      </c>
      <c r="L189" t="s">
        <v>28</v>
      </c>
      <c r="M189" t="s">
        <v>47</v>
      </c>
      <c r="N189" t="s">
        <v>61</v>
      </c>
      <c r="Q18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83</v>
      </c>
      <c r="R189" s="6">
        <f t="shared" si="8"/>
        <v>45018</v>
      </c>
      <c r="S189" s="5">
        <f t="shared" si="9"/>
        <v>0.15277777778101154</v>
      </c>
      <c r="T189" s="5">
        <f t="shared" si="10"/>
        <v>0.22291666666569654</v>
      </c>
      <c r="U189" s="4">
        <f t="shared" si="11"/>
        <v>7.0138888884685002E-2</v>
      </c>
      <c r="V18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5.6597222222222229E-2</v>
      </c>
      <c r="W189" s="4">
        <f>IFERROR(Sala[[#This Row],[T Permanencia]]-Sala[[#This Row],[T Preparación (H)]],0)</f>
        <v>1.3541666662462773E-2</v>
      </c>
      <c r="X189" t="str">
        <f>IF(Sala[[#This Row],[T Degustación (H)]]&gt;0,"Cobrado","No cobrado")</f>
        <v>Cobrado</v>
      </c>
    </row>
    <row r="190" spans="1:24" x14ac:dyDescent="0.2">
      <c r="A190">
        <v>11</v>
      </c>
      <c r="B190" t="s">
        <v>343</v>
      </c>
      <c r="C190">
        <v>189</v>
      </c>
      <c r="D190">
        <v>4</v>
      </c>
      <c r="E190" s="1">
        <v>45018.158333333333</v>
      </c>
      <c r="F190" s="1">
        <v>45018.256944444445</v>
      </c>
      <c r="G190" t="s">
        <v>24</v>
      </c>
      <c r="H190" t="s">
        <v>14</v>
      </c>
      <c r="I190" t="s">
        <v>234</v>
      </c>
      <c r="J190">
        <v>41.66</v>
      </c>
      <c r="K190" t="s">
        <v>20</v>
      </c>
      <c r="L190" t="s">
        <v>233</v>
      </c>
      <c r="M190" t="s">
        <v>29</v>
      </c>
      <c r="N190" t="s">
        <v>61</v>
      </c>
      <c r="O190" t="s">
        <v>65</v>
      </c>
      <c r="Q19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192</v>
      </c>
      <c r="R190" s="6">
        <f t="shared" si="8"/>
        <v>45018</v>
      </c>
      <c r="S190" s="5">
        <f t="shared" si="9"/>
        <v>0.15833333333284827</v>
      </c>
      <c r="T190" s="5">
        <f t="shared" si="10"/>
        <v>0.25694444444525288</v>
      </c>
      <c r="U190" s="4">
        <f t="shared" si="11"/>
        <v>9.8611111112404615E-2</v>
      </c>
      <c r="V19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3.4490740740740738E-2</v>
      </c>
      <c r="W190" s="4">
        <f>IFERROR(Sala[[#This Row],[T Permanencia]]-Sala[[#This Row],[T Preparación (H)]],0)</f>
        <v>6.4120370371663876E-2</v>
      </c>
      <c r="X190" t="str">
        <f>IF(Sala[[#This Row],[T Degustación (H)]]&gt;0,"Cobrado","No cobrado")</f>
        <v>Cobrado</v>
      </c>
    </row>
    <row r="191" spans="1:24" x14ac:dyDescent="0.2">
      <c r="A191">
        <v>5</v>
      </c>
      <c r="B191" t="s">
        <v>323</v>
      </c>
      <c r="C191">
        <v>190</v>
      </c>
      <c r="D191">
        <v>2</v>
      </c>
      <c r="E191" s="1">
        <v>45018.063194444447</v>
      </c>
      <c r="F191" s="1">
        <v>45018.140277777777</v>
      </c>
      <c r="G191" t="s">
        <v>24</v>
      </c>
      <c r="H191" t="s">
        <v>14</v>
      </c>
      <c r="I191" t="s">
        <v>234</v>
      </c>
      <c r="J191">
        <v>38.880000000000003</v>
      </c>
      <c r="K191" t="s">
        <v>10</v>
      </c>
      <c r="L191" t="s">
        <v>28</v>
      </c>
      <c r="M191" t="s">
        <v>37</v>
      </c>
      <c r="N191" t="s">
        <v>26</v>
      </c>
      <c r="O191" t="s">
        <v>11</v>
      </c>
      <c r="P191" t="s">
        <v>79</v>
      </c>
      <c r="Q19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202</v>
      </c>
      <c r="R191" s="6">
        <f t="shared" si="8"/>
        <v>45018</v>
      </c>
      <c r="S191" s="5">
        <f t="shared" si="9"/>
        <v>6.3194444446708076E-2</v>
      </c>
      <c r="T191" s="5">
        <f t="shared" si="10"/>
        <v>0.14027777777664596</v>
      </c>
      <c r="U191" s="4">
        <f t="shared" si="11"/>
        <v>7.7083333329937886E-2</v>
      </c>
      <c r="V19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5.1967592592592593E-2</v>
      </c>
      <c r="W191" s="4">
        <f>IFERROR(Sala[[#This Row],[T Permanencia]]-Sala[[#This Row],[T Preparación (H)]],0)</f>
        <v>2.5115740737345293E-2</v>
      </c>
      <c r="X191" t="str">
        <f>IF(Sala[[#This Row],[T Degustación (H)]]&gt;0,"Cobrado","No cobrado")</f>
        <v>Cobrado</v>
      </c>
    </row>
    <row r="192" spans="1:24" x14ac:dyDescent="0.2">
      <c r="A192">
        <v>12</v>
      </c>
      <c r="B192" t="s">
        <v>344</v>
      </c>
      <c r="C192">
        <v>191</v>
      </c>
      <c r="D192">
        <v>6</v>
      </c>
      <c r="E192" s="1">
        <v>45018</v>
      </c>
      <c r="F192" s="1">
        <v>45018.10833333333</v>
      </c>
      <c r="G192" t="s">
        <v>24</v>
      </c>
      <c r="H192" t="s">
        <v>14</v>
      </c>
      <c r="I192" t="s">
        <v>234</v>
      </c>
      <c r="J192">
        <v>24.36</v>
      </c>
      <c r="K192" t="s">
        <v>16</v>
      </c>
      <c r="L192" t="s">
        <v>60</v>
      </c>
      <c r="M192" t="s">
        <v>50</v>
      </c>
      <c r="N192" t="s">
        <v>18</v>
      </c>
      <c r="Q19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162</v>
      </c>
      <c r="R192" s="6">
        <f t="shared" si="8"/>
        <v>45018</v>
      </c>
      <c r="S192" s="5">
        <f t="shared" si="9"/>
        <v>0</v>
      </c>
      <c r="T192" s="5">
        <f t="shared" si="10"/>
        <v>0.10833333332993789</v>
      </c>
      <c r="U192" s="4">
        <f t="shared" si="11"/>
        <v>0.11874999999660456</v>
      </c>
      <c r="V19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2.0138888888888887E-2</v>
      </c>
      <c r="W192" s="4">
        <f>IFERROR(Sala[[#This Row],[T Permanencia]]-Sala[[#This Row],[T Preparación (H)]],0)</f>
        <v>9.8611111107715671E-2</v>
      </c>
      <c r="X192" t="str">
        <f>IF(Sala[[#This Row],[T Degustación (H)]]&gt;0,"Cobrado","No cobrado")</f>
        <v>Cobrado</v>
      </c>
    </row>
    <row r="193" spans="1:24" x14ac:dyDescent="0.2">
      <c r="A193">
        <v>17</v>
      </c>
      <c r="B193" t="s">
        <v>89</v>
      </c>
      <c r="C193">
        <v>192</v>
      </c>
      <c r="D193">
        <v>4</v>
      </c>
      <c r="E193" s="1">
        <v>45018.10833333333</v>
      </c>
      <c r="F193" s="1">
        <v>45018.203472222223</v>
      </c>
      <c r="G193" t="s">
        <v>24</v>
      </c>
      <c r="H193" t="s">
        <v>39</v>
      </c>
      <c r="I193" t="s">
        <v>15</v>
      </c>
      <c r="J193">
        <v>15.99</v>
      </c>
      <c r="K193" t="s">
        <v>10</v>
      </c>
      <c r="L193" t="s">
        <v>25</v>
      </c>
      <c r="M193" t="s">
        <v>50</v>
      </c>
      <c r="Q19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75</v>
      </c>
      <c r="R193" s="6">
        <f t="shared" si="8"/>
        <v>45018</v>
      </c>
      <c r="S193" s="5">
        <f t="shared" si="9"/>
        <v>0.10833333332993789</v>
      </c>
      <c r="T193" s="5">
        <f t="shared" si="10"/>
        <v>0.20347222222335404</v>
      </c>
      <c r="U193" s="4">
        <f t="shared" si="11"/>
        <v>9.5138888893416151E-2</v>
      </c>
      <c r="V19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6.0185185185185185E-3</v>
      </c>
      <c r="W193" s="4">
        <f>IFERROR(Sala[[#This Row],[T Permanencia]]-Sala[[#This Row],[T Preparación (H)]],0)</f>
        <v>8.9120370374897631E-2</v>
      </c>
      <c r="X193" t="str">
        <f>IF(Sala[[#This Row],[T Degustación (H)]]&gt;0,"Cobrado","No cobrado")</f>
        <v>Cobrado</v>
      </c>
    </row>
    <row r="194" spans="1:24" x14ac:dyDescent="0.2">
      <c r="A194">
        <v>3</v>
      </c>
      <c r="B194" t="s">
        <v>345</v>
      </c>
      <c r="C194">
        <v>193</v>
      </c>
      <c r="D194">
        <v>5</v>
      </c>
      <c r="E194" s="1">
        <v>45018.008333333331</v>
      </c>
      <c r="F194" s="1">
        <v>45018.12777777778</v>
      </c>
      <c r="G194" t="s">
        <v>13</v>
      </c>
      <c r="H194" t="s">
        <v>39</v>
      </c>
      <c r="I194" t="s">
        <v>234</v>
      </c>
      <c r="J194">
        <v>24.85</v>
      </c>
      <c r="K194" t="s">
        <v>20</v>
      </c>
      <c r="L194" t="s">
        <v>40</v>
      </c>
      <c r="M194" t="s">
        <v>61</v>
      </c>
      <c r="N194" t="s">
        <v>35</v>
      </c>
      <c r="O194" t="s">
        <v>41</v>
      </c>
      <c r="P194" t="s">
        <v>79</v>
      </c>
      <c r="Q19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220</v>
      </c>
      <c r="R194" s="6">
        <f t="shared" ref="R194:R257" si="12">INT(E194)</f>
        <v>45018</v>
      </c>
      <c r="S194" s="5">
        <f t="shared" ref="S194:S257" si="13">MOD(E194,1)</f>
        <v>8.333333331393078E-3</v>
      </c>
      <c r="T194" s="5">
        <f t="shared" ref="T194:T257" si="14">MOD(F194,1)</f>
        <v>0.12777777777955635</v>
      </c>
      <c r="U194" s="4">
        <f t="shared" ref="U194:U257" si="15">IF(K194="Ocupada",(T194-S194)+(15/1440),T194-S194)</f>
        <v>0.11944444444816327</v>
      </c>
      <c r="V19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6.7361111111111108E-2</v>
      </c>
      <c r="W194" s="4">
        <f>IFERROR(Sala[[#This Row],[T Permanencia]]-Sala[[#This Row],[T Preparación (H)]],0)</f>
        <v>5.208333333705216E-2</v>
      </c>
      <c r="X194" t="str">
        <f>IF(Sala[[#This Row],[T Degustación (H)]]&gt;0,"Cobrado","No cobrado")</f>
        <v>Cobrado</v>
      </c>
    </row>
    <row r="195" spans="1:24" x14ac:dyDescent="0.2">
      <c r="A195">
        <v>3</v>
      </c>
      <c r="B195" t="s">
        <v>96</v>
      </c>
      <c r="C195">
        <v>194</v>
      </c>
      <c r="D195">
        <v>6</v>
      </c>
      <c r="E195" s="1">
        <v>45018.111111111109</v>
      </c>
      <c r="F195" s="1">
        <v>45018.163888888892</v>
      </c>
      <c r="G195" t="s">
        <v>13</v>
      </c>
      <c r="H195" t="s">
        <v>14</v>
      </c>
      <c r="I195" t="s">
        <v>235</v>
      </c>
      <c r="J195">
        <v>11.41</v>
      </c>
      <c r="K195" t="s">
        <v>20</v>
      </c>
      <c r="L195" t="s">
        <v>231</v>
      </c>
      <c r="M195" t="s">
        <v>102</v>
      </c>
      <c r="N195" t="s">
        <v>31</v>
      </c>
      <c r="Q19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96</v>
      </c>
      <c r="R195" s="6">
        <f t="shared" si="12"/>
        <v>45018</v>
      </c>
      <c r="S195" s="5">
        <f t="shared" si="13"/>
        <v>0.11111111110949423</v>
      </c>
      <c r="T195" s="5">
        <f t="shared" si="14"/>
        <v>0.16388888889196096</v>
      </c>
      <c r="U195" s="4">
        <f t="shared" si="15"/>
        <v>5.2777777782466728E-2</v>
      </c>
      <c r="V19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4.0972222222222222E-2</v>
      </c>
      <c r="W195" s="4">
        <f>IFERROR(Sala[[#This Row],[T Permanencia]]-Sala[[#This Row],[T Preparación (H)]],0)</f>
        <v>1.1805555560244506E-2</v>
      </c>
      <c r="X195" t="str">
        <f>IF(Sala[[#This Row],[T Degustación (H)]]&gt;0,"Cobrado","No cobrado")</f>
        <v>Cobrado</v>
      </c>
    </row>
    <row r="196" spans="1:24" x14ac:dyDescent="0.2">
      <c r="A196">
        <v>2</v>
      </c>
      <c r="B196" t="s">
        <v>90</v>
      </c>
      <c r="C196">
        <v>195</v>
      </c>
      <c r="D196">
        <v>1</v>
      </c>
      <c r="E196" s="1">
        <v>45018.12777777778</v>
      </c>
      <c r="F196" s="1">
        <v>45018.17291666667</v>
      </c>
      <c r="G196" t="s">
        <v>43</v>
      </c>
      <c r="H196" t="s">
        <v>14</v>
      </c>
      <c r="I196" t="s">
        <v>235</v>
      </c>
      <c r="J196">
        <v>10.06</v>
      </c>
      <c r="K196" t="s">
        <v>16</v>
      </c>
      <c r="L196" t="s">
        <v>28</v>
      </c>
      <c r="M196" t="s">
        <v>50</v>
      </c>
      <c r="Q19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50</v>
      </c>
      <c r="R196" s="6">
        <f t="shared" si="12"/>
        <v>45018</v>
      </c>
      <c r="S196" s="5">
        <f t="shared" si="13"/>
        <v>0.12777777777955635</v>
      </c>
      <c r="T196" s="5">
        <f t="shared" si="14"/>
        <v>0.17291666667006211</v>
      </c>
      <c r="U196" s="4">
        <f t="shared" si="15"/>
        <v>5.5555555557172433E-2</v>
      </c>
      <c r="V19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1.7708333333333333E-2</v>
      </c>
      <c r="W196" s="4">
        <f>IFERROR(Sala[[#This Row],[T Permanencia]]-Sala[[#This Row],[T Preparación (H)]],0)</f>
        <v>3.78472222238391E-2</v>
      </c>
      <c r="X196" t="str">
        <f>IF(Sala[[#This Row],[T Degustación (H)]]&gt;0,"Cobrado","No cobrado")</f>
        <v>Cobrado</v>
      </c>
    </row>
    <row r="197" spans="1:24" x14ac:dyDescent="0.2">
      <c r="A197">
        <v>4</v>
      </c>
      <c r="B197" t="s">
        <v>7</v>
      </c>
      <c r="C197">
        <v>196</v>
      </c>
      <c r="D197">
        <v>3</v>
      </c>
      <c r="E197" s="1">
        <v>45018.007638888892</v>
      </c>
      <c r="F197" s="1">
        <v>45018.173611111109</v>
      </c>
      <c r="G197" t="s">
        <v>24</v>
      </c>
      <c r="H197" t="s">
        <v>14</v>
      </c>
      <c r="I197" t="s">
        <v>234</v>
      </c>
      <c r="J197">
        <v>42.65</v>
      </c>
      <c r="K197" t="s">
        <v>20</v>
      </c>
      <c r="L197" t="s">
        <v>233</v>
      </c>
      <c r="M197" t="s">
        <v>56</v>
      </c>
      <c r="N197" t="s">
        <v>79</v>
      </c>
      <c r="O197" t="s">
        <v>18</v>
      </c>
      <c r="P197" t="s">
        <v>22</v>
      </c>
      <c r="Q19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191</v>
      </c>
      <c r="R197" s="6">
        <f t="shared" si="12"/>
        <v>45018</v>
      </c>
      <c r="S197" s="5">
        <f t="shared" si="13"/>
        <v>7.6388888919609599E-3</v>
      </c>
      <c r="T197" s="5">
        <f t="shared" si="14"/>
        <v>0.17361111110949423</v>
      </c>
      <c r="U197" s="4">
        <f t="shared" si="15"/>
        <v>0.16597222221753327</v>
      </c>
      <c r="V19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7.3495370370370378E-2</v>
      </c>
      <c r="W197" s="4">
        <f>IFERROR(Sala[[#This Row],[T Permanencia]]-Sala[[#This Row],[T Preparación (H)]],0)</f>
        <v>9.2476851847162894E-2</v>
      </c>
      <c r="X197" t="str">
        <f>IF(Sala[[#This Row],[T Degustación (H)]]&gt;0,"Cobrado","No cobrado")</f>
        <v>Cobrado</v>
      </c>
    </row>
    <row r="198" spans="1:24" x14ac:dyDescent="0.2">
      <c r="A198">
        <v>5</v>
      </c>
      <c r="B198" t="s">
        <v>198</v>
      </c>
      <c r="C198">
        <v>197</v>
      </c>
      <c r="D198">
        <v>6</v>
      </c>
      <c r="E198" s="1">
        <v>45018.115277777775</v>
      </c>
      <c r="F198" s="1">
        <v>45018.20416666667</v>
      </c>
      <c r="G198" t="s">
        <v>24</v>
      </c>
      <c r="H198" t="s">
        <v>39</v>
      </c>
      <c r="I198" t="s">
        <v>235</v>
      </c>
      <c r="J198">
        <v>20.11</v>
      </c>
      <c r="K198" t="s">
        <v>16</v>
      </c>
      <c r="L198" t="s">
        <v>28</v>
      </c>
      <c r="M198" t="s">
        <v>29</v>
      </c>
      <c r="N198" t="s">
        <v>41</v>
      </c>
      <c r="Q19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129</v>
      </c>
      <c r="R198" s="6">
        <f t="shared" si="12"/>
        <v>45018</v>
      </c>
      <c r="S198" s="5">
        <f t="shared" si="13"/>
        <v>0.11527777777519077</v>
      </c>
      <c r="T198" s="5">
        <f t="shared" si="14"/>
        <v>0.20416666667006211</v>
      </c>
      <c r="U198" s="4">
        <f t="shared" si="15"/>
        <v>9.9305555561538014E-2</v>
      </c>
      <c r="V19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3.9814814814814817E-2</v>
      </c>
      <c r="W198" s="4">
        <f>IFERROR(Sala[[#This Row],[T Permanencia]]-Sala[[#This Row],[T Preparación (H)]],0)</f>
        <v>5.9490740746723197E-2</v>
      </c>
      <c r="X198" t="str">
        <f>IF(Sala[[#This Row],[T Degustación (H)]]&gt;0,"Cobrado","No cobrado")</f>
        <v>Cobrado</v>
      </c>
    </row>
    <row r="199" spans="1:24" x14ac:dyDescent="0.2">
      <c r="A199">
        <v>9</v>
      </c>
      <c r="B199" t="s">
        <v>91</v>
      </c>
      <c r="C199">
        <v>198</v>
      </c>
      <c r="D199">
        <v>4</v>
      </c>
      <c r="E199" s="1">
        <v>45018.025000000001</v>
      </c>
      <c r="F199" s="1">
        <v>45018.128472222219</v>
      </c>
      <c r="G199" t="s">
        <v>63</v>
      </c>
      <c r="H199" t="s">
        <v>14</v>
      </c>
      <c r="I199" t="s">
        <v>234</v>
      </c>
      <c r="J199">
        <v>36.72</v>
      </c>
      <c r="K199" t="s">
        <v>20</v>
      </c>
      <c r="L199" t="s">
        <v>233</v>
      </c>
      <c r="M199" t="s">
        <v>41</v>
      </c>
      <c r="Q19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54</v>
      </c>
      <c r="R199" s="6">
        <f t="shared" si="12"/>
        <v>45018</v>
      </c>
      <c r="S199" s="5">
        <f t="shared" si="13"/>
        <v>2.5000000001455192E-2</v>
      </c>
      <c r="T199" s="5">
        <f t="shared" si="14"/>
        <v>0.12847222221898846</v>
      </c>
      <c r="U199" s="4">
        <f t="shared" si="15"/>
        <v>0.10347222221753327</v>
      </c>
      <c r="V19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1.1458333333333333E-2</v>
      </c>
      <c r="W199" s="4">
        <f>IFERROR(Sala[[#This Row],[T Permanencia]]-Sala[[#This Row],[T Preparación (H)]],0)</f>
        <v>9.2013888884199938E-2</v>
      </c>
      <c r="X199" t="str">
        <f>IF(Sala[[#This Row],[T Degustación (H)]]&gt;0,"Cobrado","No cobrado")</f>
        <v>Cobrado</v>
      </c>
    </row>
    <row r="200" spans="1:24" x14ac:dyDescent="0.2">
      <c r="A200">
        <v>11</v>
      </c>
      <c r="B200" t="s">
        <v>346</v>
      </c>
      <c r="C200">
        <v>199</v>
      </c>
      <c r="D200">
        <v>5</v>
      </c>
      <c r="E200" s="1">
        <v>45018.080555555556</v>
      </c>
      <c r="F200" s="1">
        <v>45018.236111111109</v>
      </c>
      <c r="G200" t="s">
        <v>24</v>
      </c>
      <c r="H200" t="s">
        <v>9</v>
      </c>
      <c r="I200" t="s">
        <v>235</v>
      </c>
      <c r="J200">
        <v>13.26</v>
      </c>
      <c r="K200" t="s">
        <v>10</v>
      </c>
      <c r="L200" t="s">
        <v>60</v>
      </c>
      <c r="M200" t="s">
        <v>18</v>
      </c>
      <c r="N200" t="s">
        <v>11</v>
      </c>
      <c r="O200" t="s">
        <v>33</v>
      </c>
      <c r="P200" t="s">
        <v>41</v>
      </c>
      <c r="Q20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261</v>
      </c>
      <c r="R200" s="6">
        <f t="shared" si="12"/>
        <v>45018</v>
      </c>
      <c r="S200" s="5">
        <f t="shared" si="13"/>
        <v>8.0555555556202307E-2</v>
      </c>
      <c r="T200" s="5">
        <f t="shared" si="14"/>
        <v>0.23611111110949423</v>
      </c>
      <c r="U200" s="4">
        <f t="shared" si="15"/>
        <v>0.15555555555329192</v>
      </c>
      <c r="V20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5.9027777777777776E-2</v>
      </c>
      <c r="W200" s="4">
        <f>IFERROR(Sala[[#This Row],[T Permanencia]]-Sala[[#This Row],[T Preparación (H)]],0)</f>
        <v>9.6527777775514148E-2</v>
      </c>
      <c r="X200" t="str">
        <f>IF(Sala[[#This Row],[T Degustación (H)]]&gt;0,"Cobrado","No cobrado")</f>
        <v>Cobrado</v>
      </c>
    </row>
    <row r="201" spans="1:24" x14ac:dyDescent="0.2">
      <c r="A201">
        <v>11</v>
      </c>
      <c r="B201" t="s">
        <v>347</v>
      </c>
      <c r="C201">
        <v>200</v>
      </c>
      <c r="D201">
        <v>4</v>
      </c>
      <c r="E201" s="1">
        <v>45018.107638888891</v>
      </c>
      <c r="F201" s="1">
        <v>45018.226388888892</v>
      </c>
      <c r="G201" t="s">
        <v>43</v>
      </c>
      <c r="H201" t="s">
        <v>14</v>
      </c>
      <c r="I201" t="s">
        <v>234</v>
      </c>
      <c r="J201">
        <v>48.73</v>
      </c>
      <c r="K201" t="s">
        <v>20</v>
      </c>
      <c r="L201" t="s">
        <v>28</v>
      </c>
      <c r="M201" t="s">
        <v>44</v>
      </c>
      <c r="N201" t="s">
        <v>50</v>
      </c>
      <c r="Q20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88</v>
      </c>
      <c r="R201" s="6">
        <f t="shared" si="12"/>
        <v>45018</v>
      </c>
      <c r="S201" s="5">
        <f t="shared" si="13"/>
        <v>0.10763888889050577</v>
      </c>
      <c r="T201" s="5">
        <f t="shared" si="14"/>
        <v>0.22638888889196096</v>
      </c>
      <c r="U201" s="4">
        <f t="shared" si="15"/>
        <v>0.11875000000145519</v>
      </c>
      <c r="V20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2.326388888888889E-2</v>
      </c>
      <c r="W201" s="4">
        <f>IFERROR(Sala[[#This Row],[T Permanencia]]-Sala[[#This Row],[T Preparación (H)]],0)</f>
        <v>9.5486111112566302E-2</v>
      </c>
      <c r="X201" t="str">
        <f>IF(Sala[[#This Row],[T Degustación (H)]]&gt;0,"Cobrado","No cobrado")</f>
        <v>Cobrado</v>
      </c>
    </row>
    <row r="202" spans="1:24" x14ac:dyDescent="0.2">
      <c r="A202">
        <v>3</v>
      </c>
      <c r="B202" t="s">
        <v>92</v>
      </c>
      <c r="C202">
        <v>201</v>
      </c>
      <c r="D202">
        <v>5</v>
      </c>
      <c r="E202" s="1">
        <v>45018.012499999997</v>
      </c>
      <c r="F202" s="1">
        <v>45018.076388888891</v>
      </c>
      <c r="G202" t="s">
        <v>63</v>
      </c>
      <c r="H202" t="s">
        <v>9</v>
      </c>
      <c r="I202" t="s">
        <v>234</v>
      </c>
      <c r="J202">
        <v>19.84</v>
      </c>
      <c r="K202" t="s">
        <v>20</v>
      </c>
      <c r="L202" t="s">
        <v>231</v>
      </c>
      <c r="M202" t="s">
        <v>65</v>
      </c>
      <c r="Q20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72</v>
      </c>
      <c r="R202" s="6">
        <f t="shared" si="12"/>
        <v>45018</v>
      </c>
      <c r="S202" s="5">
        <f t="shared" si="13"/>
        <v>1.2499999997089617E-2</v>
      </c>
      <c r="T202" s="5">
        <f t="shared" si="14"/>
        <v>7.6388888890505768E-2</v>
      </c>
      <c r="U202" s="4">
        <f t="shared" si="15"/>
        <v>6.3888888893416151E-2</v>
      </c>
      <c r="V20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1.3425925925925924E-2</v>
      </c>
      <c r="W202" s="4">
        <f>IFERROR(Sala[[#This Row],[T Permanencia]]-Sala[[#This Row],[T Preparación (H)]],0)</f>
        <v>5.0462962967490227E-2</v>
      </c>
      <c r="X202" t="str">
        <f>IF(Sala[[#This Row],[T Degustación (H)]]&gt;0,"Cobrado","No cobrado")</f>
        <v>Cobrado</v>
      </c>
    </row>
    <row r="203" spans="1:24" x14ac:dyDescent="0.2">
      <c r="A203">
        <v>16</v>
      </c>
      <c r="B203" t="s">
        <v>348</v>
      </c>
      <c r="C203">
        <v>202</v>
      </c>
      <c r="D203">
        <v>5</v>
      </c>
      <c r="E203" s="1">
        <v>45018.040277777778</v>
      </c>
      <c r="F203" s="1">
        <v>45018.083333333336</v>
      </c>
      <c r="G203" t="s">
        <v>43</v>
      </c>
      <c r="H203" t="s">
        <v>14</v>
      </c>
      <c r="I203" t="s">
        <v>234</v>
      </c>
      <c r="J203">
        <v>24.19</v>
      </c>
      <c r="K203" t="s">
        <v>16</v>
      </c>
      <c r="L203" t="s">
        <v>21</v>
      </c>
      <c r="M203" t="s">
        <v>35</v>
      </c>
      <c r="N203" t="s">
        <v>26</v>
      </c>
      <c r="O203" t="s">
        <v>65</v>
      </c>
      <c r="P203" t="s">
        <v>31</v>
      </c>
      <c r="Q20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206</v>
      </c>
      <c r="R203" s="6">
        <f t="shared" si="12"/>
        <v>45018</v>
      </c>
      <c r="S203" s="5">
        <f t="shared" si="13"/>
        <v>4.0277777778101154E-2</v>
      </c>
      <c r="T203" s="5">
        <f t="shared" si="14"/>
        <v>8.3333333335758653E-2</v>
      </c>
      <c r="U203" s="4">
        <f t="shared" si="15"/>
        <v>5.3472222224324163E-2</v>
      </c>
      <c r="V20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7.6041666666666674E-2</v>
      </c>
      <c r="W203" s="4">
        <f>IFERROR(Sala[[#This Row],[T Permanencia]]-Sala[[#This Row],[T Preparación (H)]],0)</f>
        <v>-2.2569444442342511E-2</v>
      </c>
      <c r="X203" t="str">
        <f>IF(Sala[[#This Row],[T Degustación (H)]]&gt;0,"Cobrado","No cobrado")</f>
        <v>No cobrado</v>
      </c>
    </row>
    <row r="204" spans="1:24" x14ac:dyDescent="0.2">
      <c r="A204">
        <v>5</v>
      </c>
      <c r="B204" t="s">
        <v>349</v>
      </c>
      <c r="C204">
        <v>203</v>
      </c>
      <c r="D204">
        <v>2</v>
      </c>
      <c r="E204" s="1">
        <v>45018.164583333331</v>
      </c>
      <c r="F204" s="1">
        <v>45018.222916666666</v>
      </c>
      <c r="G204" t="s">
        <v>63</v>
      </c>
      <c r="H204" t="s">
        <v>14</v>
      </c>
      <c r="I204" t="s">
        <v>234</v>
      </c>
      <c r="J204">
        <v>40.19</v>
      </c>
      <c r="K204" t="s">
        <v>10</v>
      </c>
      <c r="L204" t="s">
        <v>231</v>
      </c>
      <c r="M204" t="s">
        <v>47</v>
      </c>
      <c r="N204" t="s">
        <v>33</v>
      </c>
      <c r="Q20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156</v>
      </c>
      <c r="R204" s="6">
        <f t="shared" si="12"/>
        <v>45018</v>
      </c>
      <c r="S204" s="5">
        <f t="shared" si="13"/>
        <v>0.16458333333139308</v>
      </c>
      <c r="T204" s="5">
        <f t="shared" si="14"/>
        <v>0.22291666666569654</v>
      </c>
      <c r="U204" s="4">
        <f t="shared" si="15"/>
        <v>5.8333333334303461E-2</v>
      </c>
      <c r="V20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1.9675925925925927E-2</v>
      </c>
      <c r="W204" s="4">
        <f>IFERROR(Sala[[#This Row],[T Permanencia]]-Sala[[#This Row],[T Preparación (H)]],0)</f>
        <v>3.8657407408377531E-2</v>
      </c>
      <c r="X204" t="str">
        <f>IF(Sala[[#This Row],[T Degustación (H)]]&gt;0,"Cobrado","No cobrado")</f>
        <v>Cobrado</v>
      </c>
    </row>
    <row r="205" spans="1:24" x14ac:dyDescent="0.2">
      <c r="A205">
        <v>16</v>
      </c>
      <c r="B205" t="s">
        <v>93</v>
      </c>
      <c r="C205">
        <v>204</v>
      </c>
      <c r="D205">
        <v>5</v>
      </c>
      <c r="E205" s="1">
        <v>45018.011805555558</v>
      </c>
      <c r="F205" s="1">
        <v>45018.100694444445</v>
      </c>
      <c r="G205" t="s">
        <v>63</v>
      </c>
      <c r="H205" t="s">
        <v>14</v>
      </c>
      <c r="I205" t="s">
        <v>15</v>
      </c>
      <c r="J205">
        <v>49.56</v>
      </c>
      <c r="K205" t="s">
        <v>10</v>
      </c>
      <c r="L205" t="s">
        <v>46</v>
      </c>
      <c r="M205" t="s">
        <v>65</v>
      </c>
      <c r="Q20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48</v>
      </c>
      <c r="R205" s="6">
        <f t="shared" si="12"/>
        <v>45018</v>
      </c>
      <c r="S205" s="5">
        <f t="shared" si="13"/>
        <v>1.1805555557657499E-2</v>
      </c>
      <c r="T205" s="5">
        <f t="shared" si="14"/>
        <v>0.10069444444525288</v>
      </c>
      <c r="U205" s="4">
        <f t="shared" si="15"/>
        <v>8.8888888887595385E-2</v>
      </c>
      <c r="V20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7.2916666666666668E-3</v>
      </c>
      <c r="W205" s="4">
        <f>IFERROR(Sala[[#This Row],[T Permanencia]]-Sala[[#This Row],[T Preparación (H)]],0)</f>
        <v>8.1597222220928717E-2</v>
      </c>
      <c r="X205" t="str">
        <f>IF(Sala[[#This Row],[T Degustación (H)]]&gt;0,"Cobrado","No cobrado")</f>
        <v>Cobrado</v>
      </c>
    </row>
    <row r="206" spans="1:24" x14ac:dyDescent="0.2">
      <c r="A206">
        <v>14</v>
      </c>
      <c r="B206" t="s">
        <v>188</v>
      </c>
      <c r="C206">
        <v>205</v>
      </c>
      <c r="D206">
        <v>1</v>
      </c>
      <c r="E206" s="1">
        <v>45018.09375</v>
      </c>
      <c r="F206" s="1">
        <v>45018.259722222225</v>
      </c>
      <c r="G206" t="s">
        <v>24</v>
      </c>
      <c r="H206" t="s">
        <v>14</v>
      </c>
      <c r="I206" t="s">
        <v>235</v>
      </c>
      <c r="J206">
        <v>26.49</v>
      </c>
      <c r="K206" t="s">
        <v>10</v>
      </c>
      <c r="L206" t="s">
        <v>25</v>
      </c>
      <c r="M206" t="s">
        <v>95</v>
      </c>
      <c r="N206" t="s">
        <v>18</v>
      </c>
      <c r="Q20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61</v>
      </c>
      <c r="R206" s="6">
        <f t="shared" si="12"/>
        <v>45018</v>
      </c>
      <c r="S206" s="5">
        <f t="shared" si="13"/>
        <v>9.375E-2</v>
      </c>
      <c r="T206" s="5">
        <f t="shared" si="14"/>
        <v>0.25972222222480923</v>
      </c>
      <c r="U206" s="4">
        <f t="shared" si="15"/>
        <v>0.16597222222480923</v>
      </c>
      <c r="V20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5.9722222222222218E-2</v>
      </c>
      <c r="W206" s="4">
        <f>IFERROR(Sala[[#This Row],[T Permanencia]]-Sala[[#This Row],[T Preparación (H)]],0)</f>
        <v>0.10625000000258701</v>
      </c>
      <c r="X206" t="str">
        <f>IF(Sala[[#This Row],[T Degustación (H)]]&gt;0,"Cobrado","No cobrado")</f>
        <v>Cobrado</v>
      </c>
    </row>
    <row r="207" spans="1:24" x14ac:dyDescent="0.2">
      <c r="A207">
        <v>4</v>
      </c>
      <c r="B207" t="s">
        <v>94</v>
      </c>
      <c r="C207">
        <v>206</v>
      </c>
      <c r="D207">
        <v>6</v>
      </c>
      <c r="E207" s="1">
        <v>45018.143750000003</v>
      </c>
      <c r="F207" s="1">
        <v>45018.256249999999</v>
      </c>
      <c r="G207" t="s">
        <v>8</v>
      </c>
      <c r="H207" t="s">
        <v>14</v>
      </c>
      <c r="I207" t="s">
        <v>234</v>
      </c>
      <c r="J207">
        <v>36.96</v>
      </c>
      <c r="K207" t="s">
        <v>16</v>
      </c>
      <c r="L207" t="s">
        <v>21</v>
      </c>
      <c r="M207" t="s">
        <v>31</v>
      </c>
      <c r="Q20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30</v>
      </c>
      <c r="R207" s="6">
        <f t="shared" si="12"/>
        <v>45018</v>
      </c>
      <c r="S207" s="5">
        <f t="shared" si="13"/>
        <v>0.14375000000291038</v>
      </c>
      <c r="T207" s="5">
        <f t="shared" si="14"/>
        <v>0.25624999999854481</v>
      </c>
      <c r="U207" s="4">
        <f t="shared" si="15"/>
        <v>0.1229166666623011</v>
      </c>
      <c r="V20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4.027777777777778E-2</v>
      </c>
      <c r="W207" s="4">
        <f>IFERROR(Sala[[#This Row],[T Permanencia]]-Sala[[#This Row],[T Preparación (H)]],0)</f>
        <v>8.2638888884523309E-2</v>
      </c>
      <c r="X207" t="str">
        <f>IF(Sala[[#This Row],[T Degustación (H)]]&gt;0,"Cobrado","No cobrado")</f>
        <v>Cobrado</v>
      </c>
    </row>
    <row r="208" spans="1:24" x14ac:dyDescent="0.2">
      <c r="A208">
        <v>20</v>
      </c>
      <c r="B208" t="s">
        <v>350</v>
      </c>
      <c r="C208">
        <v>207</v>
      </c>
      <c r="D208">
        <v>3</v>
      </c>
      <c r="E208" s="1">
        <v>45018.117361111108</v>
      </c>
      <c r="F208" s="1">
        <v>45018.168055555558</v>
      </c>
      <c r="G208" t="s">
        <v>13</v>
      </c>
      <c r="H208" t="s">
        <v>9</v>
      </c>
      <c r="I208" t="s">
        <v>234</v>
      </c>
      <c r="J208">
        <v>46.54</v>
      </c>
      <c r="K208" t="s">
        <v>20</v>
      </c>
      <c r="L208" t="s">
        <v>17</v>
      </c>
      <c r="M208" t="s">
        <v>61</v>
      </c>
      <c r="N208" t="s">
        <v>11</v>
      </c>
      <c r="O208" t="s">
        <v>47</v>
      </c>
      <c r="Q20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180</v>
      </c>
      <c r="R208" s="6">
        <f t="shared" si="12"/>
        <v>45018</v>
      </c>
      <c r="S208" s="5">
        <f t="shared" si="13"/>
        <v>0.11736111110803904</v>
      </c>
      <c r="T208" s="5">
        <f t="shared" si="14"/>
        <v>0.1680555555576575</v>
      </c>
      <c r="U208" s="4">
        <f t="shared" si="15"/>
        <v>5.0694444449618459E-2</v>
      </c>
      <c r="V20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5.5439814814814817E-2</v>
      </c>
      <c r="W208" s="4">
        <f>IFERROR(Sala[[#This Row],[T Permanencia]]-Sala[[#This Row],[T Preparación (H)]],0)</f>
        <v>-4.745370365196358E-3</v>
      </c>
      <c r="X208" t="str">
        <f>IF(Sala[[#This Row],[T Degustación (H)]]&gt;0,"Cobrado","No cobrado")</f>
        <v>No cobrado</v>
      </c>
    </row>
    <row r="209" spans="1:24" x14ac:dyDescent="0.2">
      <c r="A209">
        <v>16</v>
      </c>
      <c r="B209" t="s">
        <v>351</v>
      </c>
      <c r="C209">
        <v>208</v>
      </c>
      <c r="D209">
        <v>4</v>
      </c>
      <c r="E209" s="1">
        <v>45018.147916666669</v>
      </c>
      <c r="F209" s="1">
        <v>45018.275000000001</v>
      </c>
      <c r="G209" t="s">
        <v>63</v>
      </c>
      <c r="H209" t="s">
        <v>14</v>
      </c>
      <c r="I209" t="s">
        <v>235</v>
      </c>
      <c r="J209">
        <v>36.700000000000003</v>
      </c>
      <c r="K209" t="s">
        <v>16</v>
      </c>
      <c r="L209" t="s">
        <v>231</v>
      </c>
      <c r="M209" t="s">
        <v>95</v>
      </c>
      <c r="N209" t="s">
        <v>35</v>
      </c>
      <c r="O209" t="s">
        <v>56</v>
      </c>
      <c r="Q20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180</v>
      </c>
      <c r="R209" s="6">
        <f t="shared" si="12"/>
        <v>45018</v>
      </c>
      <c r="S209" s="5">
        <f t="shared" si="13"/>
        <v>0.14791666666860692</v>
      </c>
      <c r="T209" s="5">
        <f t="shared" si="14"/>
        <v>0.27500000000145519</v>
      </c>
      <c r="U209" s="4">
        <f t="shared" si="15"/>
        <v>0.13749999999951493</v>
      </c>
      <c r="V20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3.7615740740740741E-2</v>
      </c>
      <c r="W209" s="4">
        <f>IFERROR(Sala[[#This Row],[T Permanencia]]-Sala[[#This Row],[T Preparación (H)]],0)</f>
        <v>9.9884259258774186E-2</v>
      </c>
      <c r="X209" t="str">
        <f>IF(Sala[[#This Row],[T Degustación (H)]]&gt;0,"Cobrado","No cobrado")</f>
        <v>Cobrado</v>
      </c>
    </row>
    <row r="210" spans="1:24" x14ac:dyDescent="0.2">
      <c r="A210">
        <v>9</v>
      </c>
      <c r="B210" t="s">
        <v>352</v>
      </c>
      <c r="C210">
        <v>209</v>
      </c>
      <c r="D210">
        <v>6</v>
      </c>
      <c r="E210" s="1">
        <v>45018.063194444447</v>
      </c>
      <c r="F210" s="1">
        <v>45018.17083333333</v>
      </c>
      <c r="G210" t="s">
        <v>63</v>
      </c>
      <c r="H210" t="s">
        <v>9</v>
      </c>
      <c r="I210" t="s">
        <v>15</v>
      </c>
      <c r="J210">
        <v>34.49</v>
      </c>
      <c r="K210" t="s">
        <v>20</v>
      </c>
      <c r="L210" t="s">
        <v>21</v>
      </c>
      <c r="M210" t="s">
        <v>79</v>
      </c>
      <c r="N210" t="s">
        <v>29</v>
      </c>
      <c r="O210" t="s">
        <v>50</v>
      </c>
      <c r="P210" t="s">
        <v>61</v>
      </c>
      <c r="Q21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214</v>
      </c>
      <c r="R210" s="6">
        <f t="shared" si="12"/>
        <v>45018</v>
      </c>
      <c r="S210" s="5">
        <f t="shared" si="13"/>
        <v>6.3194444446708076E-2</v>
      </c>
      <c r="T210" s="5">
        <f t="shared" si="14"/>
        <v>0.17083333332993789</v>
      </c>
      <c r="U210" s="4">
        <f t="shared" si="15"/>
        <v>0.10763888888322981</v>
      </c>
      <c r="V21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6.9907407407407404E-2</v>
      </c>
      <c r="W210" s="4">
        <f>IFERROR(Sala[[#This Row],[T Permanencia]]-Sala[[#This Row],[T Preparación (H)]],0)</f>
        <v>3.7731481475822407E-2</v>
      </c>
      <c r="X210" t="str">
        <f>IF(Sala[[#This Row],[T Degustación (H)]]&gt;0,"Cobrado","No cobrado")</f>
        <v>Cobrado</v>
      </c>
    </row>
    <row r="211" spans="1:24" x14ac:dyDescent="0.2">
      <c r="A211">
        <v>10</v>
      </c>
      <c r="B211" t="s">
        <v>353</v>
      </c>
      <c r="C211">
        <v>210</v>
      </c>
      <c r="D211">
        <v>4</v>
      </c>
      <c r="E211" s="1">
        <v>45018.113194444442</v>
      </c>
      <c r="F211" s="1">
        <v>45018.186805555553</v>
      </c>
      <c r="G211" t="s">
        <v>24</v>
      </c>
      <c r="H211" t="s">
        <v>39</v>
      </c>
      <c r="I211" t="s">
        <v>234</v>
      </c>
      <c r="J211">
        <v>14.67</v>
      </c>
      <c r="K211" t="s">
        <v>10</v>
      </c>
      <c r="L211" t="s">
        <v>81</v>
      </c>
      <c r="M211" t="s">
        <v>33</v>
      </c>
      <c r="N211" t="s">
        <v>31</v>
      </c>
      <c r="O211" t="s">
        <v>65</v>
      </c>
      <c r="P211" t="s">
        <v>26</v>
      </c>
      <c r="Q21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195</v>
      </c>
      <c r="R211" s="6">
        <f t="shared" si="12"/>
        <v>45018</v>
      </c>
      <c r="S211" s="5">
        <f t="shared" si="13"/>
        <v>0.1131944444423425</v>
      </c>
      <c r="T211" s="5">
        <f t="shared" si="14"/>
        <v>0.18680555555329192</v>
      </c>
      <c r="U211" s="4">
        <f t="shared" si="15"/>
        <v>7.3611111110949423E-2</v>
      </c>
      <c r="V21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8.8425925925925922E-2</v>
      </c>
      <c r="W211" s="4">
        <f>IFERROR(Sala[[#This Row],[T Permanencia]]-Sala[[#This Row],[T Preparación (H)]],0)</f>
        <v>-1.4814814814976499E-2</v>
      </c>
      <c r="X211" t="str">
        <f>IF(Sala[[#This Row],[T Degustación (H)]]&gt;0,"Cobrado","No cobrado")</f>
        <v>No cobrado</v>
      </c>
    </row>
    <row r="212" spans="1:24" x14ac:dyDescent="0.2">
      <c r="A212">
        <v>1</v>
      </c>
      <c r="B212" t="s">
        <v>354</v>
      </c>
      <c r="C212">
        <v>211</v>
      </c>
      <c r="D212">
        <v>2</v>
      </c>
      <c r="E212" s="1">
        <v>45018.152777777781</v>
      </c>
      <c r="F212" s="1">
        <v>45018.226388888892</v>
      </c>
      <c r="G212" t="s">
        <v>63</v>
      </c>
      <c r="H212" t="s">
        <v>14</v>
      </c>
      <c r="I212" t="s">
        <v>235</v>
      </c>
      <c r="J212">
        <v>11.13</v>
      </c>
      <c r="K212" t="s">
        <v>20</v>
      </c>
      <c r="L212" t="s">
        <v>40</v>
      </c>
      <c r="M212" t="s">
        <v>33</v>
      </c>
      <c r="N212" t="s">
        <v>37</v>
      </c>
      <c r="O212" t="s">
        <v>50</v>
      </c>
      <c r="P212" t="s">
        <v>56</v>
      </c>
      <c r="Q21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169</v>
      </c>
      <c r="R212" s="6">
        <f t="shared" si="12"/>
        <v>45018</v>
      </c>
      <c r="S212" s="5">
        <f t="shared" si="13"/>
        <v>0.15277777778101154</v>
      </c>
      <c r="T212" s="5">
        <f t="shared" si="14"/>
        <v>0.22638888889196096</v>
      </c>
      <c r="U212" s="4">
        <f t="shared" si="15"/>
        <v>7.3611111110949423E-2</v>
      </c>
      <c r="V21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0.05</v>
      </c>
      <c r="W212" s="4">
        <f>IFERROR(Sala[[#This Row],[T Permanencia]]-Sala[[#This Row],[T Preparación (H)]],0)</f>
        <v>2.361111111094942E-2</v>
      </c>
      <c r="X212" t="str">
        <f>IF(Sala[[#This Row],[T Degustación (H)]]&gt;0,"Cobrado","No cobrado")</f>
        <v>Cobrado</v>
      </c>
    </row>
    <row r="213" spans="1:24" x14ac:dyDescent="0.2">
      <c r="A213">
        <v>14</v>
      </c>
      <c r="B213" t="s">
        <v>208</v>
      </c>
      <c r="C213">
        <v>212</v>
      </c>
      <c r="D213">
        <v>6</v>
      </c>
      <c r="E213" s="1">
        <v>45018.107638888891</v>
      </c>
      <c r="F213" s="1">
        <v>45018.152777777781</v>
      </c>
      <c r="G213" t="s">
        <v>8</v>
      </c>
      <c r="H213" t="s">
        <v>14</v>
      </c>
      <c r="I213" t="s">
        <v>235</v>
      </c>
      <c r="J213">
        <v>18.850000000000001</v>
      </c>
      <c r="K213" t="s">
        <v>16</v>
      </c>
      <c r="L213" t="s">
        <v>231</v>
      </c>
      <c r="M213" t="s">
        <v>31</v>
      </c>
      <c r="N213" t="s">
        <v>61</v>
      </c>
      <c r="O213" t="s">
        <v>33</v>
      </c>
      <c r="P213" t="s">
        <v>22</v>
      </c>
      <c r="Q21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245</v>
      </c>
      <c r="R213" s="6">
        <f t="shared" si="12"/>
        <v>45018</v>
      </c>
      <c r="S213" s="5">
        <f t="shared" si="13"/>
        <v>0.10763888889050577</v>
      </c>
      <c r="T213" s="5">
        <f t="shared" si="14"/>
        <v>0.15277777778101154</v>
      </c>
      <c r="U213" s="4">
        <f t="shared" si="15"/>
        <v>5.5555555557172433E-2</v>
      </c>
      <c r="V21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5.8680555555555555E-2</v>
      </c>
      <c r="W213" s="4">
        <f>IFERROR(Sala[[#This Row],[T Permanencia]]-Sala[[#This Row],[T Preparación (H)]],0)</f>
        <v>-3.1249999983831225E-3</v>
      </c>
      <c r="X213" t="str">
        <f>IF(Sala[[#This Row],[T Degustación (H)]]&gt;0,"Cobrado","No cobrado")</f>
        <v>No cobrado</v>
      </c>
    </row>
    <row r="214" spans="1:24" x14ac:dyDescent="0.2">
      <c r="A214">
        <v>13</v>
      </c>
      <c r="B214" t="s">
        <v>355</v>
      </c>
      <c r="C214">
        <v>213</v>
      </c>
      <c r="D214">
        <v>6</v>
      </c>
      <c r="E214" s="1">
        <v>45018.073611111111</v>
      </c>
      <c r="F214" s="1">
        <v>45018.206944444442</v>
      </c>
      <c r="G214" t="s">
        <v>13</v>
      </c>
      <c r="H214" t="s">
        <v>14</v>
      </c>
      <c r="I214" t="s">
        <v>234</v>
      </c>
      <c r="J214">
        <v>28.1</v>
      </c>
      <c r="K214" t="s">
        <v>10</v>
      </c>
      <c r="L214" t="s">
        <v>231</v>
      </c>
      <c r="M214" t="s">
        <v>41</v>
      </c>
      <c r="N214" t="s">
        <v>31</v>
      </c>
      <c r="Q21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87</v>
      </c>
      <c r="R214" s="6">
        <f t="shared" si="12"/>
        <v>45018</v>
      </c>
      <c r="S214" s="5">
        <f t="shared" si="13"/>
        <v>7.3611111110949423E-2</v>
      </c>
      <c r="T214" s="5">
        <f t="shared" si="14"/>
        <v>0.2069444444423425</v>
      </c>
      <c r="U214" s="4">
        <f t="shared" si="15"/>
        <v>0.13333333333139308</v>
      </c>
      <c r="V21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5.3125000000000006E-2</v>
      </c>
      <c r="W214" s="4">
        <f>IFERROR(Sala[[#This Row],[T Permanencia]]-Sala[[#This Row],[T Preparación (H)]],0)</f>
        <v>8.0208333331393072E-2</v>
      </c>
      <c r="X214" t="str">
        <f>IF(Sala[[#This Row],[T Degustación (H)]]&gt;0,"Cobrado","No cobrado")</f>
        <v>Cobrado</v>
      </c>
    </row>
    <row r="215" spans="1:24" x14ac:dyDescent="0.2">
      <c r="A215">
        <v>2</v>
      </c>
      <c r="B215" t="s">
        <v>356</v>
      </c>
      <c r="C215">
        <v>214</v>
      </c>
      <c r="D215">
        <v>4</v>
      </c>
      <c r="E215" s="1">
        <v>45018.137499999997</v>
      </c>
      <c r="F215" s="1">
        <v>45018.214583333334</v>
      </c>
      <c r="G215" t="s">
        <v>63</v>
      </c>
      <c r="H215" t="s">
        <v>14</v>
      </c>
      <c r="I215" t="s">
        <v>235</v>
      </c>
      <c r="J215">
        <v>33.39</v>
      </c>
      <c r="K215" t="s">
        <v>16</v>
      </c>
      <c r="L215" t="s">
        <v>40</v>
      </c>
      <c r="M215" t="s">
        <v>29</v>
      </c>
      <c r="N215" t="s">
        <v>26</v>
      </c>
      <c r="O215" t="s">
        <v>56</v>
      </c>
      <c r="Q21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228</v>
      </c>
      <c r="R215" s="6">
        <f t="shared" si="12"/>
        <v>45018</v>
      </c>
      <c r="S215" s="5">
        <f t="shared" si="13"/>
        <v>0.13749999999708962</v>
      </c>
      <c r="T215" s="5">
        <f t="shared" si="14"/>
        <v>0.21458333333430346</v>
      </c>
      <c r="U215" s="4">
        <f t="shared" si="15"/>
        <v>8.7500000003880515E-2</v>
      </c>
      <c r="V21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1.1805555555555555E-2</v>
      </c>
      <c r="W215" s="4">
        <f>IFERROR(Sala[[#This Row],[T Permanencia]]-Sala[[#This Row],[T Preparación (H)]],0)</f>
        <v>7.569444444832496E-2</v>
      </c>
      <c r="X215" t="str">
        <f>IF(Sala[[#This Row],[T Degustación (H)]]&gt;0,"Cobrado","No cobrado")</f>
        <v>Cobrado</v>
      </c>
    </row>
    <row r="216" spans="1:24" x14ac:dyDescent="0.2">
      <c r="A216">
        <v>6</v>
      </c>
      <c r="B216" t="s">
        <v>357</v>
      </c>
      <c r="C216">
        <v>215</v>
      </c>
      <c r="D216">
        <v>4</v>
      </c>
      <c r="E216" s="1">
        <v>45018.161111111112</v>
      </c>
      <c r="F216" s="1">
        <v>45018.267361111109</v>
      </c>
      <c r="G216" t="s">
        <v>43</v>
      </c>
      <c r="H216" t="s">
        <v>14</v>
      </c>
      <c r="I216" t="s">
        <v>235</v>
      </c>
      <c r="J216">
        <v>35.64</v>
      </c>
      <c r="K216" t="s">
        <v>16</v>
      </c>
      <c r="L216" t="s">
        <v>46</v>
      </c>
      <c r="M216" t="s">
        <v>29</v>
      </c>
      <c r="N216" t="s">
        <v>31</v>
      </c>
      <c r="Q21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158</v>
      </c>
      <c r="R216" s="6">
        <f t="shared" si="12"/>
        <v>45018</v>
      </c>
      <c r="S216" s="5">
        <f t="shared" si="13"/>
        <v>0.16111111111240461</v>
      </c>
      <c r="T216" s="5">
        <f t="shared" si="14"/>
        <v>0.26736111110949423</v>
      </c>
      <c r="U216" s="4">
        <f t="shared" si="15"/>
        <v>0.11666666666375629</v>
      </c>
      <c r="V21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1.2037037037037037E-2</v>
      </c>
      <c r="W216" s="4">
        <f>IFERROR(Sala[[#This Row],[T Permanencia]]-Sala[[#This Row],[T Preparación (H)]],0)</f>
        <v>0.10462962962671925</v>
      </c>
      <c r="X216" t="str">
        <f>IF(Sala[[#This Row],[T Degustación (H)]]&gt;0,"Cobrado","No cobrado")</f>
        <v>Cobrado</v>
      </c>
    </row>
    <row r="217" spans="1:24" x14ac:dyDescent="0.2">
      <c r="A217">
        <v>17</v>
      </c>
      <c r="B217" t="s">
        <v>358</v>
      </c>
      <c r="C217">
        <v>216</v>
      </c>
      <c r="D217">
        <v>6</v>
      </c>
      <c r="E217" s="1">
        <v>45018.073611111111</v>
      </c>
      <c r="F217" s="1">
        <v>45018.23333333333</v>
      </c>
      <c r="G217" t="s">
        <v>24</v>
      </c>
      <c r="H217" t="s">
        <v>14</v>
      </c>
      <c r="I217" t="s">
        <v>234</v>
      </c>
      <c r="J217">
        <v>35.69</v>
      </c>
      <c r="K217" t="s">
        <v>10</v>
      </c>
      <c r="L217" t="s">
        <v>46</v>
      </c>
      <c r="M217" t="s">
        <v>50</v>
      </c>
      <c r="N217" t="s">
        <v>33</v>
      </c>
      <c r="O217" t="s">
        <v>41</v>
      </c>
      <c r="Q21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142</v>
      </c>
      <c r="R217" s="6">
        <f t="shared" si="12"/>
        <v>45018</v>
      </c>
      <c r="S217" s="5">
        <f t="shared" si="13"/>
        <v>7.3611111110949423E-2</v>
      </c>
      <c r="T217" s="5">
        <f t="shared" si="14"/>
        <v>0.23333333332993789</v>
      </c>
      <c r="U217" s="4">
        <f t="shared" si="15"/>
        <v>0.15972222221898846</v>
      </c>
      <c r="V21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5.2083333333333329E-2</v>
      </c>
      <c r="W217" s="4">
        <f>IFERROR(Sala[[#This Row],[T Permanencia]]-Sala[[#This Row],[T Preparación (H)]],0)</f>
        <v>0.10763888888565513</v>
      </c>
      <c r="X217" t="str">
        <f>IF(Sala[[#This Row],[T Degustación (H)]]&gt;0,"Cobrado","No cobrado")</f>
        <v>Cobrado</v>
      </c>
    </row>
    <row r="218" spans="1:24" x14ac:dyDescent="0.2">
      <c r="A218">
        <v>1</v>
      </c>
      <c r="B218" t="s">
        <v>84</v>
      </c>
      <c r="C218">
        <v>217</v>
      </c>
      <c r="D218">
        <v>2</v>
      </c>
      <c r="E218" s="1">
        <v>45018.037499999999</v>
      </c>
      <c r="F218" s="1">
        <v>45018.197916666664</v>
      </c>
      <c r="G218" t="s">
        <v>43</v>
      </c>
      <c r="H218" t="s">
        <v>9</v>
      </c>
      <c r="I218" t="s">
        <v>234</v>
      </c>
      <c r="J218">
        <v>31.17</v>
      </c>
      <c r="K218" t="s">
        <v>16</v>
      </c>
      <c r="L218" t="s">
        <v>28</v>
      </c>
      <c r="M218" t="s">
        <v>95</v>
      </c>
      <c r="Q21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96</v>
      </c>
      <c r="R218" s="6">
        <f t="shared" si="12"/>
        <v>45018</v>
      </c>
      <c r="S218" s="5">
        <f t="shared" si="13"/>
        <v>3.7499999998544808E-2</v>
      </c>
      <c r="T218" s="5">
        <f t="shared" si="14"/>
        <v>0.19791666666424135</v>
      </c>
      <c r="U218" s="4">
        <f t="shared" si="15"/>
        <v>0.1708333333323632</v>
      </c>
      <c r="V21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3.0092592592592593E-3</v>
      </c>
      <c r="W218" s="4">
        <f>IFERROR(Sala[[#This Row],[T Permanencia]]-Sala[[#This Row],[T Preparación (H)]],0)</f>
        <v>0.16782407407310393</v>
      </c>
      <c r="X218" t="str">
        <f>IF(Sala[[#This Row],[T Degustación (H)]]&gt;0,"Cobrado","No cobrado")</f>
        <v>Cobrado</v>
      </c>
    </row>
    <row r="219" spans="1:24" x14ac:dyDescent="0.2">
      <c r="A219">
        <v>13</v>
      </c>
      <c r="B219" t="s">
        <v>359</v>
      </c>
      <c r="C219">
        <v>218</v>
      </c>
      <c r="D219">
        <v>3</v>
      </c>
      <c r="E219" s="1">
        <v>45018.018750000003</v>
      </c>
      <c r="F219" s="1">
        <v>45018.15347222222</v>
      </c>
      <c r="G219" t="s">
        <v>13</v>
      </c>
      <c r="H219" t="s">
        <v>14</v>
      </c>
      <c r="I219" t="s">
        <v>234</v>
      </c>
      <c r="J219">
        <v>23.34</v>
      </c>
      <c r="K219" t="s">
        <v>16</v>
      </c>
      <c r="L219" t="s">
        <v>40</v>
      </c>
      <c r="M219" t="s">
        <v>44</v>
      </c>
      <c r="N219" t="s">
        <v>41</v>
      </c>
      <c r="O219" t="s">
        <v>79</v>
      </c>
      <c r="Q21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184</v>
      </c>
      <c r="R219" s="6">
        <f t="shared" si="12"/>
        <v>45018</v>
      </c>
      <c r="S219" s="5">
        <f t="shared" si="13"/>
        <v>1.8750000002910383E-2</v>
      </c>
      <c r="T219" s="5">
        <f t="shared" si="14"/>
        <v>0.15347222222044365</v>
      </c>
      <c r="U219" s="4">
        <f t="shared" si="15"/>
        <v>0.14513888888419993</v>
      </c>
      <c r="V21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1.1342592592592592E-2</v>
      </c>
      <c r="W219" s="4">
        <f>IFERROR(Sala[[#This Row],[T Permanencia]]-Sala[[#This Row],[T Preparación (H)]],0)</f>
        <v>0.13379629629160733</v>
      </c>
      <c r="X219" t="str">
        <f>IF(Sala[[#This Row],[T Degustación (H)]]&gt;0,"Cobrado","No cobrado")</f>
        <v>Cobrado</v>
      </c>
    </row>
    <row r="220" spans="1:24" x14ac:dyDescent="0.2">
      <c r="A220">
        <v>1</v>
      </c>
      <c r="B220" t="s">
        <v>194</v>
      </c>
      <c r="C220">
        <v>219</v>
      </c>
      <c r="D220">
        <v>5</v>
      </c>
      <c r="E220" s="1">
        <v>45018.106249999997</v>
      </c>
      <c r="F220" s="1">
        <v>45018.200694444444</v>
      </c>
      <c r="G220" t="s">
        <v>43</v>
      </c>
      <c r="H220" t="s">
        <v>14</v>
      </c>
      <c r="I220" t="s">
        <v>234</v>
      </c>
      <c r="J220">
        <v>46.96</v>
      </c>
      <c r="K220" t="s">
        <v>10</v>
      </c>
      <c r="L220" t="s">
        <v>81</v>
      </c>
      <c r="M220" t="s">
        <v>79</v>
      </c>
      <c r="N220" t="s">
        <v>47</v>
      </c>
      <c r="Q22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139</v>
      </c>
      <c r="R220" s="6">
        <f t="shared" si="12"/>
        <v>45018</v>
      </c>
      <c r="S220" s="5">
        <f t="shared" si="13"/>
        <v>0.10624999999708962</v>
      </c>
      <c r="T220" s="5">
        <f t="shared" si="14"/>
        <v>0.20069444444379769</v>
      </c>
      <c r="U220" s="4">
        <f t="shared" si="15"/>
        <v>9.4444444446708076E-2</v>
      </c>
      <c r="V22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6.7129629629629622E-3</v>
      </c>
      <c r="W220" s="4">
        <f>IFERROR(Sala[[#This Row],[T Permanencia]]-Sala[[#This Row],[T Preparación (H)]],0)</f>
        <v>8.7731481483745113E-2</v>
      </c>
      <c r="X220" t="str">
        <f>IF(Sala[[#This Row],[T Degustación (H)]]&gt;0,"Cobrado","No cobrado")</f>
        <v>Cobrado</v>
      </c>
    </row>
    <row r="221" spans="1:24" x14ac:dyDescent="0.2">
      <c r="A221">
        <v>15</v>
      </c>
      <c r="B221" t="s">
        <v>96</v>
      </c>
      <c r="C221">
        <v>220</v>
      </c>
      <c r="D221">
        <v>6</v>
      </c>
      <c r="E221" s="1">
        <v>45018.042361111111</v>
      </c>
      <c r="F221" s="1">
        <v>45018.206250000003</v>
      </c>
      <c r="G221" t="s">
        <v>13</v>
      </c>
      <c r="H221" t="s">
        <v>14</v>
      </c>
      <c r="I221" t="s">
        <v>234</v>
      </c>
      <c r="J221">
        <v>48.5</v>
      </c>
      <c r="K221" t="s">
        <v>20</v>
      </c>
      <c r="L221" t="s">
        <v>52</v>
      </c>
      <c r="M221" t="s">
        <v>65</v>
      </c>
      <c r="Q22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24</v>
      </c>
      <c r="R221" s="6">
        <f t="shared" si="12"/>
        <v>45018</v>
      </c>
      <c r="S221" s="5">
        <f t="shared" si="13"/>
        <v>4.2361111110949423E-2</v>
      </c>
      <c r="T221" s="5">
        <f t="shared" si="14"/>
        <v>0.20625000000291038</v>
      </c>
      <c r="U221" s="4">
        <f t="shared" si="15"/>
        <v>0.16388888889196096</v>
      </c>
      <c r="V22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9.0277777777777769E-3</v>
      </c>
      <c r="W221" s="4">
        <f>IFERROR(Sala[[#This Row],[T Permanencia]]-Sala[[#This Row],[T Preparación (H)]],0)</f>
        <v>0.15486111111418319</v>
      </c>
      <c r="X221" t="str">
        <f>IF(Sala[[#This Row],[T Degustación (H)]]&gt;0,"Cobrado","No cobrado")</f>
        <v>Cobrado</v>
      </c>
    </row>
    <row r="222" spans="1:24" x14ac:dyDescent="0.2">
      <c r="A222">
        <v>16</v>
      </c>
      <c r="B222" t="s">
        <v>360</v>
      </c>
      <c r="C222">
        <v>221</v>
      </c>
      <c r="D222">
        <v>1</v>
      </c>
      <c r="E222" s="1">
        <v>45018.07708333333</v>
      </c>
      <c r="F222" s="1">
        <v>45018.128472222219</v>
      </c>
      <c r="G222" t="s">
        <v>43</v>
      </c>
      <c r="H222" t="s">
        <v>14</v>
      </c>
      <c r="I222" t="s">
        <v>234</v>
      </c>
      <c r="J222">
        <v>17.829999999999998</v>
      </c>
      <c r="K222" t="s">
        <v>10</v>
      </c>
      <c r="L222" t="s">
        <v>25</v>
      </c>
      <c r="M222" t="s">
        <v>95</v>
      </c>
      <c r="N222" t="s">
        <v>29</v>
      </c>
      <c r="O222" t="s">
        <v>18</v>
      </c>
      <c r="Q22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193</v>
      </c>
      <c r="R222" s="6">
        <f t="shared" si="12"/>
        <v>45018</v>
      </c>
      <c r="S222" s="5">
        <f t="shared" si="13"/>
        <v>7.7083333329937886E-2</v>
      </c>
      <c r="T222" s="5">
        <f t="shared" si="14"/>
        <v>0.12847222221898846</v>
      </c>
      <c r="U222" s="4">
        <f t="shared" si="15"/>
        <v>5.1388888889050577E-2</v>
      </c>
      <c r="V22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4.282407407407407E-2</v>
      </c>
      <c r="W222" s="4">
        <f>IFERROR(Sala[[#This Row],[T Permanencia]]-Sala[[#This Row],[T Preparación (H)]],0)</f>
        <v>8.5648148149765069E-3</v>
      </c>
      <c r="X222" t="str">
        <f>IF(Sala[[#This Row],[T Degustación (H)]]&gt;0,"Cobrado","No cobrado")</f>
        <v>Cobrado</v>
      </c>
    </row>
    <row r="223" spans="1:24" x14ac:dyDescent="0.2">
      <c r="A223">
        <v>3</v>
      </c>
      <c r="B223" t="s">
        <v>361</v>
      </c>
      <c r="C223">
        <v>222</v>
      </c>
      <c r="D223">
        <v>3</v>
      </c>
      <c r="E223" s="1">
        <v>45018.151388888888</v>
      </c>
      <c r="F223" s="1">
        <v>45018.279166666667</v>
      </c>
      <c r="G223" t="s">
        <v>13</v>
      </c>
      <c r="H223" t="s">
        <v>9</v>
      </c>
      <c r="I223" t="s">
        <v>235</v>
      </c>
      <c r="J223">
        <v>32.58</v>
      </c>
      <c r="K223" t="s">
        <v>10</v>
      </c>
      <c r="L223" t="s">
        <v>52</v>
      </c>
      <c r="M223" t="s">
        <v>79</v>
      </c>
      <c r="N223" t="s">
        <v>22</v>
      </c>
      <c r="Q22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97</v>
      </c>
      <c r="R223" s="6">
        <f t="shared" si="12"/>
        <v>45018</v>
      </c>
      <c r="S223" s="5">
        <f t="shared" si="13"/>
        <v>0.15138888888759539</v>
      </c>
      <c r="T223" s="5">
        <f t="shared" si="14"/>
        <v>0.27916666666715173</v>
      </c>
      <c r="U223" s="4">
        <f t="shared" si="15"/>
        <v>0.12777777777955635</v>
      </c>
      <c r="V22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4.5601851851851852E-2</v>
      </c>
      <c r="W223" s="4">
        <f>IFERROR(Sala[[#This Row],[T Permanencia]]-Sala[[#This Row],[T Preparación (H)]],0)</f>
        <v>8.2175925927704493E-2</v>
      </c>
      <c r="X223" t="str">
        <f>IF(Sala[[#This Row],[T Degustación (H)]]&gt;0,"Cobrado","No cobrado")</f>
        <v>Cobrado</v>
      </c>
    </row>
    <row r="224" spans="1:24" x14ac:dyDescent="0.2">
      <c r="A224">
        <v>19</v>
      </c>
      <c r="B224" t="s">
        <v>97</v>
      </c>
      <c r="C224">
        <v>223</v>
      </c>
      <c r="D224">
        <v>2</v>
      </c>
      <c r="E224" s="1">
        <v>45018.052777777775</v>
      </c>
      <c r="F224" s="1">
        <v>45018.118055555555</v>
      </c>
      <c r="G224" t="s">
        <v>13</v>
      </c>
      <c r="H224" t="s">
        <v>9</v>
      </c>
      <c r="I224" t="s">
        <v>234</v>
      </c>
      <c r="J224">
        <v>49.62</v>
      </c>
      <c r="K224" t="s">
        <v>20</v>
      </c>
      <c r="L224" t="s">
        <v>40</v>
      </c>
      <c r="M224" t="s">
        <v>95</v>
      </c>
      <c r="Q22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32</v>
      </c>
      <c r="R224" s="6">
        <f t="shared" si="12"/>
        <v>45018</v>
      </c>
      <c r="S224" s="5">
        <f t="shared" si="13"/>
        <v>5.2777777775190771E-2</v>
      </c>
      <c r="T224" s="5">
        <f t="shared" si="14"/>
        <v>0.11805555555474712</v>
      </c>
      <c r="U224" s="4">
        <f t="shared" si="15"/>
        <v>6.5277777779556345E-2</v>
      </c>
      <c r="V22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3.6805555555555557E-2</v>
      </c>
      <c r="W224" s="4">
        <f>IFERROR(Sala[[#This Row],[T Permanencia]]-Sala[[#This Row],[T Preparación (H)]],0)</f>
        <v>2.8472222224000789E-2</v>
      </c>
      <c r="X224" t="str">
        <f>IF(Sala[[#This Row],[T Degustación (H)]]&gt;0,"Cobrado","No cobrado")</f>
        <v>Cobrado</v>
      </c>
    </row>
    <row r="225" spans="1:24" x14ac:dyDescent="0.2">
      <c r="A225">
        <v>7</v>
      </c>
      <c r="B225" t="s">
        <v>98</v>
      </c>
      <c r="C225">
        <v>224</v>
      </c>
      <c r="D225">
        <v>6</v>
      </c>
      <c r="E225" s="1">
        <v>45018.088194444441</v>
      </c>
      <c r="F225" s="1">
        <v>45018.240972222222</v>
      </c>
      <c r="G225" t="s">
        <v>43</v>
      </c>
      <c r="H225" t="s">
        <v>14</v>
      </c>
      <c r="I225" t="s">
        <v>234</v>
      </c>
      <c r="J225">
        <v>17.61</v>
      </c>
      <c r="K225" t="s">
        <v>16</v>
      </c>
      <c r="L225" t="s">
        <v>21</v>
      </c>
      <c r="M225" t="s">
        <v>61</v>
      </c>
      <c r="Q22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52</v>
      </c>
      <c r="R225" s="6">
        <f t="shared" si="12"/>
        <v>45018</v>
      </c>
      <c r="S225" s="5">
        <f t="shared" si="13"/>
        <v>8.819444444088731E-2</v>
      </c>
      <c r="T225" s="5">
        <f t="shared" si="14"/>
        <v>0.24097222222189885</v>
      </c>
      <c r="U225" s="4">
        <f t="shared" si="15"/>
        <v>0.16319444444767819</v>
      </c>
      <c r="V22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6.9444444444444441E-3</v>
      </c>
      <c r="W225" s="4">
        <f>IFERROR(Sala[[#This Row],[T Permanencia]]-Sala[[#This Row],[T Preparación (H)]],0)</f>
        <v>0.15625000000323375</v>
      </c>
      <c r="X225" t="str">
        <f>IF(Sala[[#This Row],[T Degustación (H)]]&gt;0,"Cobrado","No cobrado")</f>
        <v>Cobrado</v>
      </c>
    </row>
    <row r="226" spans="1:24" x14ac:dyDescent="0.2">
      <c r="A226">
        <v>19</v>
      </c>
      <c r="B226" t="s">
        <v>362</v>
      </c>
      <c r="C226">
        <v>225</v>
      </c>
      <c r="D226">
        <v>4</v>
      </c>
      <c r="E226" s="1">
        <v>45018.009722222225</v>
      </c>
      <c r="F226" s="1">
        <v>45018.058333333334</v>
      </c>
      <c r="G226" t="s">
        <v>43</v>
      </c>
      <c r="H226" t="s">
        <v>39</v>
      </c>
      <c r="I226" t="s">
        <v>234</v>
      </c>
      <c r="J226">
        <v>35.020000000000003</v>
      </c>
      <c r="K226" t="s">
        <v>20</v>
      </c>
      <c r="L226" t="s">
        <v>231</v>
      </c>
      <c r="M226" t="s">
        <v>102</v>
      </c>
      <c r="N226" t="s">
        <v>79</v>
      </c>
      <c r="Q22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168</v>
      </c>
      <c r="R226" s="6">
        <f t="shared" si="12"/>
        <v>45018</v>
      </c>
      <c r="S226" s="5">
        <f t="shared" si="13"/>
        <v>9.7222222248092294E-3</v>
      </c>
      <c r="T226" s="5">
        <f t="shared" si="14"/>
        <v>5.8333333334303461E-2</v>
      </c>
      <c r="U226" s="4">
        <f t="shared" si="15"/>
        <v>4.8611111109494232E-2</v>
      </c>
      <c r="V22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2.1759259259259259E-2</v>
      </c>
      <c r="W226" s="4">
        <f>IFERROR(Sala[[#This Row],[T Permanencia]]-Sala[[#This Row],[T Preparación (H)]],0)</f>
        <v>2.6851851850234972E-2</v>
      </c>
      <c r="X226" t="str">
        <f>IF(Sala[[#This Row],[T Degustación (H)]]&gt;0,"Cobrado","No cobrado")</f>
        <v>Cobrado</v>
      </c>
    </row>
    <row r="227" spans="1:24" x14ac:dyDescent="0.2">
      <c r="A227">
        <v>7</v>
      </c>
      <c r="B227" t="s">
        <v>363</v>
      </c>
      <c r="C227">
        <v>226</v>
      </c>
      <c r="D227">
        <v>6</v>
      </c>
      <c r="E227" s="1">
        <v>45018.040277777778</v>
      </c>
      <c r="F227" s="1">
        <v>45018.17291666667</v>
      </c>
      <c r="G227" t="s">
        <v>63</v>
      </c>
      <c r="H227" t="s">
        <v>9</v>
      </c>
      <c r="I227" t="s">
        <v>234</v>
      </c>
      <c r="J227">
        <v>39.479999999999997</v>
      </c>
      <c r="K227" t="s">
        <v>20</v>
      </c>
      <c r="L227" t="s">
        <v>81</v>
      </c>
      <c r="M227" t="s">
        <v>56</v>
      </c>
      <c r="N227" t="s">
        <v>33</v>
      </c>
      <c r="O227" t="s">
        <v>41</v>
      </c>
      <c r="P227" t="s">
        <v>18</v>
      </c>
      <c r="Q22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171</v>
      </c>
      <c r="R227" s="6">
        <f t="shared" si="12"/>
        <v>45018</v>
      </c>
      <c r="S227" s="5">
        <f t="shared" si="13"/>
        <v>4.0277777778101154E-2</v>
      </c>
      <c r="T227" s="5">
        <f t="shared" si="14"/>
        <v>0.17291666667006211</v>
      </c>
      <c r="U227" s="4">
        <f t="shared" si="15"/>
        <v>0.13263888889196096</v>
      </c>
      <c r="V22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7.3032407407407407E-2</v>
      </c>
      <c r="W227" s="4">
        <f>IFERROR(Sala[[#This Row],[T Permanencia]]-Sala[[#This Row],[T Preparación (H)]],0)</f>
        <v>5.9606481484553553E-2</v>
      </c>
      <c r="X227" t="str">
        <f>IF(Sala[[#This Row],[T Degustación (H)]]&gt;0,"Cobrado","No cobrado")</f>
        <v>Cobrado</v>
      </c>
    </row>
    <row r="228" spans="1:24" x14ac:dyDescent="0.2">
      <c r="A228">
        <v>17</v>
      </c>
      <c r="B228" t="s">
        <v>291</v>
      </c>
      <c r="C228">
        <v>227</v>
      </c>
      <c r="D228">
        <v>6</v>
      </c>
      <c r="E228" s="1">
        <v>45018.075694444444</v>
      </c>
      <c r="F228" s="1">
        <v>45018.202777777777</v>
      </c>
      <c r="G228" t="s">
        <v>13</v>
      </c>
      <c r="H228" t="s">
        <v>14</v>
      </c>
      <c r="I228" t="s">
        <v>234</v>
      </c>
      <c r="J228">
        <v>41.05</v>
      </c>
      <c r="K228" t="s">
        <v>10</v>
      </c>
      <c r="L228" t="s">
        <v>25</v>
      </c>
      <c r="M228" t="s">
        <v>65</v>
      </c>
      <c r="N228" t="s">
        <v>47</v>
      </c>
      <c r="O228" t="s">
        <v>22</v>
      </c>
      <c r="P228" t="s">
        <v>102</v>
      </c>
      <c r="Q22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211</v>
      </c>
      <c r="R228" s="6">
        <f t="shared" si="12"/>
        <v>45018</v>
      </c>
      <c r="S228" s="5">
        <f t="shared" si="13"/>
        <v>7.5694444443797693E-2</v>
      </c>
      <c r="T228" s="5">
        <f t="shared" si="14"/>
        <v>0.20277777777664596</v>
      </c>
      <c r="U228" s="4">
        <f t="shared" si="15"/>
        <v>0.12708333333284827</v>
      </c>
      <c r="V22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6.4236111111111119E-2</v>
      </c>
      <c r="W228" s="4">
        <f>IFERROR(Sala[[#This Row],[T Permanencia]]-Sala[[#This Row],[T Preparación (H)]],0)</f>
        <v>6.2847222221737151E-2</v>
      </c>
      <c r="X228" t="str">
        <f>IF(Sala[[#This Row],[T Degustación (H)]]&gt;0,"Cobrado","No cobrado")</f>
        <v>Cobrado</v>
      </c>
    </row>
    <row r="229" spans="1:24" x14ac:dyDescent="0.2">
      <c r="A229">
        <v>16</v>
      </c>
      <c r="B229" t="s">
        <v>99</v>
      </c>
      <c r="C229">
        <v>228</v>
      </c>
      <c r="D229">
        <v>4</v>
      </c>
      <c r="E229" s="1">
        <v>45018.069444444445</v>
      </c>
      <c r="F229" s="1">
        <v>45018.168055555558</v>
      </c>
      <c r="G229" t="s">
        <v>43</v>
      </c>
      <c r="H229" t="s">
        <v>14</v>
      </c>
      <c r="I229" t="s">
        <v>234</v>
      </c>
      <c r="J229">
        <v>10.66</v>
      </c>
      <c r="K229" t="s">
        <v>16</v>
      </c>
      <c r="L229" t="s">
        <v>52</v>
      </c>
      <c r="M229" t="s">
        <v>79</v>
      </c>
      <c r="Q22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69</v>
      </c>
      <c r="R229" s="6">
        <f t="shared" si="12"/>
        <v>45018</v>
      </c>
      <c r="S229" s="5">
        <f t="shared" si="13"/>
        <v>6.9444444445252884E-2</v>
      </c>
      <c r="T229" s="5">
        <f t="shared" si="14"/>
        <v>0.1680555555576575</v>
      </c>
      <c r="U229" s="4">
        <f t="shared" si="15"/>
        <v>0.10902777777907129</v>
      </c>
      <c r="V22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8.1018518518518514E-3</v>
      </c>
      <c r="W229" s="4">
        <f>IFERROR(Sala[[#This Row],[T Permanencia]]-Sala[[#This Row],[T Preparación (H)]],0)</f>
        <v>0.10092592592721944</v>
      </c>
      <c r="X229" t="str">
        <f>IF(Sala[[#This Row],[T Degustación (H)]]&gt;0,"Cobrado","No cobrado")</f>
        <v>Cobrado</v>
      </c>
    </row>
    <row r="230" spans="1:24" x14ac:dyDescent="0.2">
      <c r="A230">
        <v>14</v>
      </c>
      <c r="B230" t="s">
        <v>364</v>
      </c>
      <c r="C230">
        <v>229</v>
      </c>
      <c r="D230">
        <v>3</v>
      </c>
      <c r="E230" s="1">
        <v>45018.106944444444</v>
      </c>
      <c r="F230" s="1">
        <v>45018.1875</v>
      </c>
      <c r="G230" t="s">
        <v>24</v>
      </c>
      <c r="H230" t="s">
        <v>9</v>
      </c>
      <c r="I230" t="s">
        <v>234</v>
      </c>
      <c r="J230">
        <v>28.58</v>
      </c>
      <c r="K230" t="s">
        <v>20</v>
      </c>
      <c r="L230" t="s">
        <v>21</v>
      </c>
      <c r="M230" t="s">
        <v>50</v>
      </c>
      <c r="N230" t="s">
        <v>11</v>
      </c>
      <c r="O230" t="s">
        <v>35</v>
      </c>
      <c r="P230" t="s">
        <v>22</v>
      </c>
      <c r="Q23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124</v>
      </c>
      <c r="R230" s="6">
        <f t="shared" si="12"/>
        <v>45018</v>
      </c>
      <c r="S230" s="5">
        <f t="shared" si="13"/>
        <v>0.10694444444379769</v>
      </c>
      <c r="T230" s="5">
        <f t="shared" si="14"/>
        <v>0.1875</v>
      </c>
      <c r="U230" s="4">
        <f t="shared" si="15"/>
        <v>8.0555555556202307E-2</v>
      </c>
      <c r="V23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8.1250000000000003E-2</v>
      </c>
      <c r="W230" s="4">
        <f>IFERROR(Sala[[#This Row],[T Permanencia]]-Sala[[#This Row],[T Preparación (H)]],0)</f>
        <v>-6.9444444379769543E-4</v>
      </c>
      <c r="X230" t="str">
        <f>IF(Sala[[#This Row],[T Degustación (H)]]&gt;0,"Cobrado","No cobrado")</f>
        <v>No cobrado</v>
      </c>
    </row>
    <row r="231" spans="1:24" x14ac:dyDescent="0.2">
      <c r="A231">
        <v>5</v>
      </c>
      <c r="B231" t="s">
        <v>258</v>
      </c>
      <c r="C231">
        <v>230</v>
      </c>
      <c r="D231">
        <v>5</v>
      </c>
      <c r="E231" s="1">
        <v>45018.09375</v>
      </c>
      <c r="F231" s="1">
        <v>45018.2</v>
      </c>
      <c r="G231" t="s">
        <v>24</v>
      </c>
      <c r="H231" t="s">
        <v>14</v>
      </c>
      <c r="I231" t="s">
        <v>234</v>
      </c>
      <c r="J231">
        <v>15.84</v>
      </c>
      <c r="K231" t="s">
        <v>10</v>
      </c>
      <c r="L231" t="s">
        <v>81</v>
      </c>
      <c r="M231" t="s">
        <v>95</v>
      </c>
      <c r="N231" t="s">
        <v>22</v>
      </c>
      <c r="O231" t="s">
        <v>47</v>
      </c>
      <c r="Q23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214</v>
      </c>
      <c r="R231" s="6">
        <f t="shared" si="12"/>
        <v>45018</v>
      </c>
      <c r="S231" s="5">
        <f t="shared" si="13"/>
        <v>9.375E-2</v>
      </c>
      <c r="T231" s="5">
        <f t="shared" si="14"/>
        <v>0.19999999999708962</v>
      </c>
      <c r="U231" s="4">
        <f t="shared" si="15"/>
        <v>0.10624999999708962</v>
      </c>
      <c r="V23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3.0439814814814815E-2</v>
      </c>
      <c r="W231" s="4">
        <f>IFERROR(Sala[[#This Row],[T Permanencia]]-Sala[[#This Row],[T Preparación (H)]],0)</f>
        <v>7.5810185182274809E-2</v>
      </c>
      <c r="X231" t="str">
        <f>IF(Sala[[#This Row],[T Degustación (H)]]&gt;0,"Cobrado","No cobrado")</f>
        <v>Cobrado</v>
      </c>
    </row>
    <row r="232" spans="1:24" x14ac:dyDescent="0.2">
      <c r="A232">
        <v>8</v>
      </c>
      <c r="B232" t="s">
        <v>365</v>
      </c>
      <c r="C232">
        <v>231</v>
      </c>
      <c r="D232">
        <v>2</v>
      </c>
      <c r="E232" s="1">
        <v>45018.05</v>
      </c>
      <c r="F232" s="1">
        <v>45018.131944444445</v>
      </c>
      <c r="G232" t="s">
        <v>24</v>
      </c>
      <c r="H232" t="s">
        <v>14</v>
      </c>
      <c r="I232" t="s">
        <v>234</v>
      </c>
      <c r="J232">
        <v>49.1</v>
      </c>
      <c r="K232" t="s">
        <v>16</v>
      </c>
      <c r="L232" t="s">
        <v>231</v>
      </c>
      <c r="M232" t="s">
        <v>33</v>
      </c>
      <c r="N232" t="s">
        <v>29</v>
      </c>
      <c r="O232" t="s">
        <v>47</v>
      </c>
      <c r="P232" t="s">
        <v>102</v>
      </c>
      <c r="Q23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208</v>
      </c>
      <c r="R232" s="6">
        <f t="shared" si="12"/>
        <v>45018</v>
      </c>
      <c r="S232" s="5">
        <f t="shared" si="13"/>
        <v>5.0000000002910383E-2</v>
      </c>
      <c r="T232" s="5">
        <f t="shared" si="14"/>
        <v>0.13194444444525288</v>
      </c>
      <c r="U232" s="4">
        <f t="shared" si="15"/>
        <v>9.2361111109009172E-2</v>
      </c>
      <c r="V23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8.622685185185186E-2</v>
      </c>
      <c r="W232" s="4">
        <f>IFERROR(Sala[[#This Row],[T Permanencia]]-Sala[[#This Row],[T Preparación (H)]],0)</f>
        <v>6.1342592571573124E-3</v>
      </c>
      <c r="X232" t="str">
        <f>IF(Sala[[#This Row],[T Degustación (H)]]&gt;0,"Cobrado","No cobrado")</f>
        <v>Cobrado</v>
      </c>
    </row>
    <row r="233" spans="1:24" x14ac:dyDescent="0.2">
      <c r="A233">
        <v>2</v>
      </c>
      <c r="B233" t="s">
        <v>366</v>
      </c>
      <c r="C233">
        <v>232</v>
      </c>
      <c r="D233">
        <v>2</v>
      </c>
      <c r="E233" s="1">
        <v>45018.086111111108</v>
      </c>
      <c r="F233" s="1">
        <v>45018.142361111109</v>
      </c>
      <c r="G233" t="s">
        <v>63</v>
      </c>
      <c r="H233" t="s">
        <v>14</v>
      </c>
      <c r="I233" t="s">
        <v>234</v>
      </c>
      <c r="J233">
        <v>15.43</v>
      </c>
      <c r="K233" t="s">
        <v>20</v>
      </c>
      <c r="L233" t="s">
        <v>40</v>
      </c>
      <c r="M233" t="s">
        <v>65</v>
      </c>
      <c r="N233" t="s">
        <v>41</v>
      </c>
      <c r="O233" t="s">
        <v>31</v>
      </c>
      <c r="P233" t="s">
        <v>61</v>
      </c>
      <c r="Q23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190</v>
      </c>
      <c r="R233" s="6">
        <f t="shared" si="12"/>
        <v>45018</v>
      </c>
      <c r="S233" s="5">
        <f t="shared" si="13"/>
        <v>8.611111110803904E-2</v>
      </c>
      <c r="T233" s="5">
        <f t="shared" si="14"/>
        <v>0.14236111110949423</v>
      </c>
      <c r="U233" s="4">
        <f t="shared" si="15"/>
        <v>5.6250000001455192E-2</v>
      </c>
      <c r="V23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6.5625000000000003E-2</v>
      </c>
      <c r="W233" s="4">
        <f>IFERROR(Sala[[#This Row],[T Permanencia]]-Sala[[#This Row],[T Preparación (H)]],0)</f>
        <v>-9.3749999985448113E-3</v>
      </c>
      <c r="X233" t="str">
        <f>IF(Sala[[#This Row],[T Degustación (H)]]&gt;0,"Cobrado","No cobrado")</f>
        <v>No cobrado</v>
      </c>
    </row>
    <row r="234" spans="1:24" x14ac:dyDescent="0.2">
      <c r="A234">
        <v>8</v>
      </c>
      <c r="B234" t="s">
        <v>100</v>
      </c>
      <c r="C234">
        <v>233</v>
      </c>
      <c r="D234">
        <v>1</v>
      </c>
      <c r="E234" s="1">
        <v>45018.036111111112</v>
      </c>
      <c r="F234" s="1">
        <v>45018.11041666667</v>
      </c>
      <c r="G234" t="s">
        <v>24</v>
      </c>
      <c r="H234" t="s">
        <v>39</v>
      </c>
      <c r="I234" t="s">
        <v>235</v>
      </c>
      <c r="J234">
        <v>45.64</v>
      </c>
      <c r="K234" t="s">
        <v>10</v>
      </c>
      <c r="L234" t="s">
        <v>40</v>
      </c>
      <c r="M234" t="s">
        <v>44</v>
      </c>
      <c r="Q23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38</v>
      </c>
      <c r="R234" s="6">
        <f t="shared" si="12"/>
        <v>45018</v>
      </c>
      <c r="S234" s="5">
        <f t="shared" si="13"/>
        <v>3.6111111112404615E-2</v>
      </c>
      <c r="T234" s="5">
        <f t="shared" si="14"/>
        <v>0.11041666667006211</v>
      </c>
      <c r="U234" s="4">
        <f t="shared" si="15"/>
        <v>7.4305555557657499E-2</v>
      </c>
      <c r="V23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1.0763888888888889E-2</v>
      </c>
      <c r="W234" s="4">
        <f>IFERROR(Sala[[#This Row],[T Permanencia]]-Sala[[#This Row],[T Preparación (H)]],0)</f>
        <v>6.3541666668768607E-2</v>
      </c>
      <c r="X234" t="str">
        <f>IF(Sala[[#This Row],[T Degustación (H)]]&gt;0,"Cobrado","No cobrado")</f>
        <v>Cobrado</v>
      </c>
    </row>
    <row r="235" spans="1:24" x14ac:dyDescent="0.2">
      <c r="A235">
        <v>17</v>
      </c>
      <c r="B235" t="s">
        <v>367</v>
      </c>
      <c r="C235">
        <v>234</v>
      </c>
      <c r="D235">
        <v>6</v>
      </c>
      <c r="E235" s="1">
        <v>45018.115277777775</v>
      </c>
      <c r="F235" s="1">
        <v>45018.227777777778</v>
      </c>
      <c r="G235" t="s">
        <v>43</v>
      </c>
      <c r="H235" t="s">
        <v>39</v>
      </c>
      <c r="I235" t="s">
        <v>234</v>
      </c>
      <c r="J235">
        <v>10.220000000000001</v>
      </c>
      <c r="K235" t="s">
        <v>10</v>
      </c>
      <c r="L235" t="s">
        <v>17</v>
      </c>
      <c r="M235" t="s">
        <v>31</v>
      </c>
      <c r="N235" t="s">
        <v>65</v>
      </c>
      <c r="O235" t="s">
        <v>47</v>
      </c>
      <c r="Q23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225</v>
      </c>
      <c r="R235" s="6">
        <f t="shared" si="12"/>
        <v>45018</v>
      </c>
      <c r="S235" s="5">
        <f t="shared" si="13"/>
        <v>0.11527777777519077</v>
      </c>
      <c r="T235" s="5">
        <f t="shared" si="14"/>
        <v>0.22777777777810115</v>
      </c>
      <c r="U235" s="4">
        <f t="shared" si="15"/>
        <v>0.11250000000291038</v>
      </c>
      <c r="V23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2.7662037037037037E-2</v>
      </c>
      <c r="W235" s="4">
        <f>IFERROR(Sala[[#This Row],[T Permanencia]]-Sala[[#This Row],[T Preparación (H)]],0)</f>
        <v>8.4837962965873343E-2</v>
      </c>
      <c r="X235" t="str">
        <f>IF(Sala[[#This Row],[T Degustación (H)]]&gt;0,"Cobrado","No cobrado")</f>
        <v>Cobrado</v>
      </c>
    </row>
    <row r="236" spans="1:24" x14ac:dyDescent="0.2">
      <c r="A236">
        <v>13</v>
      </c>
      <c r="B236" t="s">
        <v>101</v>
      </c>
      <c r="C236">
        <v>235</v>
      </c>
      <c r="D236">
        <v>5</v>
      </c>
      <c r="E236" s="1">
        <v>45018.015277777777</v>
      </c>
      <c r="F236" s="1">
        <v>45018.116666666669</v>
      </c>
      <c r="G236" t="s">
        <v>43</v>
      </c>
      <c r="H236" t="s">
        <v>9</v>
      </c>
      <c r="I236" t="s">
        <v>234</v>
      </c>
      <c r="J236">
        <v>26.37</v>
      </c>
      <c r="K236" t="s">
        <v>20</v>
      </c>
      <c r="L236" t="s">
        <v>233</v>
      </c>
      <c r="M236" t="s">
        <v>102</v>
      </c>
      <c r="Q23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33</v>
      </c>
      <c r="R236" s="6">
        <f t="shared" si="12"/>
        <v>45018</v>
      </c>
      <c r="S236" s="5">
        <f t="shared" si="13"/>
        <v>1.5277777776645962E-2</v>
      </c>
      <c r="T236" s="5">
        <f t="shared" si="14"/>
        <v>0.11666666666860692</v>
      </c>
      <c r="U236" s="4">
        <f t="shared" si="15"/>
        <v>0.10138888889196096</v>
      </c>
      <c r="V23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1.7361111111111112E-2</v>
      </c>
      <c r="W236" s="4">
        <f>IFERROR(Sala[[#This Row],[T Permanencia]]-Sala[[#This Row],[T Preparación (H)]],0)</f>
        <v>8.4027777780849855E-2</v>
      </c>
      <c r="X236" t="str">
        <f>IF(Sala[[#This Row],[T Degustación (H)]]&gt;0,"Cobrado","No cobrado")</f>
        <v>Cobrado</v>
      </c>
    </row>
    <row r="237" spans="1:24" x14ac:dyDescent="0.2">
      <c r="A237">
        <v>12</v>
      </c>
      <c r="B237" t="s">
        <v>368</v>
      </c>
      <c r="C237">
        <v>236</v>
      </c>
      <c r="D237">
        <v>2</v>
      </c>
      <c r="E237" s="1">
        <v>45018.036111111112</v>
      </c>
      <c r="F237" s="1">
        <v>45018.101388888892</v>
      </c>
      <c r="G237" t="s">
        <v>43</v>
      </c>
      <c r="H237" t="s">
        <v>14</v>
      </c>
      <c r="I237" t="s">
        <v>234</v>
      </c>
      <c r="J237">
        <v>39.81</v>
      </c>
      <c r="K237" t="s">
        <v>10</v>
      </c>
      <c r="L237" t="s">
        <v>40</v>
      </c>
      <c r="M237" t="s">
        <v>102</v>
      </c>
      <c r="N237" t="s">
        <v>82</v>
      </c>
      <c r="O237" t="s">
        <v>11</v>
      </c>
      <c r="P237" t="s">
        <v>95</v>
      </c>
      <c r="Q23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255</v>
      </c>
      <c r="R237" s="6">
        <f t="shared" si="12"/>
        <v>45018</v>
      </c>
      <c r="S237" s="5">
        <f t="shared" si="13"/>
        <v>3.6111111112404615E-2</v>
      </c>
      <c r="T237" s="5">
        <f t="shared" si="14"/>
        <v>0.10138888889196096</v>
      </c>
      <c r="U237" s="4">
        <f t="shared" si="15"/>
        <v>6.5277777779556345E-2</v>
      </c>
      <c r="V23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3.5069444444444445E-2</v>
      </c>
      <c r="W237" s="4">
        <f>IFERROR(Sala[[#This Row],[T Permanencia]]-Sala[[#This Row],[T Preparación (H)]],0)</f>
        <v>3.02083333351119E-2</v>
      </c>
      <c r="X237" t="str">
        <f>IF(Sala[[#This Row],[T Degustación (H)]]&gt;0,"Cobrado","No cobrado")</f>
        <v>Cobrado</v>
      </c>
    </row>
    <row r="238" spans="1:24" x14ac:dyDescent="0.2">
      <c r="A238">
        <v>4</v>
      </c>
      <c r="B238" t="s">
        <v>338</v>
      </c>
      <c r="C238">
        <v>237</v>
      </c>
      <c r="D238">
        <v>6</v>
      </c>
      <c r="E238" s="1">
        <v>45018.114583333336</v>
      </c>
      <c r="F238" s="1">
        <v>45018.25</v>
      </c>
      <c r="G238" t="s">
        <v>24</v>
      </c>
      <c r="H238" t="s">
        <v>14</v>
      </c>
      <c r="I238" t="s">
        <v>234</v>
      </c>
      <c r="J238">
        <v>13.15</v>
      </c>
      <c r="K238" t="s">
        <v>16</v>
      </c>
      <c r="L238" t="s">
        <v>231</v>
      </c>
      <c r="M238" t="s">
        <v>79</v>
      </c>
      <c r="N238" t="s">
        <v>31</v>
      </c>
      <c r="Q23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106</v>
      </c>
      <c r="R238" s="6">
        <f t="shared" si="12"/>
        <v>45018</v>
      </c>
      <c r="S238" s="5">
        <f t="shared" si="13"/>
        <v>0.11458333333575865</v>
      </c>
      <c r="T238" s="5">
        <f t="shared" si="14"/>
        <v>0.25</v>
      </c>
      <c r="U238" s="4">
        <f t="shared" si="15"/>
        <v>0.145833333330908</v>
      </c>
      <c r="V23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1.2847222222222222E-2</v>
      </c>
      <c r="W238" s="4">
        <f>IFERROR(Sala[[#This Row],[T Permanencia]]-Sala[[#This Row],[T Preparación (H)]],0)</f>
        <v>0.13298611110868577</v>
      </c>
      <c r="X238" t="str">
        <f>IF(Sala[[#This Row],[T Degustación (H)]]&gt;0,"Cobrado","No cobrado")</f>
        <v>Cobrado</v>
      </c>
    </row>
    <row r="239" spans="1:24" x14ac:dyDescent="0.2">
      <c r="A239">
        <v>13</v>
      </c>
      <c r="B239" t="s">
        <v>103</v>
      </c>
      <c r="C239">
        <v>238</v>
      </c>
      <c r="D239">
        <v>6</v>
      </c>
      <c r="E239" s="1">
        <v>45018.095138888886</v>
      </c>
      <c r="F239" s="1">
        <v>45018.205555555556</v>
      </c>
      <c r="G239" t="s">
        <v>24</v>
      </c>
      <c r="H239" t="s">
        <v>39</v>
      </c>
      <c r="I239" t="s">
        <v>234</v>
      </c>
      <c r="J239">
        <v>33.020000000000003</v>
      </c>
      <c r="K239" t="s">
        <v>10</v>
      </c>
      <c r="L239" t="s">
        <v>17</v>
      </c>
      <c r="M239" t="s">
        <v>35</v>
      </c>
      <c r="Q23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72</v>
      </c>
      <c r="R239" s="6">
        <f t="shared" si="12"/>
        <v>45018</v>
      </c>
      <c r="S239" s="5">
        <f t="shared" si="13"/>
        <v>9.5138888886140194E-2</v>
      </c>
      <c r="T239" s="5">
        <f t="shared" si="14"/>
        <v>0.20555555555620231</v>
      </c>
      <c r="U239" s="4">
        <f t="shared" si="15"/>
        <v>0.11041666667006211</v>
      </c>
      <c r="V23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1.5625E-2</v>
      </c>
      <c r="W239" s="4">
        <f>IFERROR(Sala[[#This Row],[T Permanencia]]-Sala[[#This Row],[T Preparación (H)]],0)</f>
        <v>9.4791666670062114E-2</v>
      </c>
      <c r="X239" t="str">
        <f>IF(Sala[[#This Row],[T Degustación (H)]]&gt;0,"Cobrado","No cobrado")</f>
        <v>Cobrado</v>
      </c>
    </row>
    <row r="240" spans="1:24" x14ac:dyDescent="0.2">
      <c r="A240">
        <v>12</v>
      </c>
      <c r="B240" t="s">
        <v>369</v>
      </c>
      <c r="C240">
        <v>239</v>
      </c>
      <c r="D240">
        <v>6</v>
      </c>
      <c r="E240" s="1">
        <v>45018.115277777775</v>
      </c>
      <c r="F240" s="1">
        <v>45018.254861111112</v>
      </c>
      <c r="G240" t="s">
        <v>8</v>
      </c>
      <c r="H240" t="s">
        <v>14</v>
      </c>
      <c r="I240" t="s">
        <v>15</v>
      </c>
      <c r="J240">
        <v>11.76</v>
      </c>
      <c r="K240" t="s">
        <v>20</v>
      </c>
      <c r="L240" t="s">
        <v>17</v>
      </c>
      <c r="M240" t="s">
        <v>61</v>
      </c>
      <c r="N240" t="s">
        <v>65</v>
      </c>
      <c r="Q24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74</v>
      </c>
      <c r="R240" s="6">
        <f t="shared" si="12"/>
        <v>45018</v>
      </c>
      <c r="S240" s="5">
        <f t="shared" si="13"/>
        <v>0.11527777777519077</v>
      </c>
      <c r="T240" s="5">
        <f t="shared" si="14"/>
        <v>0.25486111111240461</v>
      </c>
      <c r="U240" s="4">
        <f t="shared" si="15"/>
        <v>0.13958333333721384</v>
      </c>
      <c r="V24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3.7847222222222227E-2</v>
      </c>
      <c r="W240" s="4">
        <f>IFERROR(Sala[[#This Row],[T Permanencia]]-Sala[[#This Row],[T Preparación (H)]],0)</f>
        <v>0.10173611111499162</v>
      </c>
      <c r="X240" t="str">
        <f>IF(Sala[[#This Row],[T Degustación (H)]]&gt;0,"Cobrado","No cobrado")</f>
        <v>Cobrado</v>
      </c>
    </row>
    <row r="241" spans="1:24" x14ac:dyDescent="0.2">
      <c r="A241">
        <v>9</v>
      </c>
      <c r="B241" t="s">
        <v>370</v>
      </c>
      <c r="C241">
        <v>240</v>
      </c>
      <c r="D241">
        <v>1</v>
      </c>
      <c r="E241" s="1">
        <v>45018.011111111111</v>
      </c>
      <c r="F241" s="1">
        <v>45018.131944444445</v>
      </c>
      <c r="G241" t="s">
        <v>43</v>
      </c>
      <c r="H241" t="s">
        <v>14</v>
      </c>
      <c r="I241" t="s">
        <v>235</v>
      </c>
      <c r="J241">
        <v>33.81</v>
      </c>
      <c r="K241" t="s">
        <v>10</v>
      </c>
      <c r="L241" t="s">
        <v>231</v>
      </c>
      <c r="M241" t="s">
        <v>47</v>
      </c>
      <c r="N241" t="s">
        <v>79</v>
      </c>
      <c r="O241" t="s">
        <v>37</v>
      </c>
      <c r="P241" t="s">
        <v>95</v>
      </c>
      <c r="Q24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294</v>
      </c>
      <c r="R241" s="6">
        <f t="shared" si="12"/>
        <v>45018</v>
      </c>
      <c r="S241" s="5">
        <f t="shared" si="13"/>
        <v>1.1111111110949423E-2</v>
      </c>
      <c r="T241" s="5">
        <f t="shared" si="14"/>
        <v>0.13194444444525288</v>
      </c>
      <c r="U241" s="4">
        <f t="shared" si="15"/>
        <v>0.12083333333430346</v>
      </c>
      <c r="V24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3.518518518518518E-2</v>
      </c>
      <c r="W241" s="4">
        <f>IFERROR(Sala[[#This Row],[T Permanencia]]-Sala[[#This Row],[T Preparación (H)]],0)</f>
        <v>8.5648148149118281E-2</v>
      </c>
      <c r="X241" t="str">
        <f>IF(Sala[[#This Row],[T Degustación (H)]]&gt;0,"Cobrado","No cobrado")</f>
        <v>Cobrado</v>
      </c>
    </row>
    <row r="242" spans="1:24" x14ac:dyDescent="0.2">
      <c r="A242">
        <v>12</v>
      </c>
      <c r="B242" t="s">
        <v>104</v>
      </c>
      <c r="C242">
        <v>241</v>
      </c>
      <c r="D242">
        <v>4</v>
      </c>
      <c r="E242" s="1">
        <v>45018.00277777778</v>
      </c>
      <c r="F242" s="1">
        <v>45018.044444444444</v>
      </c>
      <c r="G242" t="s">
        <v>13</v>
      </c>
      <c r="H242" t="s">
        <v>14</v>
      </c>
      <c r="I242" t="s">
        <v>234</v>
      </c>
      <c r="J242">
        <v>38.97</v>
      </c>
      <c r="K242" t="s">
        <v>16</v>
      </c>
      <c r="L242" t="s">
        <v>17</v>
      </c>
      <c r="M242" t="s">
        <v>37</v>
      </c>
      <c r="Q24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18</v>
      </c>
      <c r="R242" s="6">
        <f t="shared" si="12"/>
        <v>45018</v>
      </c>
      <c r="S242" s="5">
        <f t="shared" si="13"/>
        <v>2.7777777795563452E-3</v>
      </c>
      <c r="T242" s="5">
        <f t="shared" si="14"/>
        <v>4.4444444443797693E-2</v>
      </c>
      <c r="U242" s="4">
        <f t="shared" si="15"/>
        <v>5.2083333330908012E-2</v>
      </c>
      <c r="V24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7.6388888888888886E-3</v>
      </c>
      <c r="W242" s="4">
        <f>IFERROR(Sala[[#This Row],[T Permanencia]]-Sala[[#This Row],[T Preparación (H)]],0)</f>
        <v>4.4444444442019122E-2</v>
      </c>
      <c r="X242" t="str">
        <f>IF(Sala[[#This Row],[T Degustación (H)]]&gt;0,"Cobrado","No cobrado")</f>
        <v>Cobrado</v>
      </c>
    </row>
    <row r="243" spans="1:24" x14ac:dyDescent="0.2">
      <c r="A243">
        <v>12</v>
      </c>
      <c r="B243" t="s">
        <v>371</v>
      </c>
      <c r="C243">
        <v>242</v>
      </c>
      <c r="D243">
        <v>2</v>
      </c>
      <c r="E243" s="1">
        <v>45018.154166666667</v>
      </c>
      <c r="F243" s="1">
        <v>45018.214583333334</v>
      </c>
      <c r="G243" t="s">
        <v>24</v>
      </c>
      <c r="H243" t="s">
        <v>14</v>
      </c>
      <c r="I243" t="s">
        <v>234</v>
      </c>
      <c r="J243">
        <v>31.29</v>
      </c>
      <c r="K243" t="s">
        <v>20</v>
      </c>
      <c r="L243" t="s">
        <v>81</v>
      </c>
      <c r="M243" t="s">
        <v>61</v>
      </c>
      <c r="N243" t="s">
        <v>50</v>
      </c>
      <c r="O243" t="s">
        <v>102</v>
      </c>
      <c r="Q24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134</v>
      </c>
      <c r="R243" s="6">
        <f t="shared" si="12"/>
        <v>45018</v>
      </c>
      <c r="S243" s="5">
        <f t="shared" si="13"/>
        <v>0.15416666666715173</v>
      </c>
      <c r="T243" s="5">
        <f t="shared" si="14"/>
        <v>0.21458333333430346</v>
      </c>
      <c r="U243" s="4">
        <f t="shared" si="15"/>
        <v>6.0416666667151731E-2</v>
      </c>
      <c r="V24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5.0231481481481481E-2</v>
      </c>
      <c r="W243" s="4">
        <f>IFERROR(Sala[[#This Row],[T Permanencia]]-Sala[[#This Row],[T Preparación (H)]],0)</f>
        <v>1.0185185185670249E-2</v>
      </c>
      <c r="X243" t="str">
        <f>IF(Sala[[#This Row],[T Degustación (H)]]&gt;0,"Cobrado","No cobrado")</f>
        <v>Cobrado</v>
      </c>
    </row>
    <row r="244" spans="1:24" x14ac:dyDescent="0.2">
      <c r="A244">
        <v>4</v>
      </c>
      <c r="B244" t="s">
        <v>105</v>
      </c>
      <c r="C244">
        <v>243</v>
      </c>
      <c r="D244">
        <v>4</v>
      </c>
      <c r="E244" s="1">
        <v>45018.029166666667</v>
      </c>
      <c r="F244" s="1">
        <v>45018.174305555556</v>
      </c>
      <c r="G244" t="s">
        <v>24</v>
      </c>
      <c r="H244" t="s">
        <v>14</v>
      </c>
      <c r="I244" t="s">
        <v>234</v>
      </c>
      <c r="J244">
        <v>21.45</v>
      </c>
      <c r="K244" t="s">
        <v>10</v>
      </c>
      <c r="L244" t="s">
        <v>233</v>
      </c>
      <c r="M244" t="s">
        <v>26</v>
      </c>
      <c r="Q24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120</v>
      </c>
      <c r="R244" s="6">
        <f t="shared" si="12"/>
        <v>45018</v>
      </c>
      <c r="S244" s="5">
        <f t="shared" si="13"/>
        <v>2.9166666667151731E-2</v>
      </c>
      <c r="T244" s="5">
        <f t="shared" si="14"/>
        <v>0.17430555555620231</v>
      </c>
      <c r="U244" s="4">
        <f t="shared" si="15"/>
        <v>0.14513888888905058</v>
      </c>
      <c r="V24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5.0925925925925921E-3</v>
      </c>
      <c r="W244" s="4">
        <f>IFERROR(Sala[[#This Row],[T Permanencia]]-Sala[[#This Row],[T Preparación (H)]],0)</f>
        <v>0.14004629629645798</v>
      </c>
      <c r="X244" t="str">
        <f>IF(Sala[[#This Row],[T Degustación (H)]]&gt;0,"Cobrado","No cobrado")</f>
        <v>Cobrado</v>
      </c>
    </row>
    <row r="245" spans="1:24" x14ac:dyDescent="0.2">
      <c r="A245">
        <v>17</v>
      </c>
      <c r="B245" t="s">
        <v>268</v>
      </c>
      <c r="C245">
        <v>244</v>
      </c>
      <c r="D245">
        <v>6</v>
      </c>
      <c r="E245" s="1">
        <v>45018.155555555553</v>
      </c>
      <c r="F245" s="1">
        <v>45018.250694444447</v>
      </c>
      <c r="G245" t="s">
        <v>43</v>
      </c>
      <c r="H245" t="s">
        <v>14</v>
      </c>
      <c r="I245" t="s">
        <v>15</v>
      </c>
      <c r="J245">
        <v>17.649999999999999</v>
      </c>
      <c r="K245" t="s">
        <v>20</v>
      </c>
      <c r="L245" t="s">
        <v>231</v>
      </c>
      <c r="M245" t="s">
        <v>26</v>
      </c>
      <c r="N245" t="s">
        <v>44</v>
      </c>
      <c r="Q24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158</v>
      </c>
      <c r="R245" s="6">
        <f t="shared" si="12"/>
        <v>45018</v>
      </c>
      <c r="S245" s="5">
        <f t="shared" si="13"/>
        <v>0.15555555555329192</v>
      </c>
      <c r="T245" s="5">
        <f t="shared" si="14"/>
        <v>0.25069444444670808</v>
      </c>
      <c r="U245" s="4">
        <f t="shared" si="15"/>
        <v>9.5138888893416151E-2</v>
      </c>
      <c r="V24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2.7430555555555555E-2</v>
      </c>
      <c r="W245" s="4">
        <f>IFERROR(Sala[[#This Row],[T Permanencia]]-Sala[[#This Row],[T Preparación (H)]],0)</f>
        <v>6.7708333337860596E-2</v>
      </c>
      <c r="X245" t="str">
        <f>IF(Sala[[#This Row],[T Degustación (H)]]&gt;0,"Cobrado","No cobrado")</f>
        <v>Cobrado</v>
      </c>
    </row>
    <row r="246" spans="1:24" x14ac:dyDescent="0.2">
      <c r="A246">
        <v>11</v>
      </c>
      <c r="B246" t="s">
        <v>372</v>
      </c>
      <c r="C246">
        <v>245</v>
      </c>
      <c r="D246">
        <v>1</v>
      </c>
      <c r="E246" s="1">
        <v>45018.146527777775</v>
      </c>
      <c r="F246" s="1">
        <v>45018.289583333331</v>
      </c>
      <c r="G246" t="s">
        <v>63</v>
      </c>
      <c r="H246" t="s">
        <v>14</v>
      </c>
      <c r="I246" t="s">
        <v>234</v>
      </c>
      <c r="J246">
        <v>14.82</v>
      </c>
      <c r="K246" t="s">
        <v>20</v>
      </c>
      <c r="L246" t="s">
        <v>21</v>
      </c>
      <c r="M246" t="s">
        <v>37</v>
      </c>
      <c r="N246" t="s">
        <v>47</v>
      </c>
      <c r="O246" t="s">
        <v>26</v>
      </c>
      <c r="P246" t="s">
        <v>35</v>
      </c>
      <c r="Q24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273</v>
      </c>
      <c r="R246" s="6">
        <f t="shared" si="12"/>
        <v>45018</v>
      </c>
      <c r="S246" s="5">
        <f t="shared" si="13"/>
        <v>0.14652777777519077</v>
      </c>
      <c r="T246" s="5">
        <f t="shared" si="14"/>
        <v>0.28958333333139308</v>
      </c>
      <c r="U246" s="4">
        <f t="shared" si="15"/>
        <v>0.14305555555620231</v>
      </c>
      <c r="V24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4.0162037037037031E-2</v>
      </c>
      <c r="W246" s="4">
        <f>IFERROR(Sala[[#This Row],[T Permanencia]]-Sala[[#This Row],[T Preparación (H)]],0)</f>
        <v>0.10289351851916528</v>
      </c>
      <c r="X246" t="str">
        <f>IF(Sala[[#This Row],[T Degustación (H)]]&gt;0,"Cobrado","No cobrado")</f>
        <v>Cobrado</v>
      </c>
    </row>
    <row r="247" spans="1:24" x14ac:dyDescent="0.2">
      <c r="A247">
        <v>2</v>
      </c>
      <c r="B247" t="s">
        <v>371</v>
      </c>
      <c r="C247">
        <v>246</v>
      </c>
      <c r="D247">
        <v>6</v>
      </c>
      <c r="E247" s="1">
        <v>45018.076388888891</v>
      </c>
      <c r="F247" s="1">
        <v>45018.17291666667</v>
      </c>
      <c r="G247" t="s">
        <v>24</v>
      </c>
      <c r="H247" t="s">
        <v>14</v>
      </c>
      <c r="I247" t="s">
        <v>234</v>
      </c>
      <c r="J247">
        <v>42.75</v>
      </c>
      <c r="K247" t="s">
        <v>10</v>
      </c>
      <c r="L247" t="s">
        <v>21</v>
      </c>
      <c r="M247" t="s">
        <v>41</v>
      </c>
      <c r="N247" t="s">
        <v>65</v>
      </c>
      <c r="O247" t="s">
        <v>11</v>
      </c>
      <c r="P247" t="s">
        <v>47</v>
      </c>
      <c r="Q24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327</v>
      </c>
      <c r="R247" s="6">
        <f t="shared" si="12"/>
        <v>45018</v>
      </c>
      <c r="S247" s="5">
        <f t="shared" si="13"/>
        <v>7.6388888890505768E-2</v>
      </c>
      <c r="T247" s="5">
        <f t="shared" si="14"/>
        <v>0.17291666667006211</v>
      </c>
      <c r="U247" s="4">
        <f t="shared" si="15"/>
        <v>9.6527777779556345E-2</v>
      </c>
      <c r="V24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3.4953703703703709E-2</v>
      </c>
      <c r="W247" s="4">
        <f>IFERROR(Sala[[#This Row],[T Permanencia]]-Sala[[#This Row],[T Preparación (H)]],0)</f>
        <v>6.1574074075852636E-2</v>
      </c>
      <c r="X247" t="str">
        <f>IF(Sala[[#This Row],[T Degustación (H)]]&gt;0,"Cobrado","No cobrado")</f>
        <v>Cobrado</v>
      </c>
    </row>
    <row r="248" spans="1:24" x14ac:dyDescent="0.2">
      <c r="A248">
        <v>11</v>
      </c>
      <c r="B248" t="s">
        <v>106</v>
      </c>
      <c r="C248">
        <v>247</v>
      </c>
      <c r="D248">
        <v>6</v>
      </c>
      <c r="E248" s="1">
        <v>45018.106944444444</v>
      </c>
      <c r="F248" s="1">
        <v>45018.222916666666</v>
      </c>
      <c r="G248" t="s">
        <v>24</v>
      </c>
      <c r="H248" t="s">
        <v>14</v>
      </c>
      <c r="I248" t="s">
        <v>234</v>
      </c>
      <c r="J248">
        <v>49.07</v>
      </c>
      <c r="K248" t="s">
        <v>16</v>
      </c>
      <c r="L248" t="s">
        <v>52</v>
      </c>
      <c r="M248" t="s">
        <v>102</v>
      </c>
      <c r="Q24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66</v>
      </c>
      <c r="R248" s="6">
        <f t="shared" si="12"/>
        <v>45018</v>
      </c>
      <c r="S248" s="5">
        <f t="shared" si="13"/>
        <v>0.10694444444379769</v>
      </c>
      <c r="T248" s="5">
        <f t="shared" si="14"/>
        <v>0.22291666666569654</v>
      </c>
      <c r="U248" s="4">
        <f t="shared" si="15"/>
        <v>0.1263888888885655</v>
      </c>
      <c r="V24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2.0486111111111111E-2</v>
      </c>
      <c r="W248" s="4">
        <f>IFERROR(Sala[[#This Row],[T Permanencia]]-Sala[[#This Row],[T Preparación (H)]],0)</f>
        <v>0.1059027777774544</v>
      </c>
      <c r="X248" t="str">
        <f>IF(Sala[[#This Row],[T Degustación (H)]]&gt;0,"Cobrado","No cobrado")</f>
        <v>Cobrado</v>
      </c>
    </row>
    <row r="249" spans="1:24" x14ac:dyDescent="0.2">
      <c r="A249">
        <v>12</v>
      </c>
      <c r="B249" t="s">
        <v>373</v>
      </c>
      <c r="C249">
        <v>248</v>
      </c>
      <c r="D249">
        <v>6</v>
      </c>
      <c r="E249" s="1">
        <v>45018.018055555556</v>
      </c>
      <c r="F249" s="1">
        <v>45018.095833333333</v>
      </c>
      <c r="G249" t="s">
        <v>24</v>
      </c>
      <c r="H249" t="s">
        <v>14</v>
      </c>
      <c r="I249" t="s">
        <v>235</v>
      </c>
      <c r="J249">
        <v>18.690000000000001</v>
      </c>
      <c r="K249" t="s">
        <v>16</v>
      </c>
      <c r="L249" t="s">
        <v>25</v>
      </c>
      <c r="M249" t="s">
        <v>29</v>
      </c>
      <c r="N249" t="s">
        <v>18</v>
      </c>
      <c r="O249" t="s">
        <v>41</v>
      </c>
      <c r="P249" t="s">
        <v>50</v>
      </c>
      <c r="Q24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225</v>
      </c>
      <c r="R249" s="6">
        <f t="shared" si="12"/>
        <v>45018</v>
      </c>
      <c r="S249" s="5">
        <f t="shared" si="13"/>
        <v>1.8055555556202307E-2</v>
      </c>
      <c r="T249" s="5">
        <f t="shared" si="14"/>
        <v>9.5833333332848269E-2</v>
      </c>
      <c r="U249" s="4">
        <f t="shared" si="15"/>
        <v>8.8194444443312633E-2</v>
      </c>
      <c r="V24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4.6875E-2</v>
      </c>
      <c r="W249" s="4">
        <f>IFERROR(Sala[[#This Row],[T Permanencia]]-Sala[[#This Row],[T Preparación (H)]],0)</f>
        <v>4.1319444443312633E-2</v>
      </c>
      <c r="X249" t="str">
        <f>IF(Sala[[#This Row],[T Degustación (H)]]&gt;0,"Cobrado","No cobrado")</f>
        <v>Cobrado</v>
      </c>
    </row>
    <row r="250" spans="1:24" x14ac:dyDescent="0.2">
      <c r="A250">
        <v>8</v>
      </c>
      <c r="B250" t="s">
        <v>374</v>
      </c>
      <c r="C250">
        <v>249</v>
      </c>
      <c r="D250">
        <v>6</v>
      </c>
      <c r="E250" s="1">
        <v>45018.040277777778</v>
      </c>
      <c r="F250" s="1">
        <v>45018.163194444445</v>
      </c>
      <c r="G250" t="s">
        <v>24</v>
      </c>
      <c r="H250" t="s">
        <v>9</v>
      </c>
      <c r="I250" t="s">
        <v>234</v>
      </c>
      <c r="J250">
        <v>47.71</v>
      </c>
      <c r="K250" t="s">
        <v>16</v>
      </c>
      <c r="L250" t="s">
        <v>233</v>
      </c>
      <c r="M250" t="s">
        <v>82</v>
      </c>
      <c r="N250" t="s">
        <v>37</v>
      </c>
      <c r="Q25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80</v>
      </c>
      <c r="R250" s="6">
        <f t="shared" si="12"/>
        <v>45018</v>
      </c>
      <c r="S250" s="5">
        <f t="shared" si="13"/>
        <v>4.0277777778101154E-2</v>
      </c>
      <c r="T250" s="5">
        <f t="shared" si="14"/>
        <v>0.16319444444525288</v>
      </c>
      <c r="U250" s="4">
        <f t="shared" si="15"/>
        <v>0.13333333333381839</v>
      </c>
      <c r="V25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3.7847222222222227E-2</v>
      </c>
      <c r="W250" s="4">
        <f>IFERROR(Sala[[#This Row],[T Permanencia]]-Sala[[#This Row],[T Preparación (H)]],0)</f>
        <v>9.5486111111596161E-2</v>
      </c>
      <c r="X250" t="str">
        <f>IF(Sala[[#This Row],[T Degustación (H)]]&gt;0,"Cobrado","No cobrado")</f>
        <v>Cobrado</v>
      </c>
    </row>
    <row r="251" spans="1:24" x14ac:dyDescent="0.2">
      <c r="A251">
        <v>8</v>
      </c>
      <c r="B251" t="s">
        <v>107</v>
      </c>
      <c r="C251">
        <v>250</v>
      </c>
      <c r="D251">
        <v>2</v>
      </c>
      <c r="E251" s="1">
        <v>45018.12222222222</v>
      </c>
      <c r="F251" s="1">
        <v>45018.272916666669</v>
      </c>
      <c r="G251" t="s">
        <v>8</v>
      </c>
      <c r="H251" t="s">
        <v>14</v>
      </c>
      <c r="I251" t="s">
        <v>234</v>
      </c>
      <c r="J251">
        <v>23.21</v>
      </c>
      <c r="K251" t="s">
        <v>10</v>
      </c>
      <c r="L251" t="s">
        <v>233</v>
      </c>
      <c r="M251" t="s">
        <v>56</v>
      </c>
      <c r="Q25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20</v>
      </c>
      <c r="R251" s="6">
        <f t="shared" si="12"/>
        <v>45018</v>
      </c>
      <c r="S251" s="5">
        <f t="shared" si="13"/>
        <v>0.12222222222044365</v>
      </c>
      <c r="T251" s="5">
        <f t="shared" si="14"/>
        <v>0.27291666666860692</v>
      </c>
      <c r="U251" s="4">
        <f t="shared" si="15"/>
        <v>0.15069444444816327</v>
      </c>
      <c r="V25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2.013888888888889E-2</v>
      </c>
      <c r="W251" s="4">
        <f>IFERROR(Sala[[#This Row],[T Permanencia]]-Sala[[#This Row],[T Preparación (H)]],0)</f>
        <v>0.13055555555927437</v>
      </c>
      <c r="X251" t="str">
        <f>IF(Sala[[#This Row],[T Degustación (H)]]&gt;0,"Cobrado","No cobrado")</f>
        <v>Cobrado</v>
      </c>
    </row>
    <row r="252" spans="1:24" x14ac:dyDescent="0.2">
      <c r="A252">
        <v>12</v>
      </c>
      <c r="B252" t="s">
        <v>375</v>
      </c>
      <c r="C252">
        <v>251</v>
      </c>
      <c r="D252">
        <v>6</v>
      </c>
      <c r="E252" s="1">
        <v>45018.055555555555</v>
      </c>
      <c r="F252" s="1">
        <v>45018.183333333334</v>
      </c>
      <c r="G252" t="s">
        <v>63</v>
      </c>
      <c r="H252" t="s">
        <v>14</v>
      </c>
      <c r="I252" t="s">
        <v>234</v>
      </c>
      <c r="J252">
        <v>13.69</v>
      </c>
      <c r="K252" t="s">
        <v>16</v>
      </c>
      <c r="L252" t="s">
        <v>46</v>
      </c>
      <c r="M252" t="s">
        <v>61</v>
      </c>
      <c r="N252" t="s">
        <v>82</v>
      </c>
      <c r="O252" t="s">
        <v>79</v>
      </c>
      <c r="P252" t="s">
        <v>44</v>
      </c>
      <c r="Q25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109</v>
      </c>
      <c r="R252" s="6">
        <f t="shared" si="12"/>
        <v>45018</v>
      </c>
      <c r="S252" s="5">
        <f t="shared" si="13"/>
        <v>5.5555555554747116E-2</v>
      </c>
      <c r="T252" s="5">
        <f t="shared" si="14"/>
        <v>0.18333333333430346</v>
      </c>
      <c r="U252" s="4">
        <f t="shared" si="15"/>
        <v>0.138194444446223</v>
      </c>
      <c r="V25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7.0833333333333331E-2</v>
      </c>
      <c r="W252" s="4">
        <f>IFERROR(Sala[[#This Row],[T Permanencia]]-Sala[[#This Row],[T Preparación (H)]],0)</f>
        <v>6.7361111112889671E-2</v>
      </c>
      <c r="X252" t="str">
        <f>IF(Sala[[#This Row],[T Degustación (H)]]&gt;0,"Cobrado","No cobrado")</f>
        <v>Cobrado</v>
      </c>
    </row>
    <row r="253" spans="1:24" x14ac:dyDescent="0.2">
      <c r="A253">
        <v>4</v>
      </c>
      <c r="B253" t="s">
        <v>376</v>
      </c>
      <c r="C253">
        <v>252</v>
      </c>
      <c r="D253">
        <v>3</v>
      </c>
      <c r="E253" s="1">
        <v>45018.027083333334</v>
      </c>
      <c r="F253" s="1">
        <v>45018.183333333334</v>
      </c>
      <c r="G253" t="s">
        <v>8</v>
      </c>
      <c r="H253" t="s">
        <v>14</v>
      </c>
      <c r="I253" t="s">
        <v>234</v>
      </c>
      <c r="J253">
        <v>43.81</v>
      </c>
      <c r="K253" t="s">
        <v>10</v>
      </c>
      <c r="L253" t="s">
        <v>28</v>
      </c>
      <c r="M253" t="s">
        <v>50</v>
      </c>
      <c r="N253" t="s">
        <v>61</v>
      </c>
      <c r="Q25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102</v>
      </c>
      <c r="R253" s="6">
        <f t="shared" si="12"/>
        <v>45018</v>
      </c>
      <c r="S253" s="5">
        <f t="shared" si="13"/>
        <v>2.7083333334303461E-2</v>
      </c>
      <c r="T253" s="5">
        <f t="shared" si="14"/>
        <v>0.18333333333430346</v>
      </c>
      <c r="U253" s="4">
        <f t="shared" si="15"/>
        <v>0.15625</v>
      </c>
      <c r="V25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2.9166666666666667E-2</v>
      </c>
      <c r="W253" s="4">
        <f>IFERROR(Sala[[#This Row],[T Permanencia]]-Sala[[#This Row],[T Preparación (H)]],0)</f>
        <v>0.12708333333333333</v>
      </c>
      <c r="X253" t="str">
        <f>IF(Sala[[#This Row],[T Degustación (H)]]&gt;0,"Cobrado","No cobrado")</f>
        <v>Cobrado</v>
      </c>
    </row>
    <row r="254" spans="1:24" x14ac:dyDescent="0.2">
      <c r="A254">
        <v>8</v>
      </c>
      <c r="B254" t="s">
        <v>377</v>
      </c>
      <c r="C254">
        <v>253</v>
      </c>
      <c r="D254">
        <v>2</v>
      </c>
      <c r="E254" s="1">
        <v>45018.037499999999</v>
      </c>
      <c r="F254" s="1">
        <v>45018.15625</v>
      </c>
      <c r="G254" t="s">
        <v>43</v>
      </c>
      <c r="H254" t="s">
        <v>9</v>
      </c>
      <c r="I254" t="s">
        <v>234</v>
      </c>
      <c r="J254">
        <v>34.69</v>
      </c>
      <c r="K254" t="s">
        <v>16</v>
      </c>
      <c r="L254" t="s">
        <v>40</v>
      </c>
      <c r="M254" t="s">
        <v>50</v>
      </c>
      <c r="N254" t="s">
        <v>33</v>
      </c>
      <c r="O254" t="s">
        <v>18</v>
      </c>
      <c r="Q25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154</v>
      </c>
      <c r="R254" s="6">
        <f t="shared" si="12"/>
        <v>45018</v>
      </c>
      <c r="S254" s="5">
        <f t="shared" si="13"/>
        <v>3.7499999998544808E-2</v>
      </c>
      <c r="T254" s="5">
        <f t="shared" si="14"/>
        <v>0.15625</v>
      </c>
      <c r="U254" s="4">
        <f t="shared" si="15"/>
        <v>0.12916666666812185</v>
      </c>
      <c r="V25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2.1990740740740741E-2</v>
      </c>
      <c r="W254" s="4">
        <f>IFERROR(Sala[[#This Row],[T Permanencia]]-Sala[[#This Row],[T Preparación (H)]],0)</f>
        <v>0.10717592592738111</v>
      </c>
      <c r="X254" t="str">
        <f>IF(Sala[[#This Row],[T Degustación (H)]]&gt;0,"Cobrado","No cobrado")</f>
        <v>Cobrado</v>
      </c>
    </row>
    <row r="255" spans="1:24" x14ac:dyDescent="0.2">
      <c r="A255">
        <v>10</v>
      </c>
      <c r="B255" t="s">
        <v>161</v>
      </c>
      <c r="C255">
        <v>254</v>
      </c>
      <c r="D255">
        <v>6</v>
      </c>
      <c r="E255" s="1">
        <v>45018.128472222219</v>
      </c>
      <c r="F255" s="1">
        <v>45018.240972222222</v>
      </c>
      <c r="G255" t="s">
        <v>63</v>
      </c>
      <c r="H255" t="s">
        <v>9</v>
      </c>
      <c r="I255" t="s">
        <v>234</v>
      </c>
      <c r="J255">
        <v>36.43</v>
      </c>
      <c r="K255" t="s">
        <v>20</v>
      </c>
      <c r="L255" t="s">
        <v>60</v>
      </c>
      <c r="M255" t="s">
        <v>47</v>
      </c>
      <c r="N255" t="s">
        <v>61</v>
      </c>
      <c r="O255" t="s">
        <v>29</v>
      </c>
      <c r="P255" t="s">
        <v>22</v>
      </c>
      <c r="Q25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297</v>
      </c>
      <c r="R255" s="6">
        <f t="shared" si="12"/>
        <v>45018</v>
      </c>
      <c r="S255" s="5">
        <f t="shared" si="13"/>
        <v>0.12847222221898846</v>
      </c>
      <c r="T255" s="5">
        <f t="shared" si="14"/>
        <v>0.24097222222189885</v>
      </c>
      <c r="U255" s="4">
        <f t="shared" si="15"/>
        <v>0.11250000000291038</v>
      </c>
      <c r="V25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4.0277777777777773E-2</v>
      </c>
      <c r="W255" s="4">
        <f>IFERROR(Sala[[#This Row],[T Permanencia]]-Sala[[#This Row],[T Preparación (H)]],0)</f>
        <v>7.222222222513261E-2</v>
      </c>
      <c r="X255" t="str">
        <f>IF(Sala[[#This Row],[T Degustación (H)]]&gt;0,"Cobrado","No cobrado")</f>
        <v>Cobrado</v>
      </c>
    </row>
    <row r="256" spans="1:24" x14ac:dyDescent="0.2">
      <c r="A256">
        <v>8</v>
      </c>
      <c r="B256" t="s">
        <v>108</v>
      </c>
      <c r="C256">
        <v>255</v>
      </c>
      <c r="D256">
        <v>4</v>
      </c>
      <c r="E256" s="1">
        <v>45018.099305555559</v>
      </c>
      <c r="F256" s="1">
        <v>45018.165972222225</v>
      </c>
      <c r="G256" t="s">
        <v>24</v>
      </c>
      <c r="H256" t="s">
        <v>9</v>
      </c>
      <c r="I256" t="s">
        <v>15</v>
      </c>
      <c r="J256">
        <v>13.34</v>
      </c>
      <c r="K256" t="s">
        <v>20</v>
      </c>
      <c r="L256" t="s">
        <v>46</v>
      </c>
      <c r="M256" t="s">
        <v>50</v>
      </c>
      <c r="Q25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25</v>
      </c>
      <c r="R256" s="6">
        <f t="shared" si="12"/>
        <v>45018</v>
      </c>
      <c r="S256" s="5">
        <f t="shared" si="13"/>
        <v>9.930555555911269E-2</v>
      </c>
      <c r="T256" s="5">
        <f t="shared" si="14"/>
        <v>0.16597222222480923</v>
      </c>
      <c r="U256" s="4">
        <f t="shared" si="15"/>
        <v>6.6666666665696539E-2</v>
      </c>
      <c r="V25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2.5694444444444443E-2</v>
      </c>
      <c r="W256" s="4">
        <f>IFERROR(Sala[[#This Row],[T Permanencia]]-Sala[[#This Row],[T Preparación (H)]],0)</f>
        <v>4.0972222221252096E-2</v>
      </c>
      <c r="X256" t="str">
        <f>IF(Sala[[#This Row],[T Degustación (H)]]&gt;0,"Cobrado","No cobrado")</f>
        <v>Cobrado</v>
      </c>
    </row>
    <row r="257" spans="1:24" x14ac:dyDescent="0.2">
      <c r="A257">
        <v>5</v>
      </c>
      <c r="B257" t="s">
        <v>109</v>
      </c>
      <c r="C257">
        <v>256</v>
      </c>
      <c r="D257">
        <v>2</v>
      </c>
      <c r="E257" s="1">
        <v>45018.015972222223</v>
      </c>
      <c r="F257" s="1">
        <v>45018.143750000003</v>
      </c>
      <c r="G257" t="s">
        <v>13</v>
      </c>
      <c r="H257" t="s">
        <v>39</v>
      </c>
      <c r="I257" t="s">
        <v>15</v>
      </c>
      <c r="J257">
        <v>49.88</v>
      </c>
      <c r="K257" t="s">
        <v>20</v>
      </c>
      <c r="L257" t="s">
        <v>40</v>
      </c>
      <c r="M257" t="s">
        <v>33</v>
      </c>
      <c r="Q25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21</v>
      </c>
      <c r="R257" s="6">
        <f t="shared" si="12"/>
        <v>45018</v>
      </c>
      <c r="S257" s="5">
        <f t="shared" si="13"/>
        <v>1.5972222223354038E-2</v>
      </c>
      <c r="T257" s="5">
        <f t="shared" si="14"/>
        <v>0.14375000000291038</v>
      </c>
      <c r="U257" s="4">
        <f t="shared" si="15"/>
        <v>0.12777777777955635</v>
      </c>
      <c r="V25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1.1111111111111112E-2</v>
      </c>
      <c r="W257" s="4">
        <f>IFERROR(Sala[[#This Row],[T Permanencia]]-Sala[[#This Row],[T Preparación (H)]],0)</f>
        <v>0.11666666666844523</v>
      </c>
      <c r="X257" t="str">
        <f>IF(Sala[[#This Row],[T Degustación (H)]]&gt;0,"Cobrado","No cobrado")</f>
        <v>Cobrado</v>
      </c>
    </row>
    <row r="258" spans="1:24" x14ac:dyDescent="0.2">
      <c r="A258">
        <v>12</v>
      </c>
      <c r="B258" t="s">
        <v>110</v>
      </c>
      <c r="C258">
        <v>257</v>
      </c>
      <c r="D258">
        <v>5</v>
      </c>
      <c r="E258" s="1">
        <v>45018.088888888888</v>
      </c>
      <c r="F258" s="1">
        <v>45018.136805555558</v>
      </c>
      <c r="G258" t="s">
        <v>24</v>
      </c>
      <c r="H258" t="s">
        <v>14</v>
      </c>
      <c r="I258" t="s">
        <v>234</v>
      </c>
      <c r="J258">
        <v>26.78</v>
      </c>
      <c r="K258" t="s">
        <v>20</v>
      </c>
      <c r="L258" t="s">
        <v>52</v>
      </c>
      <c r="M258" t="s">
        <v>79</v>
      </c>
      <c r="Q25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46</v>
      </c>
      <c r="R258" s="6">
        <f t="shared" ref="R258:R321" si="16">INT(E258)</f>
        <v>45018</v>
      </c>
      <c r="S258" s="5">
        <f t="shared" ref="S258:S321" si="17">MOD(E258,1)</f>
        <v>8.8888888887595385E-2</v>
      </c>
      <c r="T258" s="5">
        <f t="shared" ref="T258:T321" si="18">MOD(F258,1)</f>
        <v>0.1368055555576575</v>
      </c>
      <c r="U258" s="4">
        <f t="shared" ref="U258:U321" si="19">IF(K258="Ocupada",(T258-S258)+(15/1440),T258-S258)</f>
        <v>4.7916666670062114E-2</v>
      </c>
      <c r="V25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9.7222222222222224E-3</v>
      </c>
      <c r="W258" s="4">
        <f>IFERROR(Sala[[#This Row],[T Permanencia]]-Sala[[#This Row],[T Preparación (H)]],0)</f>
        <v>3.8194444447839891E-2</v>
      </c>
      <c r="X258" t="str">
        <f>IF(Sala[[#This Row],[T Degustación (H)]]&gt;0,"Cobrado","No cobrado")</f>
        <v>Cobrado</v>
      </c>
    </row>
    <row r="259" spans="1:24" x14ac:dyDescent="0.2">
      <c r="A259">
        <v>12</v>
      </c>
      <c r="B259" t="s">
        <v>378</v>
      </c>
      <c r="C259">
        <v>258</v>
      </c>
      <c r="D259">
        <v>1</v>
      </c>
      <c r="E259" s="1">
        <v>45018.027083333334</v>
      </c>
      <c r="F259" s="1">
        <v>45018.188888888886</v>
      </c>
      <c r="G259" t="s">
        <v>24</v>
      </c>
      <c r="H259" t="s">
        <v>39</v>
      </c>
      <c r="I259" t="s">
        <v>234</v>
      </c>
      <c r="J259">
        <v>47.99</v>
      </c>
      <c r="K259" t="s">
        <v>20</v>
      </c>
      <c r="L259" t="s">
        <v>21</v>
      </c>
      <c r="M259" t="s">
        <v>50</v>
      </c>
      <c r="N259" t="s">
        <v>56</v>
      </c>
      <c r="O259" t="s">
        <v>95</v>
      </c>
      <c r="P259" t="s">
        <v>26</v>
      </c>
      <c r="Q25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117</v>
      </c>
      <c r="R259" s="6">
        <f t="shared" si="16"/>
        <v>45018</v>
      </c>
      <c r="S259" s="5">
        <f t="shared" si="17"/>
        <v>2.7083333334303461E-2</v>
      </c>
      <c r="T259" s="5">
        <f t="shared" si="18"/>
        <v>0.18888888888614019</v>
      </c>
      <c r="U259" s="4">
        <f t="shared" si="19"/>
        <v>0.16180555555183673</v>
      </c>
      <c r="V25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7.2916666666666671E-2</v>
      </c>
      <c r="W259" s="4">
        <f>IFERROR(Sala[[#This Row],[T Permanencia]]-Sala[[#This Row],[T Preparación (H)]],0)</f>
        <v>8.8888888885170061E-2</v>
      </c>
      <c r="X259" t="str">
        <f>IF(Sala[[#This Row],[T Degustación (H)]]&gt;0,"Cobrado","No cobrado")</f>
        <v>Cobrado</v>
      </c>
    </row>
    <row r="260" spans="1:24" x14ac:dyDescent="0.2">
      <c r="A260">
        <v>10</v>
      </c>
      <c r="B260" t="s">
        <v>111</v>
      </c>
      <c r="C260">
        <v>259</v>
      </c>
      <c r="D260">
        <v>5</v>
      </c>
      <c r="E260" s="1">
        <v>45018.143750000003</v>
      </c>
      <c r="F260" s="1">
        <v>45018.261111111111</v>
      </c>
      <c r="G260" t="s">
        <v>63</v>
      </c>
      <c r="H260" t="s">
        <v>14</v>
      </c>
      <c r="I260" t="s">
        <v>234</v>
      </c>
      <c r="J260">
        <v>46.72</v>
      </c>
      <c r="K260" t="s">
        <v>16</v>
      </c>
      <c r="L260" t="s">
        <v>81</v>
      </c>
      <c r="M260" t="s">
        <v>41</v>
      </c>
      <c r="Q26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81</v>
      </c>
      <c r="R260" s="6">
        <f t="shared" si="16"/>
        <v>45018</v>
      </c>
      <c r="S260" s="5">
        <f t="shared" si="17"/>
        <v>0.14375000000291038</v>
      </c>
      <c r="T260" s="5">
        <f t="shared" si="18"/>
        <v>0.26111111111094942</v>
      </c>
      <c r="U260" s="4">
        <f t="shared" si="19"/>
        <v>0.1277777777747057</v>
      </c>
      <c r="V26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2.5462962962962961E-3</v>
      </c>
      <c r="W260" s="4">
        <f>IFERROR(Sala[[#This Row],[T Permanencia]]-Sala[[#This Row],[T Preparación (H)]],0)</f>
        <v>0.1252314814784094</v>
      </c>
      <c r="X260" t="str">
        <f>IF(Sala[[#This Row],[T Degustación (H)]]&gt;0,"Cobrado","No cobrado")</f>
        <v>Cobrado</v>
      </c>
    </row>
    <row r="261" spans="1:24" x14ac:dyDescent="0.2">
      <c r="A261">
        <v>20</v>
      </c>
      <c r="B261" t="s">
        <v>112</v>
      </c>
      <c r="C261">
        <v>260</v>
      </c>
      <c r="D261">
        <v>6</v>
      </c>
      <c r="E261" s="1">
        <v>45018.057638888888</v>
      </c>
      <c r="F261" s="1">
        <v>45018.193055555559</v>
      </c>
      <c r="G261" t="s">
        <v>13</v>
      </c>
      <c r="H261" t="s">
        <v>14</v>
      </c>
      <c r="I261" t="s">
        <v>15</v>
      </c>
      <c r="J261">
        <v>47.55</v>
      </c>
      <c r="K261" t="s">
        <v>16</v>
      </c>
      <c r="L261" t="s">
        <v>46</v>
      </c>
      <c r="M261" t="s">
        <v>79</v>
      </c>
      <c r="Q26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69</v>
      </c>
      <c r="R261" s="6">
        <f t="shared" si="16"/>
        <v>45018</v>
      </c>
      <c r="S261" s="5">
        <f t="shared" si="17"/>
        <v>5.7638888887595385E-2</v>
      </c>
      <c r="T261" s="5">
        <f t="shared" si="18"/>
        <v>0.19305555555911269</v>
      </c>
      <c r="U261" s="4">
        <f t="shared" si="19"/>
        <v>0.14583333333818396</v>
      </c>
      <c r="V26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1.1342592592592592E-2</v>
      </c>
      <c r="W261" s="4">
        <f>IFERROR(Sala[[#This Row],[T Permanencia]]-Sala[[#This Row],[T Preparación (H)]],0)</f>
        <v>0.13449074074559136</v>
      </c>
      <c r="X261" t="str">
        <f>IF(Sala[[#This Row],[T Degustación (H)]]&gt;0,"Cobrado","No cobrado")</f>
        <v>Cobrado</v>
      </c>
    </row>
    <row r="262" spans="1:24" x14ac:dyDescent="0.2">
      <c r="A262">
        <v>8</v>
      </c>
      <c r="B262" t="s">
        <v>379</v>
      </c>
      <c r="C262">
        <v>261</v>
      </c>
      <c r="D262">
        <v>1</v>
      </c>
      <c r="E262" s="1">
        <v>45018.047222222223</v>
      </c>
      <c r="F262" s="1">
        <v>45018.121527777781</v>
      </c>
      <c r="G262" t="s">
        <v>8</v>
      </c>
      <c r="H262" t="s">
        <v>14</v>
      </c>
      <c r="I262" t="s">
        <v>234</v>
      </c>
      <c r="J262">
        <v>32.42</v>
      </c>
      <c r="K262" t="s">
        <v>16</v>
      </c>
      <c r="L262" t="s">
        <v>25</v>
      </c>
      <c r="M262" t="s">
        <v>95</v>
      </c>
      <c r="N262" t="s">
        <v>18</v>
      </c>
      <c r="Q26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154</v>
      </c>
      <c r="R262" s="6">
        <f t="shared" si="16"/>
        <v>45018</v>
      </c>
      <c r="S262" s="5">
        <f t="shared" si="17"/>
        <v>4.7222222223354038E-2</v>
      </c>
      <c r="T262" s="5">
        <f t="shared" si="18"/>
        <v>0.12152777778101154</v>
      </c>
      <c r="U262" s="4">
        <f t="shared" si="19"/>
        <v>8.472222222432417E-2</v>
      </c>
      <c r="V26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1.6898148148148148E-2</v>
      </c>
      <c r="W262" s="4">
        <f>IFERROR(Sala[[#This Row],[T Permanencia]]-Sala[[#This Row],[T Preparación (H)]],0)</f>
        <v>6.7824074076176022E-2</v>
      </c>
      <c r="X262" t="str">
        <f>IF(Sala[[#This Row],[T Degustación (H)]]&gt;0,"Cobrado","No cobrado")</f>
        <v>Cobrado</v>
      </c>
    </row>
    <row r="263" spans="1:24" x14ac:dyDescent="0.2">
      <c r="A263">
        <v>18</v>
      </c>
      <c r="B263" t="s">
        <v>380</v>
      </c>
      <c r="C263">
        <v>262</v>
      </c>
      <c r="D263">
        <v>4</v>
      </c>
      <c r="E263" s="1">
        <v>45018.155555555553</v>
      </c>
      <c r="F263" s="1">
        <v>45018.306250000001</v>
      </c>
      <c r="G263" t="s">
        <v>24</v>
      </c>
      <c r="H263" t="s">
        <v>14</v>
      </c>
      <c r="I263" t="s">
        <v>234</v>
      </c>
      <c r="J263">
        <v>42.83</v>
      </c>
      <c r="K263" t="s">
        <v>16</v>
      </c>
      <c r="L263" t="s">
        <v>81</v>
      </c>
      <c r="M263" t="s">
        <v>82</v>
      </c>
      <c r="N263" t="s">
        <v>47</v>
      </c>
      <c r="Q26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115</v>
      </c>
      <c r="R263" s="6">
        <f t="shared" si="16"/>
        <v>45018</v>
      </c>
      <c r="S263" s="5">
        <f t="shared" si="17"/>
        <v>0.15555555555329192</v>
      </c>
      <c r="T263" s="5">
        <f t="shared" si="18"/>
        <v>0.30625000000145519</v>
      </c>
      <c r="U263" s="4">
        <f t="shared" si="19"/>
        <v>0.16111111111482992</v>
      </c>
      <c r="V26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2.4074074074074074E-2</v>
      </c>
      <c r="W263" s="4">
        <f>IFERROR(Sala[[#This Row],[T Permanencia]]-Sala[[#This Row],[T Preparación (H)]],0)</f>
        <v>0.13703703704075584</v>
      </c>
      <c r="X263" t="str">
        <f>IF(Sala[[#This Row],[T Degustación (H)]]&gt;0,"Cobrado","No cobrado")</f>
        <v>Cobrado</v>
      </c>
    </row>
    <row r="264" spans="1:24" x14ac:dyDescent="0.2">
      <c r="A264">
        <v>5</v>
      </c>
      <c r="B264" t="s">
        <v>310</v>
      </c>
      <c r="C264">
        <v>263</v>
      </c>
      <c r="D264">
        <v>1</v>
      </c>
      <c r="E264" s="1">
        <v>45018.120138888888</v>
      </c>
      <c r="F264" s="1">
        <v>45018.226388888892</v>
      </c>
      <c r="G264" t="s">
        <v>63</v>
      </c>
      <c r="H264" t="s">
        <v>39</v>
      </c>
      <c r="I264" t="s">
        <v>234</v>
      </c>
      <c r="J264">
        <v>42.96</v>
      </c>
      <c r="K264" t="s">
        <v>10</v>
      </c>
      <c r="L264" t="s">
        <v>46</v>
      </c>
      <c r="M264" t="s">
        <v>95</v>
      </c>
      <c r="N264" t="s">
        <v>11</v>
      </c>
      <c r="O264" t="s">
        <v>31</v>
      </c>
      <c r="P264" t="s">
        <v>65</v>
      </c>
      <c r="Q26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121</v>
      </c>
      <c r="R264" s="6">
        <f t="shared" si="16"/>
        <v>45018</v>
      </c>
      <c r="S264" s="5">
        <f t="shared" si="17"/>
        <v>0.12013888888759539</v>
      </c>
      <c r="T264" s="5">
        <f t="shared" si="18"/>
        <v>0.22638888889196096</v>
      </c>
      <c r="U264" s="4">
        <f t="shared" si="19"/>
        <v>0.10625000000436557</v>
      </c>
      <c r="V26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0.10347222222222223</v>
      </c>
      <c r="W264" s="4">
        <f>IFERROR(Sala[[#This Row],[T Permanencia]]-Sala[[#This Row],[T Preparación (H)]],0)</f>
        <v>2.7777777821433453E-3</v>
      </c>
      <c r="X264" t="str">
        <f>IF(Sala[[#This Row],[T Degustación (H)]]&gt;0,"Cobrado","No cobrado")</f>
        <v>Cobrado</v>
      </c>
    </row>
    <row r="265" spans="1:24" x14ac:dyDescent="0.2">
      <c r="A265">
        <v>2</v>
      </c>
      <c r="B265" t="s">
        <v>381</v>
      </c>
      <c r="C265">
        <v>264</v>
      </c>
      <c r="D265">
        <v>1</v>
      </c>
      <c r="E265" s="1">
        <v>45018.132638888892</v>
      </c>
      <c r="F265" s="1">
        <v>45018.18472222222</v>
      </c>
      <c r="G265" t="s">
        <v>63</v>
      </c>
      <c r="H265" t="s">
        <v>14</v>
      </c>
      <c r="I265" t="s">
        <v>234</v>
      </c>
      <c r="J265">
        <v>49.21</v>
      </c>
      <c r="K265" t="s">
        <v>10</v>
      </c>
      <c r="L265" t="s">
        <v>21</v>
      </c>
      <c r="M265" t="s">
        <v>11</v>
      </c>
      <c r="N265" t="s">
        <v>95</v>
      </c>
      <c r="O265" t="s">
        <v>31</v>
      </c>
      <c r="P265" t="s">
        <v>50</v>
      </c>
      <c r="Q26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182</v>
      </c>
      <c r="R265" s="6">
        <f t="shared" si="16"/>
        <v>45018</v>
      </c>
      <c r="S265" s="5">
        <f t="shared" si="17"/>
        <v>0.13263888889196096</v>
      </c>
      <c r="T265" s="5">
        <f t="shared" si="18"/>
        <v>0.18472222222044365</v>
      </c>
      <c r="U265" s="4">
        <f t="shared" si="19"/>
        <v>5.2083333328482695E-2</v>
      </c>
      <c r="V26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6.2847222222222221E-2</v>
      </c>
      <c r="W265" s="4">
        <f>IFERROR(Sala[[#This Row],[T Permanencia]]-Sala[[#This Row],[T Preparación (H)]],0)</f>
        <v>-1.0763888893739526E-2</v>
      </c>
      <c r="X265" t="str">
        <f>IF(Sala[[#This Row],[T Degustación (H)]]&gt;0,"Cobrado","No cobrado")</f>
        <v>No cobrado</v>
      </c>
    </row>
    <row r="266" spans="1:24" x14ac:dyDescent="0.2">
      <c r="A266">
        <v>6</v>
      </c>
      <c r="B266" t="s">
        <v>382</v>
      </c>
      <c r="C266">
        <v>265</v>
      </c>
      <c r="D266">
        <v>1</v>
      </c>
      <c r="E266" s="1">
        <v>45018.120833333334</v>
      </c>
      <c r="F266" s="1">
        <v>45018.260416666664</v>
      </c>
      <c r="G266" t="s">
        <v>24</v>
      </c>
      <c r="H266" t="s">
        <v>39</v>
      </c>
      <c r="I266" t="s">
        <v>235</v>
      </c>
      <c r="J266">
        <v>21.48</v>
      </c>
      <c r="K266" t="s">
        <v>10</v>
      </c>
      <c r="L266" t="s">
        <v>25</v>
      </c>
      <c r="M266" t="s">
        <v>79</v>
      </c>
      <c r="N266" t="s">
        <v>47</v>
      </c>
      <c r="O266" t="s">
        <v>41</v>
      </c>
      <c r="P266" t="s">
        <v>31</v>
      </c>
      <c r="Q26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171</v>
      </c>
      <c r="R266" s="6">
        <f t="shared" si="16"/>
        <v>45018</v>
      </c>
      <c r="S266" s="5">
        <f t="shared" si="17"/>
        <v>0.12083333333430346</v>
      </c>
      <c r="T266" s="5">
        <f t="shared" si="18"/>
        <v>0.26041666666424135</v>
      </c>
      <c r="U266" s="4">
        <f t="shared" si="19"/>
        <v>0.13958333332993789</v>
      </c>
      <c r="V26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7.0601851851851846E-2</v>
      </c>
      <c r="W266" s="4">
        <f>IFERROR(Sala[[#This Row],[T Permanencia]]-Sala[[#This Row],[T Preparación (H)]],0)</f>
        <v>6.898148147808604E-2</v>
      </c>
      <c r="X266" t="str">
        <f>IF(Sala[[#This Row],[T Degustación (H)]]&gt;0,"Cobrado","No cobrado")</f>
        <v>Cobrado</v>
      </c>
    </row>
    <row r="267" spans="1:24" x14ac:dyDescent="0.2">
      <c r="A267">
        <v>4</v>
      </c>
      <c r="B267" t="s">
        <v>383</v>
      </c>
      <c r="C267">
        <v>266</v>
      </c>
      <c r="D267">
        <v>4</v>
      </c>
      <c r="E267" s="1">
        <v>45018.020833333336</v>
      </c>
      <c r="F267" s="1">
        <v>45018.086111111108</v>
      </c>
      <c r="G267" t="s">
        <v>24</v>
      </c>
      <c r="H267" t="s">
        <v>14</v>
      </c>
      <c r="I267" t="s">
        <v>234</v>
      </c>
      <c r="J267">
        <v>24.75</v>
      </c>
      <c r="K267" t="s">
        <v>20</v>
      </c>
      <c r="L267" t="s">
        <v>60</v>
      </c>
      <c r="M267" t="s">
        <v>65</v>
      </c>
      <c r="N267" t="s">
        <v>50</v>
      </c>
      <c r="Q26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99</v>
      </c>
      <c r="R267" s="6">
        <f t="shared" si="16"/>
        <v>45018</v>
      </c>
      <c r="S267" s="5">
        <f t="shared" si="17"/>
        <v>2.0833333335758653E-2</v>
      </c>
      <c r="T267" s="5">
        <f t="shared" si="18"/>
        <v>8.611111110803904E-2</v>
      </c>
      <c r="U267" s="4">
        <f t="shared" si="19"/>
        <v>6.5277777772280388E-2</v>
      </c>
      <c r="V26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4.9074074074074076E-2</v>
      </c>
      <c r="W267" s="4">
        <f>IFERROR(Sala[[#This Row],[T Permanencia]]-Sala[[#This Row],[T Preparación (H)]],0)</f>
        <v>1.6203703698206312E-2</v>
      </c>
      <c r="X267" t="str">
        <f>IF(Sala[[#This Row],[T Degustación (H)]]&gt;0,"Cobrado","No cobrado")</f>
        <v>Cobrado</v>
      </c>
    </row>
    <row r="268" spans="1:24" x14ac:dyDescent="0.2">
      <c r="A268">
        <v>7</v>
      </c>
      <c r="B268" t="s">
        <v>384</v>
      </c>
      <c r="C268">
        <v>267</v>
      </c>
      <c r="D268">
        <v>5</v>
      </c>
      <c r="E268" s="1">
        <v>45019.088194444441</v>
      </c>
      <c r="F268" s="1">
        <v>45019.158333333333</v>
      </c>
      <c r="G268" t="s">
        <v>24</v>
      </c>
      <c r="H268" t="s">
        <v>9</v>
      </c>
      <c r="I268" t="s">
        <v>234</v>
      </c>
      <c r="J268">
        <v>44.66</v>
      </c>
      <c r="K268" t="s">
        <v>16</v>
      </c>
      <c r="L268" t="s">
        <v>233</v>
      </c>
      <c r="M268" t="s">
        <v>95</v>
      </c>
      <c r="N268" t="s">
        <v>22</v>
      </c>
      <c r="O268" t="s">
        <v>31</v>
      </c>
      <c r="Q26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118</v>
      </c>
      <c r="R268" s="6">
        <f t="shared" si="16"/>
        <v>45019</v>
      </c>
      <c r="S268" s="5">
        <f t="shared" si="17"/>
        <v>8.819444444088731E-2</v>
      </c>
      <c r="T268" s="5">
        <f t="shared" si="18"/>
        <v>0.15833333333284827</v>
      </c>
      <c r="U268" s="4">
        <f t="shared" si="19"/>
        <v>8.0555555558627631E-2</v>
      </c>
      <c r="V26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5.8680555555555555E-2</v>
      </c>
      <c r="W268" s="4">
        <f>IFERROR(Sala[[#This Row],[T Permanencia]]-Sala[[#This Row],[T Preparación (H)]],0)</f>
        <v>2.1875000003072076E-2</v>
      </c>
      <c r="X268" t="str">
        <f>IF(Sala[[#This Row],[T Degustación (H)]]&gt;0,"Cobrado","No cobrado")</f>
        <v>Cobrado</v>
      </c>
    </row>
    <row r="269" spans="1:24" x14ac:dyDescent="0.2">
      <c r="A269">
        <v>14</v>
      </c>
      <c r="B269" t="s">
        <v>385</v>
      </c>
      <c r="C269">
        <v>268</v>
      </c>
      <c r="D269">
        <v>1</v>
      </c>
      <c r="E269" s="1">
        <v>45019.031944444447</v>
      </c>
      <c r="F269" s="1">
        <v>45019.155555555553</v>
      </c>
      <c r="G269" t="s">
        <v>43</v>
      </c>
      <c r="H269" t="s">
        <v>14</v>
      </c>
      <c r="I269" t="s">
        <v>235</v>
      </c>
      <c r="J269">
        <v>23.16</v>
      </c>
      <c r="K269" t="s">
        <v>10</v>
      </c>
      <c r="L269" t="s">
        <v>46</v>
      </c>
      <c r="M269" t="s">
        <v>65</v>
      </c>
      <c r="N269" t="s">
        <v>82</v>
      </c>
      <c r="Q26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68</v>
      </c>
      <c r="R269" s="6">
        <f t="shared" si="16"/>
        <v>45019</v>
      </c>
      <c r="S269" s="5">
        <f t="shared" si="17"/>
        <v>3.1944444446708076E-2</v>
      </c>
      <c r="T269" s="5">
        <f t="shared" si="18"/>
        <v>0.15555555555329192</v>
      </c>
      <c r="U269" s="4">
        <f t="shared" si="19"/>
        <v>0.12361111110658385</v>
      </c>
      <c r="V26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4.2361111111111113E-2</v>
      </c>
      <c r="W269" s="4">
        <f>IFERROR(Sala[[#This Row],[T Permanencia]]-Sala[[#This Row],[T Preparación (H)]],0)</f>
        <v>8.1249999995472735E-2</v>
      </c>
      <c r="X269" t="str">
        <f>IF(Sala[[#This Row],[T Degustación (H)]]&gt;0,"Cobrado","No cobrado")</f>
        <v>Cobrado</v>
      </c>
    </row>
    <row r="270" spans="1:24" x14ac:dyDescent="0.2">
      <c r="A270">
        <v>11</v>
      </c>
      <c r="B270" t="s">
        <v>386</v>
      </c>
      <c r="C270">
        <v>269</v>
      </c>
      <c r="D270">
        <v>2</v>
      </c>
      <c r="E270" s="1">
        <v>45019.123611111114</v>
      </c>
      <c r="F270" s="1">
        <v>45019.177083333336</v>
      </c>
      <c r="G270" t="s">
        <v>24</v>
      </c>
      <c r="H270" t="s">
        <v>14</v>
      </c>
      <c r="I270" t="s">
        <v>235</v>
      </c>
      <c r="J270">
        <v>39.17</v>
      </c>
      <c r="K270" t="s">
        <v>10</v>
      </c>
      <c r="L270" t="s">
        <v>81</v>
      </c>
      <c r="M270" t="s">
        <v>35</v>
      </c>
      <c r="N270" t="s">
        <v>26</v>
      </c>
      <c r="O270" t="s">
        <v>29</v>
      </c>
      <c r="Q27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250</v>
      </c>
      <c r="R270" s="6">
        <f t="shared" si="16"/>
        <v>45019</v>
      </c>
      <c r="S270" s="5">
        <f t="shared" si="17"/>
        <v>0.12361111111385981</v>
      </c>
      <c r="T270" s="5">
        <f t="shared" si="18"/>
        <v>0.17708333333575865</v>
      </c>
      <c r="U270" s="4">
        <f t="shared" si="19"/>
        <v>5.3472222221898846E-2</v>
      </c>
      <c r="V27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5.0231481481481488E-2</v>
      </c>
      <c r="W270" s="4">
        <f>IFERROR(Sala[[#This Row],[T Permanencia]]-Sala[[#This Row],[T Preparación (H)]],0)</f>
        <v>3.2407407404173583E-3</v>
      </c>
      <c r="X270" t="str">
        <f>IF(Sala[[#This Row],[T Degustación (H)]]&gt;0,"Cobrado","No cobrado")</f>
        <v>Cobrado</v>
      </c>
    </row>
    <row r="271" spans="1:24" x14ac:dyDescent="0.2">
      <c r="A271">
        <v>10</v>
      </c>
      <c r="B271" t="s">
        <v>113</v>
      </c>
      <c r="C271">
        <v>270</v>
      </c>
      <c r="D271">
        <v>1</v>
      </c>
      <c r="E271" s="1">
        <v>45019.049305555556</v>
      </c>
      <c r="F271" s="1">
        <v>45019.207638888889</v>
      </c>
      <c r="G271" t="s">
        <v>8</v>
      </c>
      <c r="H271" t="s">
        <v>14</v>
      </c>
      <c r="I271" t="s">
        <v>234</v>
      </c>
      <c r="J271">
        <v>10.130000000000001</v>
      </c>
      <c r="K271" t="s">
        <v>10</v>
      </c>
      <c r="L271" t="s">
        <v>52</v>
      </c>
      <c r="M271" t="s">
        <v>29</v>
      </c>
      <c r="Q27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102</v>
      </c>
      <c r="R271" s="6">
        <f t="shared" si="16"/>
        <v>45019</v>
      </c>
      <c r="S271" s="5">
        <f t="shared" si="17"/>
        <v>4.9305555556202307E-2</v>
      </c>
      <c r="T271" s="5">
        <f t="shared" si="18"/>
        <v>0.20763888888905058</v>
      </c>
      <c r="U271" s="4">
        <f t="shared" si="19"/>
        <v>0.15833333333284827</v>
      </c>
      <c r="V27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6.0185185185185185E-3</v>
      </c>
      <c r="W271" s="4">
        <f>IFERROR(Sala[[#This Row],[T Permanencia]]-Sala[[#This Row],[T Preparación (H)]],0)</f>
        <v>0.15231481481432976</v>
      </c>
      <c r="X271" t="str">
        <f>IF(Sala[[#This Row],[T Degustación (H)]]&gt;0,"Cobrado","No cobrado")</f>
        <v>Cobrado</v>
      </c>
    </row>
    <row r="272" spans="1:24" x14ac:dyDescent="0.2">
      <c r="A272">
        <v>3</v>
      </c>
      <c r="B272" t="s">
        <v>114</v>
      </c>
      <c r="C272">
        <v>271</v>
      </c>
      <c r="D272">
        <v>3</v>
      </c>
      <c r="E272" s="1">
        <v>45019.069444444445</v>
      </c>
      <c r="F272" s="1">
        <v>45019.215277777781</v>
      </c>
      <c r="G272" t="s">
        <v>43</v>
      </c>
      <c r="H272" t="s">
        <v>14</v>
      </c>
      <c r="I272" t="s">
        <v>234</v>
      </c>
      <c r="J272">
        <v>16.11</v>
      </c>
      <c r="K272" t="s">
        <v>16</v>
      </c>
      <c r="L272" t="s">
        <v>21</v>
      </c>
      <c r="M272" t="s">
        <v>82</v>
      </c>
      <c r="Q27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44</v>
      </c>
      <c r="R272" s="6">
        <f t="shared" si="16"/>
        <v>45019</v>
      </c>
      <c r="S272" s="5">
        <f t="shared" si="17"/>
        <v>6.9444444445252884E-2</v>
      </c>
      <c r="T272" s="5">
        <f t="shared" si="18"/>
        <v>0.21527777778101154</v>
      </c>
      <c r="U272" s="4">
        <f t="shared" si="19"/>
        <v>0.15625000000242531</v>
      </c>
      <c r="V27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1.9097222222222224E-2</v>
      </c>
      <c r="W272" s="4">
        <f>IFERROR(Sala[[#This Row],[T Permanencia]]-Sala[[#This Row],[T Preparación (H)]],0)</f>
        <v>0.13715277778020307</v>
      </c>
      <c r="X272" t="str">
        <f>IF(Sala[[#This Row],[T Degustación (H)]]&gt;0,"Cobrado","No cobrado")</f>
        <v>Cobrado</v>
      </c>
    </row>
    <row r="273" spans="1:24" x14ac:dyDescent="0.2">
      <c r="A273">
        <v>7</v>
      </c>
      <c r="B273" t="s">
        <v>387</v>
      </c>
      <c r="C273">
        <v>272</v>
      </c>
      <c r="D273">
        <v>1</v>
      </c>
      <c r="E273" s="1">
        <v>45019.023611111108</v>
      </c>
      <c r="F273" s="1">
        <v>45019.183333333334</v>
      </c>
      <c r="G273" t="s">
        <v>8</v>
      </c>
      <c r="H273" t="s">
        <v>14</v>
      </c>
      <c r="I273" t="s">
        <v>234</v>
      </c>
      <c r="J273">
        <v>42.73</v>
      </c>
      <c r="K273" t="s">
        <v>20</v>
      </c>
      <c r="L273" t="s">
        <v>233</v>
      </c>
      <c r="M273" t="s">
        <v>65</v>
      </c>
      <c r="N273" t="s">
        <v>11</v>
      </c>
      <c r="Q27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83</v>
      </c>
      <c r="R273" s="6">
        <f t="shared" si="16"/>
        <v>45019</v>
      </c>
      <c r="S273" s="5">
        <f t="shared" si="17"/>
        <v>2.361111110803904E-2</v>
      </c>
      <c r="T273" s="5">
        <f t="shared" si="18"/>
        <v>0.18333333333430346</v>
      </c>
      <c r="U273" s="4">
        <f t="shared" si="19"/>
        <v>0.15972222222626442</v>
      </c>
      <c r="V27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4.5138888888888895E-2</v>
      </c>
      <c r="W273" s="4">
        <f>IFERROR(Sala[[#This Row],[T Permanencia]]-Sala[[#This Row],[T Preparación (H)]],0)</f>
        <v>0.11458333333737553</v>
      </c>
      <c r="X273" t="str">
        <f>IF(Sala[[#This Row],[T Degustación (H)]]&gt;0,"Cobrado","No cobrado")</f>
        <v>Cobrado</v>
      </c>
    </row>
    <row r="274" spans="1:24" x14ac:dyDescent="0.2">
      <c r="A274">
        <v>20</v>
      </c>
      <c r="B274" t="s">
        <v>323</v>
      </c>
      <c r="C274">
        <v>273</v>
      </c>
      <c r="D274">
        <v>5</v>
      </c>
      <c r="E274" s="1">
        <v>45019.074305555558</v>
      </c>
      <c r="F274" s="1">
        <v>45019.145138888889</v>
      </c>
      <c r="G274" t="s">
        <v>24</v>
      </c>
      <c r="H274" t="s">
        <v>14</v>
      </c>
      <c r="I274" t="s">
        <v>15</v>
      </c>
      <c r="J274">
        <v>36.299999999999997</v>
      </c>
      <c r="K274" t="s">
        <v>16</v>
      </c>
      <c r="L274" t="s">
        <v>28</v>
      </c>
      <c r="M274" t="s">
        <v>95</v>
      </c>
      <c r="N274" t="s">
        <v>82</v>
      </c>
      <c r="O274" t="s">
        <v>50</v>
      </c>
      <c r="Q27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123</v>
      </c>
      <c r="R274" s="6">
        <f t="shared" si="16"/>
        <v>45019</v>
      </c>
      <c r="S274" s="5">
        <f t="shared" si="17"/>
        <v>7.4305555557657499E-2</v>
      </c>
      <c r="T274" s="5">
        <f t="shared" si="18"/>
        <v>0.14513888888905058</v>
      </c>
      <c r="U274" s="4">
        <f t="shared" si="19"/>
        <v>8.1249999998059749E-2</v>
      </c>
      <c r="V27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2.8009259259259262E-2</v>
      </c>
      <c r="W274" s="4">
        <f>IFERROR(Sala[[#This Row],[T Permanencia]]-Sala[[#This Row],[T Preparación (H)]],0)</f>
        <v>5.3240740738800488E-2</v>
      </c>
      <c r="X274" t="str">
        <f>IF(Sala[[#This Row],[T Degustación (H)]]&gt;0,"Cobrado","No cobrado")</f>
        <v>Cobrado</v>
      </c>
    </row>
    <row r="275" spans="1:24" x14ac:dyDescent="0.2">
      <c r="A275">
        <v>7</v>
      </c>
      <c r="B275" t="s">
        <v>388</v>
      </c>
      <c r="C275">
        <v>274</v>
      </c>
      <c r="D275">
        <v>1</v>
      </c>
      <c r="E275" s="1">
        <v>45019.135416666664</v>
      </c>
      <c r="F275" s="1">
        <v>45019.244444444441</v>
      </c>
      <c r="G275" t="s">
        <v>63</v>
      </c>
      <c r="H275" t="s">
        <v>14</v>
      </c>
      <c r="I275" t="s">
        <v>235</v>
      </c>
      <c r="J275">
        <v>19.93</v>
      </c>
      <c r="K275" t="s">
        <v>16</v>
      </c>
      <c r="L275" t="s">
        <v>17</v>
      </c>
      <c r="M275" t="s">
        <v>61</v>
      </c>
      <c r="N275" t="s">
        <v>44</v>
      </c>
      <c r="Q27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116</v>
      </c>
      <c r="R275" s="6">
        <f t="shared" si="16"/>
        <v>45019</v>
      </c>
      <c r="S275" s="5">
        <f t="shared" si="17"/>
        <v>0.13541666666424135</v>
      </c>
      <c r="T275" s="5">
        <f t="shared" si="18"/>
        <v>0.24444444444088731</v>
      </c>
      <c r="U275" s="4">
        <f t="shared" si="19"/>
        <v>0.11944444444331263</v>
      </c>
      <c r="V27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2.2222222222222223E-2</v>
      </c>
      <c r="W275" s="4">
        <f>IFERROR(Sala[[#This Row],[T Permanencia]]-Sala[[#This Row],[T Preparación (H)]],0)</f>
        <v>9.7222222221090407E-2</v>
      </c>
      <c r="X275" t="str">
        <f>IF(Sala[[#This Row],[T Degustación (H)]]&gt;0,"Cobrado","No cobrado")</f>
        <v>Cobrado</v>
      </c>
    </row>
    <row r="276" spans="1:24" x14ac:dyDescent="0.2">
      <c r="A276">
        <v>5</v>
      </c>
      <c r="B276" t="s">
        <v>347</v>
      </c>
      <c r="C276">
        <v>275</v>
      </c>
      <c r="D276">
        <v>3</v>
      </c>
      <c r="E276" s="1">
        <v>45019.092361111114</v>
      </c>
      <c r="F276" s="1">
        <v>45019.248611111114</v>
      </c>
      <c r="G276" t="s">
        <v>24</v>
      </c>
      <c r="H276" t="s">
        <v>14</v>
      </c>
      <c r="I276" t="s">
        <v>234</v>
      </c>
      <c r="J276">
        <v>49.67</v>
      </c>
      <c r="K276" t="s">
        <v>20</v>
      </c>
      <c r="L276" t="s">
        <v>21</v>
      </c>
      <c r="M276" t="s">
        <v>102</v>
      </c>
      <c r="N276" t="s">
        <v>47</v>
      </c>
      <c r="O276" t="s">
        <v>61</v>
      </c>
      <c r="Q27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121</v>
      </c>
      <c r="R276" s="6">
        <f t="shared" si="16"/>
        <v>45019</v>
      </c>
      <c r="S276" s="5">
        <f t="shared" si="17"/>
        <v>9.2361111113859806E-2</v>
      </c>
      <c r="T276" s="5">
        <f t="shared" si="18"/>
        <v>0.24861111111385981</v>
      </c>
      <c r="U276" s="4">
        <f t="shared" si="19"/>
        <v>0.15625</v>
      </c>
      <c r="V27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7.3611111111111113E-2</v>
      </c>
      <c r="W276" s="4">
        <f>IFERROR(Sala[[#This Row],[T Permanencia]]-Sala[[#This Row],[T Preparación (H)]],0)</f>
        <v>8.2638888888888887E-2</v>
      </c>
      <c r="X276" t="str">
        <f>IF(Sala[[#This Row],[T Degustación (H)]]&gt;0,"Cobrado","No cobrado")</f>
        <v>Cobrado</v>
      </c>
    </row>
    <row r="277" spans="1:24" x14ac:dyDescent="0.2">
      <c r="A277">
        <v>15</v>
      </c>
      <c r="B277" t="s">
        <v>389</v>
      </c>
      <c r="C277">
        <v>276</v>
      </c>
      <c r="D277">
        <v>6</v>
      </c>
      <c r="E277" s="1">
        <v>45019.107638888891</v>
      </c>
      <c r="F277" s="1">
        <v>45019.231944444444</v>
      </c>
      <c r="G277" t="s">
        <v>8</v>
      </c>
      <c r="H277" t="s">
        <v>14</v>
      </c>
      <c r="I277" t="s">
        <v>235</v>
      </c>
      <c r="J277">
        <v>20.98</v>
      </c>
      <c r="K277" t="s">
        <v>20</v>
      </c>
      <c r="L277" t="s">
        <v>52</v>
      </c>
      <c r="M277" t="s">
        <v>82</v>
      </c>
      <c r="N277" t="s">
        <v>61</v>
      </c>
      <c r="Q27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70</v>
      </c>
      <c r="R277" s="6">
        <f t="shared" si="16"/>
        <v>45019</v>
      </c>
      <c r="S277" s="5">
        <f t="shared" si="17"/>
        <v>0.10763888889050577</v>
      </c>
      <c r="T277" s="5">
        <f t="shared" si="18"/>
        <v>0.23194444444379769</v>
      </c>
      <c r="U277" s="4">
        <f t="shared" si="19"/>
        <v>0.12430555555329192</v>
      </c>
      <c r="V27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4.2013888888888892E-2</v>
      </c>
      <c r="W277" s="4">
        <f>IFERROR(Sala[[#This Row],[T Permanencia]]-Sala[[#This Row],[T Preparación (H)]],0)</f>
        <v>8.2291666664403032E-2</v>
      </c>
      <c r="X277" t="str">
        <f>IF(Sala[[#This Row],[T Degustación (H)]]&gt;0,"Cobrado","No cobrado")</f>
        <v>Cobrado</v>
      </c>
    </row>
    <row r="278" spans="1:24" x14ac:dyDescent="0.2">
      <c r="A278">
        <v>4</v>
      </c>
      <c r="B278" t="s">
        <v>115</v>
      </c>
      <c r="C278">
        <v>277</v>
      </c>
      <c r="D278">
        <v>2</v>
      </c>
      <c r="E278" s="1">
        <v>45019.061111111114</v>
      </c>
      <c r="F278" s="1">
        <v>45019.163888888892</v>
      </c>
      <c r="G278" t="s">
        <v>13</v>
      </c>
      <c r="H278" t="s">
        <v>14</v>
      </c>
      <c r="I278" t="s">
        <v>234</v>
      </c>
      <c r="J278">
        <v>10.29</v>
      </c>
      <c r="K278" t="s">
        <v>10</v>
      </c>
      <c r="L278" t="s">
        <v>233</v>
      </c>
      <c r="M278" t="s">
        <v>47</v>
      </c>
      <c r="Q27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93</v>
      </c>
      <c r="R278" s="6">
        <f t="shared" si="16"/>
        <v>45019</v>
      </c>
      <c r="S278" s="5">
        <f t="shared" si="17"/>
        <v>6.1111111113859806E-2</v>
      </c>
      <c r="T278" s="5">
        <f t="shared" si="18"/>
        <v>0.16388888889196096</v>
      </c>
      <c r="U278" s="4">
        <f t="shared" si="19"/>
        <v>0.10277777777810115</v>
      </c>
      <c r="V27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6.7129629629629622E-3</v>
      </c>
      <c r="W278" s="4">
        <f>IFERROR(Sala[[#This Row],[T Permanencia]]-Sala[[#This Row],[T Preparación (H)]],0)</f>
        <v>9.6064814815138191E-2</v>
      </c>
      <c r="X278" t="str">
        <f>IF(Sala[[#This Row],[T Degustación (H)]]&gt;0,"Cobrado","No cobrado")</f>
        <v>Cobrado</v>
      </c>
    </row>
    <row r="279" spans="1:24" x14ac:dyDescent="0.2">
      <c r="A279">
        <v>5</v>
      </c>
      <c r="B279" t="s">
        <v>32</v>
      </c>
      <c r="C279">
        <v>278</v>
      </c>
      <c r="D279">
        <v>4</v>
      </c>
      <c r="E279" s="1">
        <v>45019.131944444445</v>
      </c>
      <c r="F279" s="1">
        <v>45019.216666666667</v>
      </c>
      <c r="G279" t="s">
        <v>43</v>
      </c>
      <c r="H279" t="s">
        <v>14</v>
      </c>
      <c r="I279" t="s">
        <v>15</v>
      </c>
      <c r="J279">
        <v>41.36</v>
      </c>
      <c r="K279" t="s">
        <v>10</v>
      </c>
      <c r="L279" t="s">
        <v>81</v>
      </c>
      <c r="M279" t="s">
        <v>47</v>
      </c>
      <c r="N279" t="s">
        <v>65</v>
      </c>
      <c r="Q27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141</v>
      </c>
      <c r="R279" s="6">
        <f t="shared" si="16"/>
        <v>45019</v>
      </c>
      <c r="S279" s="5">
        <f t="shared" si="17"/>
        <v>0.13194444444525288</v>
      </c>
      <c r="T279" s="5">
        <f t="shared" si="18"/>
        <v>0.21666666666715173</v>
      </c>
      <c r="U279" s="4">
        <f t="shared" si="19"/>
        <v>8.4722222221898846E-2</v>
      </c>
      <c r="V27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1.7361111111111112E-2</v>
      </c>
      <c r="W279" s="4">
        <f>IFERROR(Sala[[#This Row],[T Permanencia]]-Sala[[#This Row],[T Preparación (H)]],0)</f>
        <v>6.7361111110787741E-2</v>
      </c>
      <c r="X279" t="str">
        <f>IF(Sala[[#This Row],[T Degustación (H)]]&gt;0,"Cobrado","No cobrado")</f>
        <v>Cobrado</v>
      </c>
    </row>
    <row r="280" spans="1:24" x14ac:dyDescent="0.2">
      <c r="A280">
        <v>11</v>
      </c>
      <c r="B280" t="s">
        <v>270</v>
      </c>
      <c r="C280">
        <v>279</v>
      </c>
      <c r="D280">
        <v>5</v>
      </c>
      <c r="E280" s="1">
        <v>45019.010416666664</v>
      </c>
      <c r="F280" s="1">
        <v>45019.107638888891</v>
      </c>
      <c r="G280" t="s">
        <v>24</v>
      </c>
      <c r="H280" t="s">
        <v>9</v>
      </c>
      <c r="I280" t="s">
        <v>234</v>
      </c>
      <c r="J280">
        <v>43.53</v>
      </c>
      <c r="K280" t="s">
        <v>10</v>
      </c>
      <c r="L280" t="s">
        <v>81</v>
      </c>
      <c r="M280" t="s">
        <v>26</v>
      </c>
      <c r="N280" t="s">
        <v>11</v>
      </c>
      <c r="O280" t="s">
        <v>37</v>
      </c>
      <c r="P280" t="s">
        <v>22</v>
      </c>
      <c r="Q28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201</v>
      </c>
      <c r="R280" s="6">
        <f t="shared" si="16"/>
        <v>45019</v>
      </c>
      <c r="S280" s="5">
        <f t="shared" si="17"/>
        <v>1.0416666664241347E-2</v>
      </c>
      <c r="T280" s="5">
        <f t="shared" si="18"/>
        <v>0.10763888889050577</v>
      </c>
      <c r="U280" s="4">
        <f t="shared" si="19"/>
        <v>9.7222222226264421E-2</v>
      </c>
      <c r="V28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7.6388888888888881E-2</v>
      </c>
      <c r="W280" s="4">
        <f>IFERROR(Sala[[#This Row],[T Permanencia]]-Sala[[#This Row],[T Preparación (H)]],0)</f>
        <v>2.083333333737554E-2</v>
      </c>
      <c r="X280" t="str">
        <f>IF(Sala[[#This Row],[T Degustación (H)]]&gt;0,"Cobrado","No cobrado")</f>
        <v>Cobrado</v>
      </c>
    </row>
    <row r="281" spans="1:24" x14ac:dyDescent="0.2">
      <c r="A281">
        <v>14</v>
      </c>
      <c r="B281" t="s">
        <v>390</v>
      </c>
      <c r="C281">
        <v>280</v>
      </c>
      <c r="D281">
        <v>6</v>
      </c>
      <c r="E281" s="1">
        <v>45019.020833333336</v>
      </c>
      <c r="F281" s="1">
        <v>45019.111805555556</v>
      </c>
      <c r="G281" t="s">
        <v>13</v>
      </c>
      <c r="H281" t="s">
        <v>14</v>
      </c>
      <c r="I281" t="s">
        <v>234</v>
      </c>
      <c r="J281">
        <v>36.08</v>
      </c>
      <c r="K281" t="s">
        <v>20</v>
      </c>
      <c r="L281" t="s">
        <v>52</v>
      </c>
      <c r="M281" t="s">
        <v>65</v>
      </c>
      <c r="N281" t="s">
        <v>79</v>
      </c>
      <c r="Q28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117</v>
      </c>
      <c r="R281" s="6">
        <f t="shared" si="16"/>
        <v>45019</v>
      </c>
      <c r="S281" s="5">
        <f t="shared" si="17"/>
        <v>2.0833333335758653E-2</v>
      </c>
      <c r="T281" s="5">
        <f t="shared" si="18"/>
        <v>0.11180555555620231</v>
      </c>
      <c r="U281" s="4">
        <f t="shared" si="19"/>
        <v>9.0972222220443655E-2</v>
      </c>
      <c r="V28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2.5925925925925925E-2</v>
      </c>
      <c r="W281" s="4">
        <f>IFERROR(Sala[[#This Row],[T Permanencia]]-Sala[[#This Row],[T Preparación (H)]],0)</f>
        <v>6.5046296294517733E-2</v>
      </c>
      <c r="X281" t="str">
        <f>IF(Sala[[#This Row],[T Degustación (H)]]&gt;0,"Cobrado","No cobrado")</f>
        <v>Cobrado</v>
      </c>
    </row>
    <row r="282" spans="1:24" x14ac:dyDescent="0.2">
      <c r="A282">
        <v>18</v>
      </c>
      <c r="B282" t="s">
        <v>116</v>
      </c>
      <c r="C282">
        <v>281</v>
      </c>
      <c r="D282">
        <v>2</v>
      </c>
      <c r="E282" s="1">
        <v>45019.161111111112</v>
      </c>
      <c r="F282" s="1">
        <v>45019.326388888891</v>
      </c>
      <c r="G282" t="s">
        <v>8</v>
      </c>
      <c r="H282" t="s">
        <v>39</v>
      </c>
      <c r="I282" t="s">
        <v>15</v>
      </c>
      <c r="J282">
        <v>44.3</v>
      </c>
      <c r="K282" t="s">
        <v>16</v>
      </c>
      <c r="L282" t="s">
        <v>231</v>
      </c>
      <c r="M282" t="s">
        <v>102</v>
      </c>
      <c r="Q28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66</v>
      </c>
      <c r="R282" s="6">
        <f t="shared" si="16"/>
        <v>45019</v>
      </c>
      <c r="S282" s="5">
        <f t="shared" si="17"/>
        <v>0.16111111111240461</v>
      </c>
      <c r="T282" s="5">
        <f t="shared" si="18"/>
        <v>0.32638888889050577</v>
      </c>
      <c r="U282" s="4">
        <f t="shared" si="19"/>
        <v>0.17569444444476781</v>
      </c>
      <c r="V28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3.1250000000000002E-3</v>
      </c>
      <c r="W282" s="4">
        <f>IFERROR(Sala[[#This Row],[T Permanencia]]-Sala[[#This Row],[T Preparación (H)]],0)</f>
        <v>0.17256944444476782</v>
      </c>
      <c r="X282" t="str">
        <f>IF(Sala[[#This Row],[T Degustación (H)]]&gt;0,"Cobrado","No cobrado")</f>
        <v>Cobrado</v>
      </c>
    </row>
    <row r="283" spans="1:24" x14ac:dyDescent="0.2">
      <c r="A283">
        <v>6</v>
      </c>
      <c r="B283" t="s">
        <v>391</v>
      </c>
      <c r="C283">
        <v>282</v>
      </c>
      <c r="D283">
        <v>1</v>
      </c>
      <c r="E283" s="1">
        <v>45019.049305555556</v>
      </c>
      <c r="F283" s="1">
        <v>45019.209722222222</v>
      </c>
      <c r="G283" t="s">
        <v>8</v>
      </c>
      <c r="H283" t="s">
        <v>14</v>
      </c>
      <c r="I283" t="s">
        <v>234</v>
      </c>
      <c r="J283">
        <v>19.05</v>
      </c>
      <c r="K283" t="s">
        <v>10</v>
      </c>
      <c r="L283" t="s">
        <v>46</v>
      </c>
      <c r="M283" t="s">
        <v>37</v>
      </c>
      <c r="N283" t="s">
        <v>56</v>
      </c>
      <c r="Q28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74</v>
      </c>
      <c r="R283" s="6">
        <f t="shared" si="16"/>
        <v>45019</v>
      </c>
      <c r="S283" s="5">
        <f t="shared" si="17"/>
        <v>4.9305555556202307E-2</v>
      </c>
      <c r="T283" s="5">
        <f t="shared" si="18"/>
        <v>0.20972222222189885</v>
      </c>
      <c r="U283" s="4">
        <f t="shared" si="19"/>
        <v>0.16041666666569654</v>
      </c>
      <c r="V28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5.2777777777777778E-2</v>
      </c>
      <c r="W283" s="4">
        <f>IFERROR(Sala[[#This Row],[T Permanencia]]-Sala[[#This Row],[T Preparación (H)]],0)</f>
        <v>0.10763888888791875</v>
      </c>
      <c r="X283" t="str">
        <f>IF(Sala[[#This Row],[T Degustación (H)]]&gt;0,"Cobrado","No cobrado")</f>
        <v>Cobrado</v>
      </c>
    </row>
    <row r="284" spans="1:24" x14ac:dyDescent="0.2">
      <c r="A284">
        <v>19</v>
      </c>
      <c r="B284" t="s">
        <v>117</v>
      </c>
      <c r="C284">
        <v>283</v>
      </c>
      <c r="D284">
        <v>5</v>
      </c>
      <c r="E284" s="1">
        <v>45019.044444444444</v>
      </c>
      <c r="F284" s="1">
        <v>45019.199999999997</v>
      </c>
      <c r="G284" t="s">
        <v>13</v>
      </c>
      <c r="H284" t="s">
        <v>9</v>
      </c>
      <c r="I284" t="s">
        <v>234</v>
      </c>
      <c r="J284">
        <v>43.07</v>
      </c>
      <c r="K284" t="s">
        <v>10</v>
      </c>
      <c r="L284" t="s">
        <v>17</v>
      </c>
      <c r="M284" t="s">
        <v>61</v>
      </c>
      <c r="Q28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78</v>
      </c>
      <c r="R284" s="6">
        <f t="shared" si="16"/>
        <v>45019</v>
      </c>
      <c r="S284" s="5">
        <f t="shared" si="17"/>
        <v>4.4444444443797693E-2</v>
      </c>
      <c r="T284" s="5">
        <f t="shared" si="18"/>
        <v>0.19999999999708962</v>
      </c>
      <c r="U284" s="4">
        <f t="shared" si="19"/>
        <v>0.15555555555329192</v>
      </c>
      <c r="V28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1.3888888888888889E-3</v>
      </c>
      <c r="W284" s="4">
        <f>IFERROR(Sala[[#This Row],[T Permanencia]]-Sala[[#This Row],[T Preparación (H)]],0)</f>
        <v>0.15416666666440304</v>
      </c>
      <c r="X284" t="str">
        <f>IF(Sala[[#This Row],[T Degustación (H)]]&gt;0,"Cobrado","No cobrado")</f>
        <v>Cobrado</v>
      </c>
    </row>
    <row r="285" spans="1:24" x14ac:dyDescent="0.2">
      <c r="A285">
        <v>11</v>
      </c>
      <c r="B285" t="s">
        <v>392</v>
      </c>
      <c r="C285">
        <v>284</v>
      </c>
      <c r="D285">
        <v>4</v>
      </c>
      <c r="E285" s="1">
        <v>45019.102777777778</v>
      </c>
      <c r="F285" s="1">
        <v>45019.192361111112</v>
      </c>
      <c r="G285" t="s">
        <v>13</v>
      </c>
      <c r="H285" t="s">
        <v>14</v>
      </c>
      <c r="I285" t="s">
        <v>235</v>
      </c>
      <c r="J285">
        <v>29.99</v>
      </c>
      <c r="K285" t="s">
        <v>16</v>
      </c>
      <c r="L285" t="s">
        <v>231</v>
      </c>
      <c r="M285" t="s">
        <v>56</v>
      </c>
      <c r="N285" t="s">
        <v>41</v>
      </c>
      <c r="O285" t="s">
        <v>44</v>
      </c>
      <c r="P285" t="s">
        <v>102</v>
      </c>
      <c r="Q28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158</v>
      </c>
      <c r="R285" s="6">
        <f t="shared" si="16"/>
        <v>45019</v>
      </c>
      <c r="S285" s="5">
        <f t="shared" si="17"/>
        <v>0.10277777777810115</v>
      </c>
      <c r="T285" s="5">
        <f t="shared" si="18"/>
        <v>0.19236111111240461</v>
      </c>
      <c r="U285" s="4">
        <f t="shared" si="19"/>
        <v>0.10000000000097013</v>
      </c>
      <c r="V28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0.10034722222222223</v>
      </c>
      <c r="W285" s="4">
        <f>IFERROR(Sala[[#This Row],[T Permanencia]]-Sala[[#This Row],[T Preparación (H)]],0)</f>
        <v>-3.4722222125209423E-4</v>
      </c>
      <c r="X285" t="str">
        <f>IF(Sala[[#This Row],[T Degustación (H)]]&gt;0,"Cobrado","No cobrado")</f>
        <v>No cobrado</v>
      </c>
    </row>
    <row r="286" spans="1:24" x14ac:dyDescent="0.2">
      <c r="A286">
        <v>18</v>
      </c>
      <c r="B286" t="s">
        <v>118</v>
      </c>
      <c r="C286">
        <v>285</v>
      </c>
      <c r="D286">
        <v>6</v>
      </c>
      <c r="E286" s="1">
        <v>45019.127083333333</v>
      </c>
      <c r="F286" s="1">
        <v>45019.253472222219</v>
      </c>
      <c r="G286" t="s">
        <v>8</v>
      </c>
      <c r="H286" t="s">
        <v>14</v>
      </c>
      <c r="I286" t="s">
        <v>235</v>
      </c>
      <c r="J286">
        <v>10.94</v>
      </c>
      <c r="K286" t="s">
        <v>20</v>
      </c>
      <c r="L286" t="s">
        <v>233</v>
      </c>
      <c r="M286" t="s">
        <v>33</v>
      </c>
      <c r="Q28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42</v>
      </c>
      <c r="R286" s="6">
        <f t="shared" si="16"/>
        <v>45019</v>
      </c>
      <c r="S286" s="5">
        <f t="shared" si="17"/>
        <v>0.12708333333284827</v>
      </c>
      <c r="T286" s="5">
        <f t="shared" si="18"/>
        <v>0.25347222221898846</v>
      </c>
      <c r="U286" s="4">
        <f t="shared" si="19"/>
        <v>0.12638888888614019</v>
      </c>
      <c r="V28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4.1666666666666666E-3</v>
      </c>
      <c r="W286" s="4">
        <f>IFERROR(Sala[[#This Row],[T Permanencia]]-Sala[[#This Row],[T Preparación (H)]],0)</f>
        <v>0.12222222221947353</v>
      </c>
      <c r="X286" t="str">
        <f>IF(Sala[[#This Row],[T Degustación (H)]]&gt;0,"Cobrado","No cobrado")</f>
        <v>Cobrado</v>
      </c>
    </row>
    <row r="287" spans="1:24" x14ac:dyDescent="0.2">
      <c r="A287">
        <v>15</v>
      </c>
      <c r="B287" t="s">
        <v>119</v>
      </c>
      <c r="C287">
        <v>286</v>
      </c>
      <c r="D287">
        <v>6</v>
      </c>
      <c r="E287" s="1">
        <v>45019.015277777777</v>
      </c>
      <c r="F287" s="1">
        <v>45019.102777777778</v>
      </c>
      <c r="G287" t="s">
        <v>43</v>
      </c>
      <c r="H287" t="s">
        <v>14</v>
      </c>
      <c r="I287" t="s">
        <v>234</v>
      </c>
      <c r="J287">
        <v>41.96</v>
      </c>
      <c r="K287" t="s">
        <v>16</v>
      </c>
      <c r="L287" t="s">
        <v>40</v>
      </c>
      <c r="M287" t="s">
        <v>29</v>
      </c>
      <c r="Q28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68</v>
      </c>
      <c r="R287" s="6">
        <f t="shared" si="16"/>
        <v>45019</v>
      </c>
      <c r="S287" s="5">
        <f t="shared" si="17"/>
        <v>1.5277777776645962E-2</v>
      </c>
      <c r="T287" s="5">
        <f t="shared" si="18"/>
        <v>0.10277777777810115</v>
      </c>
      <c r="U287" s="4">
        <f t="shared" si="19"/>
        <v>9.7916666668121863E-2</v>
      </c>
      <c r="V28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8.6805555555555559E-3</v>
      </c>
      <c r="W287" s="4">
        <f>IFERROR(Sala[[#This Row],[T Permanencia]]-Sala[[#This Row],[T Preparación (H)]],0)</f>
        <v>8.923611111256631E-2</v>
      </c>
      <c r="X287" t="str">
        <f>IF(Sala[[#This Row],[T Degustación (H)]]&gt;0,"Cobrado","No cobrado")</f>
        <v>Cobrado</v>
      </c>
    </row>
    <row r="288" spans="1:24" x14ac:dyDescent="0.2">
      <c r="A288">
        <v>20</v>
      </c>
      <c r="B288" t="s">
        <v>318</v>
      </c>
      <c r="C288">
        <v>287</v>
      </c>
      <c r="D288">
        <v>2</v>
      </c>
      <c r="E288" s="1">
        <v>45019.150694444441</v>
      </c>
      <c r="F288" s="1">
        <v>45019.197222222225</v>
      </c>
      <c r="G288" t="s">
        <v>13</v>
      </c>
      <c r="H288" t="s">
        <v>14</v>
      </c>
      <c r="I288" t="s">
        <v>235</v>
      </c>
      <c r="J288">
        <v>31.67</v>
      </c>
      <c r="K288" t="s">
        <v>20</v>
      </c>
      <c r="L288" t="s">
        <v>28</v>
      </c>
      <c r="M288" t="s">
        <v>95</v>
      </c>
      <c r="N288" t="s">
        <v>79</v>
      </c>
      <c r="O288" t="s">
        <v>31</v>
      </c>
      <c r="Q28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202</v>
      </c>
      <c r="R288" s="6">
        <f t="shared" si="16"/>
        <v>45019</v>
      </c>
      <c r="S288" s="5">
        <f t="shared" si="17"/>
        <v>0.15069444444088731</v>
      </c>
      <c r="T288" s="5">
        <f t="shared" si="18"/>
        <v>0.19722222222480923</v>
      </c>
      <c r="U288" s="4">
        <f t="shared" si="19"/>
        <v>4.652777778392192E-2</v>
      </c>
      <c r="V28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3.6689814814814814E-2</v>
      </c>
      <c r="W288" s="4">
        <f>IFERROR(Sala[[#This Row],[T Permanencia]]-Sala[[#This Row],[T Preparación (H)]],0)</f>
        <v>9.8379629691071058E-3</v>
      </c>
      <c r="X288" t="str">
        <f>IF(Sala[[#This Row],[T Degustación (H)]]&gt;0,"Cobrado","No cobrado")</f>
        <v>Cobrado</v>
      </c>
    </row>
    <row r="289" spans="1:24" x14ac:dyDescent="0.2">
      <c r="A289">
        <v>15</v>
      </c>
      <c r="B289" t="s">
        <v>393</v>
      </c>
      <c r="C289">
        <v>288</v>
      </c>
      <c r="D289">
        <v>3</v>
      </c>
      <c r="E289" s="1">
        <v>45019.088888888888</v>
      </c>
      <c r="F289" s="1">
        <v>45019.231249999997</v>
      </c>
      <c r="G289" t="s">
        <v>13</v>
      </c>
      <c r="H289" t="s">
        <v>9</v>
      </c>
      <c r="I289" t="s">
        <v>234</v>
      </c>
      <c r="J289">
        <v>13.3</v>
      </c>
      <c r="K289" t="s">
        <v>20</v>
      </c>
      <c r="L289" t="s">
        <v>46</v>
      </c>
      <c r="M289" t="s">
        <v>65</v>
      </c>
      <c r="N289" t="s">
        <v>44</v>
      </c>
      <c r="Q28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86</v>
      </c>
      <c r="R289" s="6">
        <f t="shared" si="16"/>
        <v>45019</v>
      </c>
      <c r="S289" s="5">
        <f t="shared" si="17"/>
        <v>8.8888888887595385E-2</v>
      </c>
      <c r="T289" s="5">
        <f t="shared" si="18"/>
        <v>0.23124999999708962</v>
      </c>
      <c r="U289" s="4">
        <f t="shared" si="19"/>
        <v>0.14236111110949423</v>
      </c>
      <c r="V28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1.3194444444444444E-2</v>
      </c>
      <c r="W289" s="4">
        <f>IFERROR(Sala[[#This Row],[T Permanencia]]-Sala[[#This Row],[T Preparación (H)]],0)</f>
        <v>0.12916666666504978</v>
      </c>
      <c r="X289" t="str">
        <f>IF(Sala[[#This Row],[T Degustación (H)]]&gt;0,"Cobrado","No cobrado")</f>
        <v>Cobrado</v>
      </c>
    </row>
    <row r="290" spans="1:24" x14ac:dyDescent="0.2">
      <c r="A290">
        <v>15</v>
      </c>
      <c r="B290" t="s">
        <v>394</v>
      </c>
      <c r="C290">
        <v>289</v>
      </c>
      <c r="D290">
        <v>5</v>
      </c>
      <c r="E290" s="1">
        <v>45019.130555555559</v>
      </c>
      <c r="F290" s="1">
        <v>45019.265972222223</v>
      </c>
      <c r="G290" t="s">
        <v>13</v>
      </c>
      <c r="H290" t="s">
        <v>14</v>
      </c>
      <c r="I290" t="s">
        <v>235</v>
      </c>
      <c r="J290">
        <v>26.56</v>
      </c>
      <c r="K290" t="s">
        <v>10</v>
      </c>
      <c r="L290" t="s">
        <v>233</v>
      </c>
      <c r="M290" t="s">
        <v>56</v>
      </c>
      <c r="N290" t="s">
        <v>61</v>
      </c>
      <c r="Q29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138</v>
      </c>
      <c r="R290" s="6">
        <f t="shared" si="16"/>
        <v>45019</v>
      </c>
      <c r="S290" s="5">
        <f t="shared" si="17"/>
        <v>0.13055555555911269</v>
      </c>
      <c r="T290" s="5">
        <f t="shared" si="18"/>
        <v>0.26597222222335404</v>
      </c>
      <c r="U290" s="4">
        <f t="shared" si="19"/>
        <v>0.13541666666424135</v>
      </c>
      <c r="V29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1.5740740740740743E-2</v>
      </c>
      <c r="W290" s="4">
        <f>IFERROR(Sala[[#This Row],[T Permanencia]]-Sala[[#This Row],[T Preparación (H)]],0)</f>
        <v>0.1196759259235006</v>
      </c>
      <c r="X290" t="str">
        <f>IF(Sala[[#This Row],[T Degustación (H)]]&gt;0,"Cobrado","No cobrado")</f>
        <v>Cobrado</v>
      </c>
    </row>
    <row r="291" spans="1:24" x14ac:dyDescent="0.2">
      <c r="A291">
        <v>19</v>
      </c>
      <c r="B291" t="s">
        <v>120</v>
      </c>
      <c r="C291">
        <v>290</v>
      </c>
      <c r="D291">
        <v>3</v>
      </c>
      <c r="E291" s="1">
        <v>45019.087500000001</v>
      </c>
      <c r="F291" s="1">
        <v>45019.189583333333</v>
      </c>
      <c r="G291" t="s">
        <v>43</v>
      </c>
      <c r="H291" t="s">
        <v>14</v>
      </c>
      <c r="I291" t="s">
        <v>234</v>
      </c>
      <c r="J291">
        <v>14.59</v>
      </c>
      <c r="K291" t="s">
        <v>16</v>
      </c>
      <c r="L291" t="s">
        <v>233</v>
      </c>
      <c r="M291" t="s">
        <v>26</v>
      </c>
      <c r="Q29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40</v>
      </c>
      <c r="R291" s="6">
        <f t="shared" si="16"/>
        <v>45019</v>
      </c>
      <c r="S291" s="5">
        <f t="shared" si="17"/>
        <v>8.7500000001455192E-2</v>
      </c>
      <c r="T291" s="5">
        <f t="shared" si="18"/>
        <v>0.18958333333284827</v>
      </c>
      <c r="U291" s="4">
        <f t="shared" si="19"/>
        <v>0.11249999999805975</v>
      </c>
      <c r="V29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3.9583333333333331E-2</v>
      </c>
      <c r="W291" s="4">
        <f>IFERROR(Sala[[#This Row],[T Permanencia]]-Sala[[#This Row],[T Preparación (H)]],0)</f>
        <v>7.2916666664726418E-2</v>
      </c>
      <c r="X291" t="str">
        <f>IF(Sala[[#This Row],[T Degustación (H)]]&gt;0,"Cobrado","No cobrado")</f>
        <v>Cobrado</v>
      </c>
    </row>
    <row r="292" spans="1:24" x14ac:dyDescent="0.2">
      <c r="A292">
        <v>2</v>
      </c>
      <c r="B292" t="s">
        <v>395</v>
      </c>
      <c r="C292">
        <v>291</v>
      </c>
      <c r="D292">
        <v>6</v>
      </c>
      <c r="E292" s="1">
        <v>45019.137499999997</v>
      </c>
      <c r="F292" s="1">
        <v>45019.256249999999</v>
      </c>
      <c r="G292" t="s">
        <v>24</v>
      </c>
      <c r="H292" t="s">
        <v>39</v>
      </c>
      <c r="I292" t="s">
        <v>15</v>
      </c>
      <c r="J292">
        <v>15.44</v>
      </c>
      <c r="K292" t="s">
        <v>16</v>
      </c>
      <c r="L292" t="s">
        <v>21</v>
      </c>
      <c r="M292" t="s">
        <v>29</v>
      </c>
      <c r="N292" t="s">
        <v>50</v>
      </c>
      <c r="O292" t="s">
        <v>11</v>
      </c>
      <c r="P292" t="s">
        <v>47</v>
      </c>
      <c r="Q29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260</v>
      </c>
      <c r="R292" s="6">
        <f t="shared" si="16"/>
        <v>45019</v>
      </c>
      <c r="S292" s="5">
        <f t="shared" si="17"/>
        <v>0.13749999999708962</v>
      </c>
      <c r="T292" s="5">
        <f t="shared" si="18"/>
        <v>0.25624999999854481</v>
      </c>
      <c r="U292" s="4">
        <f t="shared" si="19"/>
        <v>0.12916666666812185</v>
      </c>
      <c r="V29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4.5833333333333337E-2</v>
      </c>
      <c r="W292" s="4">
        <f>IFERROR(Sala[[#This Row],[T Permanencia]]-Sala[[#This Row],[T Preparación (H)]],0)</f>
        <v>8.3333333334788512E-2</v>
      </c>
      <c r="X292" t="str">
        <f>IF(Sala[[#This Row],[T Degustación (H)]]&gt;0,"Cobrado","No cobrado")</f>
        <v>Cobrado</v>
      </c>
    </row>
    <row r="293" spans="1:24" x14ac:dyDescent="0.2">
      <c r="A293">
        <v>10</v>
      </c>
      <c r="B293" t="s">
        <v>121</v>
      </c>
      <c r="C293">
        <v>292</v>
      </c>
      <c r="D293">
        <v>3</v>
      </c>
      <c r="E293" s="1">
        <v>45019.006249999999</v>
      </c>
      <c r="F293" s="1">
        <v>45019.07708333333</v>
      </c>
      <c r="G293" t="s">
        <v>43</v>
      </c>
      <c r="H293" t="s">
        <v>9</v>
      </c>
      <c r="I293" t="s">
        <v>235</v>
      </c>
      <c r="J293">
        <v>29.72</v>
      </c>
      <c r="K293" t="s">
        <v>20</v>
      </c>
      <c r="L293" t="s">
        <v>40</v>
      </c>
      <c r="M293" t="s">
        <v>22</v>
      </c>
      <c r="Q29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84</v>
      </c>
      <c r="R293" s="6">
        <f t="shared" si="16"/>
        <v>45019</v>
      </c>
      <c r="S293" s="5">
        <f t="shared" si="17"/>
        <v>6.2499999985448085E-3</v>
      </c>
      <c r="T293" s="5">
        <f t="shared" si="18"/>
        <v>7.7083333329937886E-2</v>
      </c>
      <c r="U293" s="4">
        <f t="shared" si="19"/>
        <v>7.0833333331393078E-2</v>
      </c>
      <c r="V29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5.324074074074074E-3</v>
      </c>
      <c r="W293" s="4">
        <f>IFERROR(Sala[[#This Row],[T Permanencia]]-Sala[[#This Row],[T Preparación (H)]],0)</f>
        <v>6.5509259257319E-2</v>
      </c>
      <c r="X293" t="str">
        <f>IF(Sala[[#This Row],[T Degustación (H)]]&gt;0,"Cobrado","No cobrado")</f>
        <v>Cobrado</v>
      </c>
    </row>
    <row r="294" spans="1:24" x14ac:dyDescent="0.2">
      <c r="A294">
        <v>16</v>
      </c>
      <c r="B294" t="s">
        <v>396</v>
      </c>
      <c r="C294">
        <v>293</v>
      </c>
      <c r="D294">
        <v>4</v>
      </c>
      <c r="E294" s="1">
        <v>45019.121527777781</v>
      </c>
      <c r="F294" s="1">
        <v>45019.190972222219</v>
      </c>
      <c r="G294" t="s">
        <v>43</v>
      </c>
      <c r="H294" t="s">
        <v>14</v>
      </c>
      <c r="I294" t="s">
        <v>235</v>
      </c>
      <c r="J294">
        <v>33.11</v>
      </c>
      <c r="K294" t="s">
        <v>20</v>
      </c>
      <c r="L294" t="s">
        <v>40</v>
      </c>
      <c r="M294" t="s">
        <v>22</v>
      </c>
      <c r="N294" t="s">
        <v>31</v>
      </c>
      <c r="O294" t="s">
        <v>35</v>
      </c>
      <c r="Q29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216</v>
      </c>
      <c r="R294" s="6">
        <f t="shared" si="16"/>
        <v>45019</v>
      </c>
      <c r="S294" s="5">
        <f t="shared" si="17"/>
        <v>0.12152777778101154</v>
      </c>
      <c r="T294" s="5">
        <f t="shared" si="18"/>
        <v>0.19097222221898846</v>
      </c>
      <c r="U294" s="4">
        <f t="shared" si="19"/>
        <v>6.9444444437976927E-2</v>
      </c>
      <c r="V29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3.6574074074074078E-2</v>
      </c>
      <c r="W294" s="4">
        <f>IFERROR(Sala[[#This Row],[T Permanencia]]-Sala[[#This Row],[T Preparación (H)]],0)</f>
        <v>3.2870370363902848E-2</v>
      </c>
      <c r="X294" t="str">
        <f>IF(Sala[[#This Row],[T Degustación (H)]]&gt;0,"Cobrado","No cobrado")</f>
        <v>Cobrado</v>
      </c>
    </row>
    <row r="295" spans="1:24" x14ac:dyDescent="0.2">
      <c r="A295">
        <v>17</v>
      </c>
      <c r="B295" t="s">
        <v>94</v>
      </c>
      <c r="C295">
        <v>294</v>
      </c>
      <c r="D295">
        <v>6</v>
      </c>
      <c r="E295" s="1">
        <v>45019.018055555556</v>
      </c>
      <c r="F295" s="1">
        <v>45019.164583333331</v>
      </c>
      <c r="G295" t="s">
        <v>24</v>
      </c>
      <c r="H295" t="s">
        <v>39</v>
      </c>
      <c r="I295" t="s">
        <v>234</v>
      </c>
      <c r="J295">
        <v>20.36</v>
      </c>
      <c r="K295" t="s">
        <v>10</v>
      </c>
      <c r="L295" t="s">
        <v>28</v>
      </c>
      <c r="M295" t="s">
        <v>47</v>
      </c>
      <c r="N295" t="s">
        <v>35</v>
      </c>
      <c r="O295" t="s">
        <v>37</v>
      </c>
      <c r="P295" t="s">
        <v>29</v>
      </c>
      <c r="Q29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326</v>
      </c>
      <c r="R295" s="6">
        <f t="shared" si="16"/>
        <v>45019</v>
      </c>
      <c r="S295" s="5">
        <f t="shared" si="17"/>
        <v>1.8055555556202307E-2</v>
      </c>
      <c r="T295" s="5">
        <f t="shared" si="18"/>
        <v>0.16458333333139308</v>
      </c>
      <c r="U295" s="4">
        <f t="shared" si="19"/>
        <v>0.14652777777519077</v>
      </c>
      <c r="V29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2.3495370370370371E-2</v>
      </c>
      <c r="W295" s="4">
        <f>IFERROR(Sala[[#This Row],[T Permanencia]]-Sala[[#This Row],[T Preparación (H)]],0)</f>
        <v>0.1230324074048204</v>
      </c>
      <c r="X295" t="str">
        <f>IF(Sala[[#This Row],[T Degustación (H)]]&gt;0,"Cobrado","No cobrado")</f>
        <v>Cobrado</v>
      </c>
    </row>
    <row r="296" spans="1:24" x14ac:dyDescent="0.2">
      <c r="A296">
        <v>3</v>
      </c>
      <c r="B296" t="s">
        <v>397</v>
      </c>
      <c r="C296">
        <v>295</v>
      </c>
      <c r="D296">
        <v>1</v>
      </c>
      <c r="E296" s="1">
        <v>45019.006944444445</v>
      </c>
      <c r="F296" s="1">
        <v>45019.084027777775</v>
      </c>
      <c r="G296" t="s">
        <v>24</v>
      </c>
      <c r="H296" t="s">
        <v>14</v>
      </c>
      <c r="I296" t="s">
        <v>234</v>
      </c>
      <c r="J296">
        <v>46.42</v>
      </c>
      <c r="K296" t="s">
        <v>20</v>
      </c>
      <c r="L296" t="s">
        <v>46</v>
      </c>
      <c r="M296" t="s">
        <v>95</v>
      </c>
      <c r="N296" t="s">
        <v>31</v>
      </c>
      <c r="O296" t="s">
        <v>47</v>
      </c>
      <c r="P296" t="s">
        <v>33</v>
      </c>
      <c r="Q29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247</v>
      </c>
      <c r="R296" s="6">
        <f t="shared" si="16"/>
        <v>45019</v>
      </c>
      <c r="S296" s="5">
        <f t="shared" si="17"/>
        <v>6.9444444452528842E-3</v>
      </c>
      <c r="T296" s="5">
        <f t="shared" si="18"/>
        <v>8.4027777775190771E-2</v>
      </c>
      <c r="U296" s="4">
        <f t="shared" si="19"/>
        <v>7.7083333329937886E-2</v>
      </c>
      <c r="V29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6.5856481481481474E-2</v>
      </c>
      <c r="W296" s="4">
        <f>IFERROR(Sala[[#This Row],[T Permanencia]]-Sala[[#This Row],[T Preparación (H)]],0)</f>
        <v>1.1226851848456412E-2</v>
      </c>
      <c r="X296" t="str">
        <f>IF(Sala[[#This Row],[T Degustación (H)]]&gt;0,"Cobrado","No cobrado")</f>
        <v>Cobrado</v>
      </c>
    </row>
    <row r="297" spans="1:24" x14ac:dyDescent="0.2">
      <c r="A297">
        <v>14</v>
      </c>
      <c r="B297" t="s">
        <v>398</v>
      </c>
      <c r="C297">
        <v>296</v>
      </c>
      <c r="D297">
        <v>1</v>
      </c>
      <c r="E297" s="1">
        <v>45019.117361111108</v>
      </c>
      <c r="F297" s="1">
        <v>45019.248611111114</v>
      </c>
      <c r="G297" t="s">
        <v>24</v>
      </c>
      <c r="H297" t="s">
        <v>9</v>
      </c>
      <c r="I297" t="s">
        <v>234</v>
      </c>
      <c r="J297">
        <v>29.07</v>
      </c>
      <c r="K297" t="s">
        <v>16</v>
      </c>
      <c r="L297" t="s">
        <v>233</v>
      </c>
      <c r="M297" t="s">
        <v>79</v>
      </c>
      <c r="N297" t="s">
        <v>35</v>
      </c>
      <c r="Q29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59</v>
      </c>
      <c r="R297" s="6">
        <f t="shared" si="16"/>
        <v>45019</v>
      </c>
      <c r="S297" s="5">
        <f t="shared" si="17"/>
        <v>0.11736111110803904</v>
      </c>
      <c r="T297" s="5">
        <f t="shared" si="18"/>
        <v>0.24861111111385981</v>
      </c>
      <c r="U297" s="4">
        <f t="shared" si="19"/>
        <v>0.14166666667248742</v>
      </c>
      <c r="V29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3.1944444444444442E-2</v>
      </c>
      <c r="W297" s="4">
        <f>IFERROR(Sala[[#This Row],[T Permanencia]]-Sala[[#This Row],[T Preparación (H)]],0)</f>
        <v>0.10972222222804298</v>
      </c>
      <c r="X297" t="str">
        <f>IF(Sala[[#This Row],[T Degustación (H)]]&gt;0,"Cobrado","No cobrado")</f>
        <v>Cobrado</v>
      </c>
    </row>
    <row r="298" spans="1:24" x14ac:dyDescent="0.2">
      <c r="A298">
        <v>4</v>
      </c>
      <c r="B298" t="s">
        <v>12</v>
      </c>
      <c r="C298">
        <v>297</v>
      </c>
      <c r="D298">
        <v>3</v>
      </c>
      <c r="E298" s="1">
        <v>45019.043749999997</v>
      </c>
      <c r="F298" s="1">
        <v>45019.185416666667</v>
      </c>
      <c r="G298" t="s">
        <v>63</v>
      </c>
      <c r="H298" t="s">
        <v>14</v>
      </c>
      <c r="I298" t="s">
        <v>234</v>
      </c>
      <c r="J298">
        <v>43.46</v>
      </c>
      <c r="K298" t="s">
        <v>16</v>
      </c>
      <c r="L298" t="s">
        <v>233</v>
      </c>
      <c r="M298" t="s">
        <v>18</v>
      </c>
      <c r="N298" t="s">
        <v>37</v>
      </c>
      <c r="O298" t="s">
        <v>33</v>
      </c>
      <c r="Q29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175</v>
      </c>
      <c r="R298" s="6">
        <f t="shared" si="16"/>
        <v>45019</v>
      </c>
      <c r="S298" s="5">
        <f t="shared" si="17"/>
        <v>4.3749999997089617E-2</v>
      </c>
      <c r="T298" s="5">
        <f t="shared" si="18"/>
        <v>0.18541666666715173</v>
      </c>
      <c r="U298" s="4">
        <f t="shared" si="19"/>
        <v>0.15208333333672877</v>
      </c>
      <c r="V29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3.2754629629629634E-2</v>
      </c>
      <c r="W298" s="4">
        <f>IFERROR(Sala[[#This Row],[T Permanencia]]-Sala[[#This Row],[T Preparación (H)]],0)</f>
        <v>0.11932870370709914</v>
      </c>
      <c r="X298" t="str">
        <f>IF(Sala[[#This Row],[T Degustación (H)]]&gt;0,"Cobrado","No cobrado")</f>
        <v>Cobrado</v>
      </c>
    </row>
    <row r="299" spans="1:24" x14ac:dyDescent="0.2">
      <c r="A299">
        <v>11</v>
      </c>
      <c r="B299" t="s">
        <v>399</v>
      </c>
      <c r="C299">
        <v>298</v>
      </c>
      <c r="D299">
        <v>4</v>
      </c>
      <c r="E299" s="1">
        <v>45019.134722222225</v>
      </c>
      <c r="F299" s="1">
        <v>45019.228472222225</v>
      </c>
      <c r="G299" t="s">
        <v>13</v>
      </c>
      <c r="H299" t="s">
        <v>39</v>
      </c>
      <c r="I299" t="s">
        <v>234</v>
      </c>
      <c r="J299">
        <v>23.24</v>
      </c>
      <c r="K299" t="s">
        <v>20</v>
      </c>
      <c r="L299" t="s">
        <v>21</v>
      </c>
      <c r="M299" t="s">
        <v>41</v>
      </c>
      <c r="N299" t="s">
        <v>35</v>
      </c>
      <c r="O299" t="s">
        <v>82</v>
      </c>
      <c r="Q29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255</v>
      </c>
      <c r="R299" s="6">
        <f t="shared" si="16"/>
        <v>45019</v>
      </c>
      <c r="S299" s="5">
        <f t="shared" si="17"/>
        <v>0.13472222222480923</v>
      </c>
      <c r="T299" s="5">
        <f t="shared" si="18"/>
        <v>0.22847222222480923</v>
      </c>
      <c r="U299" s="4">
        <f t="shared" si="19"/>
        <v>9.375E-2</v>
      </c>
      <c r="V29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3.2638888888888891E-2</v>
      </c>
      <c r="W299" s="4">
        <f>IFERROR(Sala[[#This Row],[T Permanencia]]-Sala[[#This Row],[T Preparación (H)]],0)</f>
        <v>6.1111111111111109E-2</v>
      </c>
      <c r="X299" t="str">
        <f>IF(Sala[[#This Row],[T Degustación (H)]]&gt;0,"Cobrado","No cobrado")</f>
        <v>Cobrado</v>
      </c>
    </row>
    <row r="300" spans="1:24" x14ac:dyDescent="0.2">
      <c r="A300">
        <v>6</v>
      </c>
      <c r="B300" t="s">
        <v>400</v>
      </c>
      <c r="C300">
        <v>299</v>
      </c>
      <c r="D300">
        <v>1</v>
      </c>
      <c r="E300" s="1">
        <v>45019.054861111108</v>
      </c>
      <c r="F300" s="1">
        <v>45019.114583333336</v>
      </c>
      <c r="G300" t="s">
        <v>13</v>
      </c>
      <c r="H300" t="s">
        <v>9</v>
      </c>
      <c r="I300" t="s">
        <v>15</v>
      </c>
      <c r="J300">
        <v>29.68</v>
      </c>
      <c r="K300" t="s">
        <v>16</v>
      </c>
      <c r="L300" t="s">
        <v>46</v>
      </c>
      <c r="M300" t="s">
        <v>56</v>
      </c>
      <c r="N300" t="s">
        <v>35</v>
      </c>
      <c r="O300" t="s">
        <v>65</v>
      </c>
      <c r="P300" t="s">
        <v>37</v>
      </c>
      <c r="Q30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182</v>
      </c>
      <c r="R300" s="6">
        <f t="shared" si="16"/>
        <v>45019</v>
      </c>
      <c r="S300" s="5">
        <f t="shared" si="17"/>
        <v>5.486111110803904E-2</v>
      </c>
      <c r="T300" s="5">
        <f t="shared" si="18"/>
        <v>0.11458333333575865</v>
      </c>
      <c r="U300" s="4">
        <f t="shared" si="19"/>
        <v>7.0138888894386284E-2</v>
      </c>
      <c r="V30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5.2430555555555557E-2</v>
      </c>
      <c r="W300" s="4">
        <f>IFERROR(Sala[[#This Row],[T Permanencia]]-Sala[[#This Row],[T Preparación (H)]],0)</f>
        <v>1.7708333338830727E-2</v>
      </c>
      <c r="X300" t="str">
        <f>IF(Sala[[#This Row],[T Degustación (H)]]&gt;0,"Cobrado","No cobrado")</f>
        <v>Cobrado</v>
      </c>
    </row>
    <row r="301" spans="1:24" x14ac:dyDescent="0.2">
      <c r="A301">
        <v>18</v>
      </c>
      <c r="B301" t="s">
        <v>311</v>
      </c>
      <c r="C301">
        <v>300</v>
      </c>
      <c r="D301">
        <v>6</v>
      </c>
      <c r="E301" s="1">
        <v>45019.095138888886</v>
      </c>
      <c r="F301" s="1">
        <v>45019.179861111108</v>
      </c>
      <c r="G301" t="s">
        <v>24</v>
      </c>
      <c r="H301" t="s">
        <v>39</v>
      </c>
      <c r="I301" t="s">
        <v>234</v>
      </c>
      <c r="J301">
        <v>38.380000000000003</v>
      </c>
      <c r="K301" t="s">
        <v>20</v>
      </c>
      <c r="L301" t="s">
        <v>60</v>
      </c>
      <c r="M301" t="s">
        <v>26</v>
      </c>
      <c r="N301" t="s">
        <v>37</v>
      </c>
      <c r="O301" t="s">
        <v>61</v>
      </c>
      <c r="P301" t="s">
        <v>31</v>
      </c>
      <c r="Q30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290</v>
      </c>
      <c r="R301" s="6">
        <f t="shared" si="16"/>
        <v>45019</v>
      </c>
      <c r="S301" s="5">
        <f t="shared" si="17"/>
        <v>9.5138888886140194E-2</v>
      </c>
      <c r="T301" s="5">
        <f t="shared" si="18"/>
        <v>0.17986111110803904</v>
      </c>
      <c r="U301" s="4">
        <f t="shared" si="19"/>
        <v>8.4722222221898846E-2</v>
      </c>
      <c r="V30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3.7500000000000006E-2</v>
      </c>
      <c r="W301" s="4">
        <f>IFERROR(Sala[[#This Row],[T Permanencia]]-Sala[[#This Row],[T Preparación (H)]],0)</f>
        <v>4.7222222221898841E-2</v>
      </c>
      <c r="X301" t="str">
        <f>IF(Sala[[#This Row],[T Degustación (H)]]&gt;0,"Cobrado","No cobrado")</f>
        <v>Cobrado</v>
      </c>
    </row>
    <row r="302" spans="1:24" x14ac:dyDescent="0.2">
      <c r="A302">
        <v>8</v>
      </c>
      <c r="B302" t="s">
        <v>401</v>
      </c>
      <c r="C302">
        <v>301</v>
      </c>
      <c r="D302">
        <v>6</v>
      </c>
      <c r="E302" s="1">
        <v>45019.093055555553</v>
      </c>
      <c r="F302" s="1">
        <v>45019.172222222223</v>
      </c>
      <c r="G302" t="s">
        <v>13</v>
      </c>
      <c r="H302" t="s">
        <v>14</v>
      </c>
      <c r="I302" t="s">
        <v>234</v>
      </c>
      <c r="J302">
        <v>16.52</v>
      </c>
      <c r="K302" t="s">
        <v>20</v>
      </c>
      <c r="L302" t="s">
        <v>46</v>
      </c>
      <c r="M302" t="s">
        <v>47</v>
      </c>
      <c r="N302" t="s">
        <v>61</v>
      </c>
      <c r="O302" t="s">
        <v>18</v>
      </c>
      <c r="P302" t="s">
        <v>56</v>
      </c>
      <c r="Q30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223</v>
      </c>
      <c r="R302" s="6">
        <f t="shared" si="16"/>
        <v>45019</v>
      </c>
      <c r="S302" s="5">
        <f t="shared" si="17"/>
        <v>9.3055555553291924E-2</v>
      </c>
      <c r="T302" s="5">
        <f t="shared" si="18"/>
        <v>0.17222222222335404</v>
      </c>
      <c r="U302" s="4">
        <f t="shared" si="19"/>
        <v>7.9166666670062114E-2</v>
      </c>
      <c r="V30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7.9629629629629634E-2</v>
      </c>
      <c r="W302" s="4">
        <f>IFERROR(Sala[[#This Row],[T Permanencia]]-Sala[[#This Row],[T Preparación (H)]],0)</f>
        <v>-4.6296295956751998E-4</v>
      </c>
      <c r="X302" t="str">
        <f>IF(Sala[[#This Row],[T Degustación (H)]]&gt;0,"Cobrado","No cobrado")</f>
        <v>No cobrado</v>
      </c>
    </row>
    <row r="303" spans="1:24" x14ac:dyDescent="0.2">
      <c r="A303">
        <v>5</v>
      </c>
      <c r="B303" t="s">
        <v>122</v>
      </c>
      <c r="C303">
        <v>302</v>
      </c>
      <c r="D303">
        <v>2</v>
      </c>
      <c r="E303" s="1">
        <v>45019.055555555555</v>
      </c>
      <c r="F303" s="1">
        <v>45019.205555555556</v>
      </c>
      <c r="G303" t="s">
        <v>63</v>
      </c>
      <c r="H303" t="s">
        <v>39</v>
      </c>
      <c r="I303" t="s">
        <v>234</v>
      </c>
      <c r="J303">
        <v>39.89</v>
      </c>
      <c r="K303" t="s">
        <v>20</v>
      </c>
      <c r="L303" t="s">
        <v>28</v>
      </c>
      <c r="M303" t="s">
        <v>95</v>
      </c>
      <c r="Q30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96</v>
      </c>
      <c r="R303" s="6">
        <f t="shared" si="16"/>
        <v>45019</v>
      </c>
      <c r="S303" s="5">
        <f t="shared" si="17"/>
        <v>5.5555555554747116E-2</v>
      </c>
      <c r="T303" s="5">
        <f t="shared" si="18"/>
        <v>0.20555555555620231</v>
      </c>
      <c r="U303" s="4">
        <f t="shared" si="19"/>
        <v>0.15000000000145519</v>
      </c>
      <c r="V30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3.472222222222222E-3</v>
      </c>
      <c r="W303" s="4">
        <f>IFERROR(Sala[[#This Row],[T Permanencia]]-Sala[[#This Row],[T Preparación (H)]],0)</f>
        <v>0.14652777777923298</v>
      </c>
      <c r="X303" t="str">
        <f>IF(Sala[[#This Row],[T Degustación (H)]]&gt;0,"Cobrado","No cobrado")</f>
        <v>Cobrado</v>
      </c>
    </row>
    <row r="304" spans="1:24" x14ac:dyDescent="0.2">
      <c r="A304">
        <v>14</v>
      </c>
      <c r="B304" t="s">
        <v>402</v>
      </c>
      <c r="C304">
        <v>303</v>
      </c>
      <c r="D304">
        <v>5</v>
      </c>
      <c r="E304" s="1">
        <v>45019.151388888888</v>
      </c>
      <c r="F304" s="1">
        <v>45019.26666666667</v>
      </c>
      <c r="G304" t="s">
        <v>13</v>
      </c>
      <c r="H304" t="s">
        <v>39</v>
      </c>
      <c r="I304" t="s">
        <v>235</v>
      </c>
      <c r="J304">
        <v>16.489999999999998</v>
      </c>
      <c r="K304" t="s">
        <v>16</v>
      </c>
      <c r="L304" t="s">
        <v>17</v>
      </c>
      <c r="M304" t="s">
        <v>56</v>
      </c>
      <c r="N304" t="s">
        <v>26</v>
      </c>
      <c r="O304" t="s">
        <v>61</v>
      </c>
      <c r="P304" t="s">
        <v>65</v>
      </c>
      <c r="Q30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210</v>
      </c>
      <c r="R304" s="6">
        <f t="shared" si="16"/>
        <v>45019</v>
      </c>
      <c r="S304" s="5">
        <f t="shared" si="17"/>
        <v>0.15138888888759539</v>
      </c>
      <c r="T304" s="5">
        <f t="shared" si="18"/>
        <v>0.26666666667006211</v>
      </c>
      <c r="U304" s="4">
        <f t="shared" si="19"/>
        <v>0.12569444444913339</v>
      </c>
      <c r="V30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5.1967592592592593E-2</v>
      </c>
      <c r="W304" s="4">
        <f>IFERROR(Sala[[#This Row],[T Permanencia]]-Sala[[#This Row],[T Preparación (H)]],0)</f>
        <v>7.3726851856540793E-2</v>
      </c>
      <c r="X304" t="str">
        <f>IF(Sala[[#This Row],[T Degustación (H)]]&gt;0,"Cobrado","No cobrado")</f>
        <v>Cobrado</v>
      </c>
    </row>
    <row r="305" spans="1:24" x14ac:dyDescent="0.2">
      <c r="A305">
        <v>6</v>
      </c>
      <c r="B305" t="s">
        <v>403</v>
      </c>
      <c r="C305">
        <v>304</v>
      </c>
      <c r="D305">
        <v>4</v>
      </c>
      <c r="E305" s="1">
        <v>45019.14166666667</v>
      </c>
      <c r="F305" s="1">
        <v>45019.194444444445</v>
      </c>
      <c r="G305" t="s">
        <v>63</v>
      </c>
      <c r="H305" t="s">
        <v>14</v>
      </c>
      <c r="I305" t="s">
        <v>234</v>
      </c>
      <c r="J305">
        <v>22.05</v>
      </c>
      <c r="K305" t="s">
        <v>20</v>
      </c>
      <c r="L305" t="s">
        <v>28</v>
      </c>
      <c r="M305" t="s">
        <v>95</v>
      </c>
      <c r="N305" t="s">
        <v>33</v>
      </c>
      <c r="O305" t="s">
        <v>26</v>
      </c>
      <c r="P305" t="s">
        <v>47</v>
      </c>
      <c r="Q30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279</v>
      </c>
      <c r="R305" s="6">
        <f t="shared" si="16"/>
        <v>45019</v>
      </c>
      <c r="S305" s="5">
        <f t="shared" si="17"/>
        <v>0.14166666667006211</v>
      </c>
      <c r="T305" s="5">
        <f t="shared" si="18"/>
        <v>0.19444444444525288</v>
      </c>
      <c r="U305" s="4">
        <f t="shared" si="19"/>
        <v>5.2777777775190771E-2</v>
      </c>
      <c r="V30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2.7083333333333334E-2</v>
      </c>
      <c r="W305" s="4">
        <f>IFERROR(Sala[[#This Row],[T Permanencia]]-Sala[[#This Row],[T Preparación (H)]],0)</f>
        <v>2.5694444441857436E-2</v>
      </c>
      <c r="X305" t="str">
        <f>IF(Sala[[#This Row],[T Degustación (H)]]&gt;0,"Cobrado","No cobrado")</f>
        <v>Cobrado</v>
      </c>
    </row>
    <row r="306" spans="1:24" x14ac:dyDescent="0.2">
      <c r="A306">
        <v>1</v>
      </c>
      <c r="B306" t="s">
        <v>404</v>
      </c>
      <c r="C306">
        <v>305</v>
      </c>
      <c r="D306">
        <v>2</v>
      </c>
      <c r="E306" s="1">
        <v>45019.03125</v>
      </c>
      <c r="F306" s="1">
        <v>45019.175694444442</v>
      </c>
      <c r="G306" t="s">
        <v>63</v>
      </c>
      <c r="H306" t="s">
        <v>14</v>
      </c>
      <c r="I306" t="s">
        <v>234</v>
      </c>
      <c r="J306">
        <v>37.92</v>
      </c>
      <c r="K306" t="s">
        <v>20</v>
      </c>
      <c r="L306" t="s">
        <v>25</v>
      </c>
      <c r="M306" t="s">
        <v>11</v>
      </c>
      <c r="N306" t="s">
        <v>79</v>
      </c>
      <c r="Q30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128</v>
      </c>
      <c r="R306" s="6">
        <f t="shared" si="16"/>
        <v>45019</v>
      </c>
      <c r="S306" s="5">
        <f t="shared" si="17"/>
        <v>3.125E-2</v>
      </c>
      <c r="T306" s="5">
        <f t="shared" si="18"/>
        <v>0.1756944444423425</v>
      </c>
      <c r="U306" s="4">
        <f t="shared" si="19"/>
        <v>0.1444444444423425</v>
      </c>
      <c r="V30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3.726851851851852E-2</v>
      </c>
      <c r="W306" s="4">
        <f>IFERROR(Sala[[#This Row],[T Permanencia]]-Sala[[#This Row],[T Preparación (H)]],0)</f>
        <v>0.10717592592382398</v>
      </c>
      <c r="X306" t="str">
        <f>IF(Sala[[#This Row],[T Degustación (H)]]&gt;0,"Cobrado","No cobrado")</f>
        <v>Cobrado</v>
      </c>
    </row>
    <row r="307" spans="1:24" x14ac:dyDescent="0.2">
      <c r="A307">
        <v>7</v>
      </c>
      <c r="B307" t="s">
        <v>123</v>
      </c>
      <c r="C307">
        <v>306</v>
      </c>
      <c r="D307">
        <v>4</v>
      </c>
      <c r="E307" s="1">
        <v>45019.002083333333</v>
      </c>
      <c r="F307" s="1">
        <v>45019.105555555558</v>
      </c>
      <c r="G307" t="s">
        <v>13</v>
      </c>
      <c r="H307" t="s">
        <v>14</v>
      </c>
      <c r="I307" t="s">
        <v>234</v>
      </c>
      <c r="J307">
        <v>16.96</v>
      </c>
      <c r="K307" t="s">
        <v>16</v>
      </c>
      <c r="L307" t="s">
        <v>25</v>
      </c>
      <c r="M307" t="s">
        <v>95</v>
      </c>
      <c r="Q30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32</v>
      </c>
      <c r="R307" s="6">
        <f t="shared" si="16"/>
        <v>45019</v>
      </c>
      <c r="S307" s="5">
        <f t="shared" si="17"/>
        <v>2.0833333328482695E-3</v>
      </c>
      <c r="T307" s="5">
        <f t="shared" si="18"/>
        <v>0.1055555555576575</v>
      </c>
      <c r="U307" s="4">
        <f t="shared" si="19"/>
        <v>0.1138888888914759</v>
      </c>
      <c r="V30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1.4583333333333334E-2</v>
      </c>
      <c r="W307" s="4">
        <f>IFERROR(Sala[[#This Row],[T Permanencia]]-Sala[[#This Row],[T Preparación (H)]],0)</f>
        <v>9.9305555558142564E-2</v>
      </c>
      <c r="X307" t="str">
        <f>IF(Sala[[#This Row],[T Degustación (H)]]&gt;0,"Cobrado","No cobrado")</f>
        <v>Cobrado</v>
      </c>
    </row>
    <row r="308" spans="1:24" x14ac:dyDescent="0.2">
      <c r="A308">
        <v>20</v>
      </c>
      <c r="B308" t="s">
        <v>19</v>
      </c>
      <c r="C308">
        <v>307</v>
      </c>
      <c r="D308">
        <v>5</v>
      </c>
      <c r="E308" s="1">
        <v>45019.131249999999</v>
      </c>
      <c r="F308" s="1">
        <v>45019.23541666667</v>
      </c>
      <c r="G308" t="s">
        <v>63</v>
      </c>
      <c r="H308" t="s">
        <v>14</v>
      </c>
      <c r="I308" t="s">
        <v>15</v>
      </c>
      <c r="J308">
        <v>31.66</v>
      </c>
      <c r="K308" t="s">
        <v>10</v>
      </c>
      <c r="L308" t="s">
        <v>231</v>
      </c>
      <c r="M308" t="s">
        <v>33</v>
      </c>
      <c r="Q30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63</v>
      </c>
      <c r="R308" s="6">
        <f t="shared" si="16"/>
        <v>45019</v>
      </c>
      <c r="S308" s="5">
        <f t="shared" si="17"/>
        <v>0.13124999999854481</v>
      </c>
      <c r="T308" s="5">
        <f t="shared" si="18"/>
        <v>0.23541666667006211</v>
      </c>
      <c r="U308" s="4">
        <f t="shared" si="19"/>
        <v>0.10416666667151731</v>
      </c>
      <c r="V30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9.0277777777777769E-3</v>
      </c>
      <c r="W308" s="4">
        <f>IFERROR(Sala[[#This Row],[T Permanencia]]-Sala[[#This Row],[T Preparación (H)]],0)</f>
        <v>9.5138888893739532E-2</v>
      </c>
      <c r="X308" t="str">
        <f>IF(Sala[[#This Row],[T Degustación (H)]]&gt;0,"Cobrado","No cobrado")</f>
        <v>Cobrado</v>
      </c>
    </row>
    <row r="309" spans="1:24" x14ac:dyDescent="0.2">
      <c r="A309">
        <v>14</v>
      </c>
      <c r="B309" t="s">
        <v>405</v>
      </c>
      <c r="C309">
        <v>308</v>
      </c>
      <c r="D309">
        <v>6</v>
      </c>
      <c r="E309" s="1">
        <v>45019.079861111109</v>
      </c>
      <c r="F309" s="1">
        <v>45019.193749999999</v>
      </c>
      <c r="G309" t="s">
        <v>24</v>
      </c>
      <c r="H309" t="s">
        <v>14</v>
      </c>
      <c r="I309" t="s">
        <v>234</v>
      </c>
      <c r="J309">
        <v>33.79</v>
      </c>
      <c r="K309" t="s">
        <v>20</v>
      </c>
      <c r="L309" t="s">
        <v>46</v>
      </c>
      <c r="M309" t="s">
        <v>29</v>
      </c>
      <c r="N309" t="s">
        <v>11</v>
      </c>
      <c r="O309" t="s">
        <v>47</v>
      </c>
      <c r="P309" t="s">
        <v>22</v>
      </c>
      <c r="Q30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222</v>
      </c>
      <c r="R309" s="6">
        <f t="shared" si="16"/>
        <v>45019</v>
      </c>
      <c r="S309" s="5">
        <f t="shared" si="17"/>
        <v>7.9861111109494232E-2</v>
      </c>
      <c r="T309" s="5">
        <f t="shared" si="18"/>
        <v>0.19374999999854481</v>
      </c>
      <c r="U309" s="4">
        <f t="shared" si="19"/>
        <v>0.11388888888905058</v>
      </c>
      <c r="V30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7.9861111111111105E-2</v>
      </c>
      <c r="W309" s="4">
        <f>IFERROR(Sala[[#This Row],[T Permanencia]]-Sala[[#This Row],[T Preparación (H)]],0)</f>
        <v>3.4027777777939472E-2</v>
      </c>
      <c r="X309" t="str">
        <f>IF(Sala[[#This Row],[T Degustación (H)]]&gt;0,"Cobrado","No cobrado")</f>
        <v>Cobrado</v>
      </c>
    </row>
    <row r="310" spans="1:24" x14ac:dyDescent="0.2">
      <c r="A310">
        <v>9</v>
      </c>
      <c r="B310" t="s">
        <v>406</v>
      </c>
      <c r="C310">
        <v>309</v>
      </c>
      <c r="D310">
        <v>3</v>
      </c>
      <c r="E310" s="1">
        <v>45019.019444444442</v>
      </c>
      <c r="F310" s="1">
        <v>45019.170138888891</v>
      </c>
      <c r="G310" t="s">
        <v>63</v>
      </c>
      <c r="H310" t="s">
        <v>14</v>
      </c>
      <c r="I310" t="s">
        <v>234</v>
      </c>
      <c r="J310">
        <v>36.090000000000003</v>
      </c>
      <c r="K310" t="s">
        <v>20</v>
      </c>
      <c r="L310" t="s">
        <v>40</v>
      </c>
      <c r="M310" t="s">
        <v>26</v>
      </c>
      <c r="N310" t="s">
        <v>47</v>
      </c>
      <c r="O310" t="s">
        <v>11</v>
      </c>
      <c r="Q31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172</v>
      </c>
      <c r="R310" s="6">
        <f t="shared" si="16"/>
        <v>45019</v>
      </c>
      <c r="S310" s="5">
        <f t="shared" si="17"/>
        <v>1.9444444442342501E-2</v>
      </c>
      <c r="T310" s="5">
        <f t="shared" si="18"/>
        <v>0.17013888889050577</v>
      </c>
      <c r="U310" s="4">
        <f t="shared" si="19"/>
        <v>0.15069444444816327</v>
      </c>
      <c r="V31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5.2777777777777778E-2</v>
      </c>
      <c r="W310" s="4">
        <f>IFERROR(Sala[[#This Row],[T Permanencia]]-Sala[[#This Row],[T Preparación (H)]],0)</f>
        <v>9.7916666670385483E-2</v>
      </c>
      <c r="X310" t="str">
        <f>IF(Sala[[#This Row],[T Degustación (H)]]&gt;0,"Cobrado","No cobrado")</f>
        <v>Cobrado</v>
      </c>
    </row>
    <row r="311" spans="1:24" x14ac:dyDescent="0.2">
      <c r="A311">
        <v>17</v>
      </c>
      <c r="B311" t="s">
        <v>407</v>
      </c>
      <c r="C311">
        <v>310</v>
      </c>
      <c r="D311">
        <v>3</v>
      </c>
      <c r="E311" s="1">
        <v>45019.12777777778</v>
      </c>
      <c r="F311" s="1">
        <v>45019.265972222223</v>
      </c>
      <c r="G311" t="s">
        <v>13</v>
      </c>
      <c r="H311" t="s">
        <v>9</v>
      </c>
      <c r="I311" t="s">
        <v>234</v>
      </c>
      <c r="J311">
        <v>11.47</v>
      </c>
      <c r="K311" t="s">
        <v>10</v>
      </c>
      <c r="L311" t="s">
        <v>46</v>
      </c>
      <c r="M311" t="s">
        <v>61</v>
      </c>
      <c r="N311" t="s">
        <v>31</v>
      </c>
      <c r="Q31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138</v>
      </c>
      <c r="R311" s="6">
        <f t="shared" si="16"/>
        <v>45019</v>
      </c>
      <c r="S311" s="5">
        <f t="shared" si="17"/>
        <v>0.12777777777955635</v>
      </c>
      <c r="T311" s="5">
        <f t="shared" si="18"/>
        <v>0.26597222222335404</v>
      </c>
      <c r="U311" s="4">
        <f t="shared" si="19"/>
        <v>0.13819444444379769</v>
      </c>
      <c r="V31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2.8703703703703703E-2</v>
      </c>
      <c r="W311" s="4">
        <f>IFERROR(Sala[[#This Row],[T Permanencia]]-Sala[[#This Row],[T Preparación (H)]],0)</f>
        <v>0.10949074074009399</v>
      </c>
      <c r="X311" t="str">
        <f>IF(Sala[[#This Row],[T Degustación (H)]]&gt;0,"Cobrado","No cobrado")</f>
        <v>Cobrado</v>
      </c>
    </row>
    <row r="312" spans="1:24" x14ac:dyDescent="0.2">
      <c r="A312">
        <v>6</v>
      </c>
      <c r="B312" t="s">
        <v>408</v>
      </c>
      <c r="C312">
        <v>311</v>
      </c>
      <c r="D312">
        <v>4</v>
      </c>
      <c r="E312" s="1">
        <v>45019.069444444445</v>
      </c>
      <c r="F312" s="1">
        <v>45019.113194444442</v>
      </c>
      <c r="G312" t="s">
        <v>43</v>
      </c>
      <c r="H312" t="s">
        <v>39</v>
      </c>
      <c r="I312" t="s">
        <v>15</v>
      </c>
      <c r="J312">
        <v>39.270000000000003</v>
      </c>
      <c r="K312" t="s">
        <v>16</v>
      </c>
      <c r="L312" t="s">
        <v>60</v>
      </c>
      <c r="M312" t="s">
        <v>65</v>
      </c>
      <c r="N312" t="s">
        <v>18</v>
      </c>
      <c r="Q31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53</v>
      </c>
      <c r="R312" s="6">
        <f t="shared" si="16"/>
        <v>45019</v>
      </c>
      <c r="S312" s="5">
        <f t="shared" si="17"/>
        <v>6.9444444445252884E-2</v>
      </c>
      <c r="T312" s="5">
        <f t="shared" si="18"/>
        <v>0.1131944444423425</v>
      </c>
      <c r="U312" s="4">
        <f t="shared" si="19"/>
        <v>5.4166666663756281E-2</v>
      </c>
      <c r="V31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5.1388888888888887E-2</v>
      </c>
      <c r="W312" s="4">
        <f>IFERROR(Sala[[#This Row],[T Permanencia]]-Sala[[#This Row],[T Preparación (H)]],0)</f>
        <v>2.7777777748673946E-3</v>
      </c>
      <c r="X312" t="str">
        <f>IF(Sala[[#This Row],[T Degustación (H)]]&gt;0,"Cobrado","No cobrado")</f>
        <v>Cobrado</v>
      </c>
    </row>
    <row r="313" spans="1:24" x14ac:dyDescent="0.2">
      <c r="A313">
        <v>2</v>
      </c>
      <c r="B313" t="s">
        <v>187</v>
      </c>
      <c r="C313">
        <v>312</v>
      </c>
      <c r="D313">
        <v>4</v>
      </c>
      <c r="E313" s="1">
        <v>45019.129861111112</v>
      </c>
      <c r="F313" s="1">
        <v>45019.258333333331</v>
      </c>
      <c r="G313" t="s">
        <v>43</v>
      </c>
      <c r="H313" t="s">
        <v>14</v>
      </c>
      <c r="I313" t="s">
        <v>234</v>
      </c>
      <c r="J313">
        <v>30.89</v>
      </c>
      <c r="K313" t="s">
        <v>20</v>
      </c>
      <c r="L313" t="s">
        <v>46</v>
      </c>
      <c r="M313" t="s">
        <v>95</v>
      </c>
      <c r="N313" t="s">
        <v>11</v>
      </c>
      <c r="Q31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134</v>
      </c>
      <c r="R313" s="6">
        <f t="shared" si="16"/>
        <v>45019</v>
      </c>
      <c r="S313" s="5">
        <f t="shared" si="17"/>
        <v>0.12986111111240461</v>
      </c>
      <c r="T313" s="5">
        <f t="shared" si="18"/>
        <v>0.25833333333139308</v>
      </c>
      <c r="U313" s="4">
        <f t="shared" si="19"/>
        <v>0.12847222221898846</v>
      </c>
      <c r="V31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1.9097222222222224E-2</v>
      </c>
      <c r="W313" s="4">
        <f>IFERROR(Sala[[#This Row],[T Permanencia]]-Sala[[#This Row],[T Preparación (H)]],0)</f>
        <v>0.10937499999676624</v>
      </c>
      <c r="X313" t="str">
        <f>IF(Sala[[#This Row],[T Degustación (H)]]&gt;0,"Cobrado","No cobrado")</f>
        <v>Cobrado</v>
      </c>
    </row>
    <row r="314" spans="1:24" x14ac:dyDescent="0.2">
      <c r="A314">
        <v>10</v>
      </c>
      <c r="B314" t="s">
        <v>242</v>
      </c>
      <c r="C314">
        <v>313</v>
      </c>
      <c r="D314">
        <v>3</v>
      </c>
      <c r="E314" s="1">
        <v>45019.099305555559</v>
      </c>
      <c r="F314" s="1">
        <v>45019.240277777775</v>
      </c>
      <c r="G314" t="s">
        <v>63</v>
      </c>
      <c r="H314" t="s">
        <v>39</v>
      </c>
      <c r="I314" t="s">
        <v>235</v>
      </c>
      <c r="J314">
        <v>43.14</v>
      </c>
      <c r="K314" t="s">
        <v>20</v>
      </c>
      <c r="L314" t="s">
        <v>233</v>
      </c>
      <c r="M314" t="s">
        <v>44</v>
      </c>
      <c r="N314" t="s">
        <v>47</v>
      </c>
      <c r="O314" t="s">
        <v>35</v>
      </c>
      <c r="P314" t="s">
        <v>65</v>
      </c>
      <c r="Q31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232</v>
      </c>
      <c r="R314" s="6">
        <f t="shared" si="16"/>
        <v>45019</v>
      </c>
      <c r="S314" s="5">
        <f t="shared" si="17"/>
        <v>9.930555555911269E-2</v>
      </c>
      <c r="T314" s="5">
        <f t="shared" si="18"/>
        <v>0.24027777777519077</v>
      </c>
      <c r="U314" s="4">
        <f t="shared" si="19"/>
        <v>0.14097222221607808</v>
      </c>
      <c r="V31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3.9004629629629625E-2</v>
      </c>
      <c r="W314" s="4">
        <f>IFERROR(Sala[[#This Row],[T Permanencia]]-Sala[[#This Row],[T Preparación (H)]],0)</f>
        <v>0.10196759258644846</v>
      </c>
      <c r="X314" t="str">
        <f>IF(Sala[[#This Row],[T Degustación (H)]]&gt;0,"Cobrado","No cobrado")</f>
        <v>Cobrado</v>
      </c>
    </row>
    <row r="315" spans="1:24" x14ac:dyDescent="0.2">
      <c r="A315">
        <v>20</v>
      </c>
      <c r="B315" t="s">
        <v>124</v>
      </c>
      <c r="C315">
        <v>314</v>
      </c>
      <c r="D315">
        <v>5</v>
      </c>
      <c r="E315" s="1">
        <v>45019.031944444447</v>
      </c>
      <c r="F315" s="1">
        <v>45019.161805555559</v>
      </c>
      <c r="G315" t="s">
        <v>8</v>
      </c>
      <c r="H315" t="s">
        <v>14</v>
      </c>
      <c r="I315" t="s">
        <v>235</v>
      </c>
      <c r="J315">
        <v>32.18</v>
      </c>
      <c r="K315" t="s">
        <v>16</v>
      </c>
      <c r="L315" t="s">
        <v>25</v>
      </c>
      <c r="M315" t="s">
        <v>41</v>
      </c>
      <c r="Q31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27</v>
      </c>
      <c r="R315" s="6">
        <f t="shared" si="16"/>
        <v>45019</v>
      </c>
      <c r="S315" s="5">
        <f t="shared" si="17"/>
        <v>3.1944444446708076E-2</v>
      </c>
      <c r="T315" s="5">
        <f t="shared" si="18"/>
        <v>0.16180555555911269</v>
      </c>
      <c r="U315" s="4">
        <f t="shared" si="19"/>
        <v>0.14027777777907127</v>
      </c>
      <c r="V31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3.472222222222222E-3</v>
      </c>
      <c r="W315" s="4">
        <f>IFERROR(Sala[[#This Row],[T Permanencia]]-Sala[[#This Row],[T Preparación (H)]],0)</f>
        <v>0.13680555555684906</v>
      </c>
      <c r="X315" t="str">
        <f>IF(Sala[[#This Row],[T Degustación (H)]]&gt;0,"Cobrado","No cobrado")</f>
        <v>Cobrado</v>
      </c>
    </row>
    <row r="316" spans="1:24" x14ac:dyDescent="0.2">
      <c r="A316">
        <v>14</v>
      </c>
      <c r="B316" t="s">
        <v>157</v>
      </c>
      <c r="C316">
        <v>315</v>
      </c>
      <c r="D316">
        <v>1</v>
      </c>
      <c r="E316" s="1">
        <v>45019.008333333331</v>
      </c>
      <c r="F316" s="1">
        <v>45019.145138888889</v>
      </c>
      <c r="G316" t="s">
        <v>24</v>
      </c>
      <c r="H316" t="s">
        <v>14</v>
      </c>
      <c r="I316" t="s">
        <v>234</v>
      </c>
      <c r="J316">
        <v>20.6</v>
      </c>
      <c r="K316" t="s">
        <v>10</v>
      </c>
      <c r="L316" t="s">
        <v>25</v>
      </c>
      <c r="M316" t="s">
        <v>50</v>
      </c>
      <c r="N316" t="s">
        <v>22</v>
      </c>
      <c r="O316" t="s">
        <v>18</v>
      </c>
      <c r="P316" t="s">
        <v>33</v>
      </c>
      <c r="Q31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161</v>
      </c>
      <c r="R316" s="6">
        <f t="shared" si="16"/>
        <v>45019</v>
      </c>
      <c r="S316" s="5">
        <f t="shared" si="17"/>
        <v>8.333333331393078E-3</v>
      </c>
      <c r="T316" s="5">
        <f t="shared" si="18"/>
        <v>0.14513888888905058</v>
      </c>
      <c r="U316" s="4">
        <f t="shared" si="19"/>
        <v>0.1368055555576575</v>
      </c>
      <c r="V31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6.3425925925925927E-2</v>
      </c>
      <c r="W316" s="4">
        <f>IFERROR(Sala[[#This Row],[T Permanencia]]-Sala[[#This Row],[T Preparación (H)]],0)</f>
        <v>7.3379629631731572E-2</v>
      </c>
      <c r="X316" t="str">
        <f>IF(Sala[[#This Row],[T Degustación (H)]]&gt;0,"Cobrado","No cobrado")</f>
        <v>Cobrado</v>
      </c>
    </row>
    <row r="317" spans="1:24" x14ac:dyDescent="0.2">
      <c r="A317">
        <v>2</v>
      </c>
      <c r="B317" t="s">
        <v>409</v>
      </c>
      <c r="C317">
        <v>316</v>
      </c>
      <c r="D317">
        <v>2</v>
      </c>
      <c r="E317" s="1">
        <v>45019.068055555559</v>
      </c>
      <c r="F317" s="1">
        <v>45019.230555555558</v>
      </c>
      <c r="G317" t="s">
        <v>13</v>
      </c>
      <c r="H317" t="s">
        <v>39</v>
      </c>
      <c r="I317" t="s">
        <v>234</v>
      </c>
      <c r="J317">
        <v>31.13</v>
      </c>
      <c r="K317" t="s">
        <v>20</v>
      </c>
      <c r="L317" t="s">
        <v>231</v>
      </c>
      <c r="M317" t="s">
        <v>37</v>
      </c>
      <c r="N317" t="s">
        <v>33</v>
      </c>
      <c r="O317" t="s">
        <v>41</v>
      </c>
      <c r="P317" t="s">
        <v>26</v>
      </c>
      <c r="Q31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160</v>
      </c>
      <c r="R317" s="6">
        <f t="shared" si="16"/>
        <v>45019</v>
      </c>
      <c r="S317" s="5">
        <f t="shared" si="17"/>
        <v>6.805555555911269E-2</v>
      </c>
      <c r="T317" s="5">
        <f t="shared" si="18"/>
        <v>0.2305555555576575</v>
      </c>
      <c r="U317" s="4">
        <f t="shared" si="19"/>
        <v>0.16249999999854481</v>
      </c>
      <c r="V31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8.5185185185185169E-2</v>
      </c>
      <c r="W317" s="4">
        <f>IFERROR(Sala[[#This Row],[T Permanencia]]-Sala[[#This Row],[T Preparación (H)]],0)</f>
        <v>7.7314814813359639E-2</v>
      </c>
      <c r="X317" t="str">
        <f>IF(Sala[[#This Row],[T Degustación (H)]]&gt;0,"Cobrado","No cobrado")</f>
        <v>Cobrado</v>
      </c>
    </row>
    <row r="318" spans="1:24" x14ac:dyDescent="0.2">
      <c r="A318">
        <v>17</v>
      </c>
      <c r="B318" t="s">
        <v>279</v>
      </c>
      <c r="C318">
        <v>317</v>
      </c>
      <c r="D318">
        <v>2</v>
      </c>
      <c r="E318" s="1">
        <v>45019.100694444445</v>
      </c>
      <c r="F318" s="1">
        <v>45019.261111111111</v>
      </c>
      <c r="G318" t="s">
        <v>24</v>
      </c>
      <c r="H318" t="s">
        <v>39</v>
      </c>
      <c r="I318" t="s">
        <v>15</v>
      </c>
      <c r="J318">
        <v>24.55</v>
      </c>
      <c r="K318" t="s">
        <v>10</v>
      </c>
      <c r="L318" t="s">
        <v>46</v>
      </c>
      <c r="M318" t="s">
        <v>82</v>
      </c>
      <c r="N318" t="s">
        <v>29</v>
      </c>
      <c r="O318" t="s">
        <v>95</v>
      </c>
      <c r="Q31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178</v>
      </c>
      <c r="R318" s="6">
        <f t="shared" si="16"/>
        <v>45019</v>
      </c>
      <c r="S318" s="5">
        <f t="shared" si="17"/>
        <v>0.10069444444525288</v>
      </c>
      <c r="T318" s="5">
        <f t="shared" si="18"/>
        <v>0.26111111111094942</v>
      </c>
      <c r="U318" s="4">
        <f t="shared" si="19"/>
        <v>0.16041666666569654</v>
      </c>
      <c r="V31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3.7037037037037035E-2</v>
      </c>
      <c r="W318" s="4">
        <f>IFERROR(Sala[[#This Row],[T Permanencia]]-Sala[[#This Row],[T Preparación (H)]],0)</f>
        <v>0.1233796296286595</v>
      </c>
      <c r="X318" t="str">
        <f>IF(Sala[[#This Row],[T Degustación (H)]]&gt;0,"Cobrado","No cobrado")</f>
        <v>Cobrado</v>
      </c>
    </row>
    <row r="319" spans="1:24" x14ac:dyDescent="0.2">
      <c r="A319">
        <v>13</v>
      </c>
      <c r="B319" t="s">
        <v>125</v>
      </c>
      <c r="C319">
        <v>318</v>
      </c>
      <c r="D319">
        <v>3</v>
      </c>
      <c r="E319" s="1">
        <v>45019.147916666669</v>
      </c>
      <c r="F319" s="1">
        <v>45019.214583333334</v>
      </c>
      <c r="G319" t="s">
        <v>43</v>
      </c>
      <c r="H319" t="s">
        <v>9</v>
      </c>
      <c r="I319" t="s">
        <v>234</v>
      </c>
      <c r="J319">
        <v>10.08</v>
      </c>
      <c r="K319" t="s">
        <v>20</v>
      </c>
      <c r="L319" t="s">
        <v>81</v>
      </c>
      <c r="M319" t="s">
        <v>18</v>
      </c>
      <c r="Q31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29</v>
      </c>
      <c r="R319" s="6">
        <f t="shared" si="16"/>
        <v>45019</v>
      </c>
      <c r="S319" s="5">
        <f t="shared" si="17"/>
        <v>0.14791666666860692</v>
      </c>
      <c r="T319" s="5">
        <f t="shared" si="18"/>
        <v>0.21458333333430346</v>
      </c>
      <c r="U319" s="4">
        <f t="shared" si="19"/>
        <v>6.6666666665696539E-2</v>
      </c>
      <c r="V31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2.7083333333333334E-2</v>
      </c>
      <c r="W319" s="4">
        <f>IFERROR(Sala[[#This Row],[T Permanencia]]-Sala[[#This Row],[T Preparación (H)]],0)</f>
        <v>3.9583333332363205E-2</v>
      </c>
      <c r="X319" t="str">
        <f>IF(Sala[[#This Row],[T Degustación (H)]]&gt;0,"Cobrado","No cobrado")</f>
        <v>Cobrado</v>
      </c>
    </row>
    <row r="320" spans="1:24" x14ac:dyDescent="0.2">
      <c r="A320">
        <v>1</v>
      </c>
      <c r="B320" t="s">
        <v>148</v>
      </c>
      <c r="C320">
        <v>319</v>
      </c>
      <c r="D320">
        <v>1</v>
      </c>
      <c r="E320" s="1">
        <v>45019.033333333333</v>
      </c>
      <c r="F320" s="1">
        <v>45019.165972222225</v>
      </c>
      <c r="G320" t="s">
        <v>63</v>
      </c>
      <c r="H320" t="s">
        <v>14</v>
      </c>
      <c r="I320" t="s">
        <v>15</v>
      </c>
      <c r="J320">
        <v>30.05</v>
      </c>
      <c r="K320" t="s">
        <v>10</v>
      </c>
      <c r="L320" t="s">
        <v>21</v>
      </c>
      <c r="M320" t="s">
        <v>95</v>
      </c>
      <c r="N320" t="s">
        <v>11</v>
      </c>
      <c r="O320" t="s">
        <v>26</v>
      </c>
      <c r="P320" t="s">
        <v>47</v>
      </c>
      <c r="Q32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268</v>
      </c>
      <c r="R320" s="6">
        <f t="shared" si="16"/>
        <v>45019</v>
      </c>
      <c r="S320" s="5">
        <f t="shared" si="17"/>
        <v>3.3333333332848269E-2</v>
      </c>
      <c r="T320" s="5">
        <f t="shared" si="18"/>
        <v>0.16597222222480923</v>
      </c>
      <c r="U320" s="4">
        <f t="shared" si="19"/>
        <v>0.13263888889196096</v>
      </c>
      <c r="V32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5.5092592592592596E-2</v>
      </c>
      <c r="W320" s="4">
        <f>IFERROR(Sala[[#This Row],[T Permanencia]]-Sala[[#This Row],[T Preparación (H)]],0)</f>
        <v>7.7546296299368364E-2</v>
      </c>
      <c r="X320" t="str">
        <f>IF(Sala[[#This Row],[T Degustación (H)]]&gt;0,"Cobrado","No cobrado")</f>
        <v>Cobrado</v>
      </c>
    </row>
    <row r="321" spans="1:24" x14ac:dyDescent="0.2">
      <c r="A321">
        <v>9</v>
      </c>
      <c r="B321" t="s">
        <v>410</v>
      </c>
      <c r="C321">
        <v>320</v>
      </c>
      <c r="D321">
        <v>1</v>
      </c>
      <c r="E321" s="1">
        <v>45019.0625</v>
      </c>
      <c r="F321" s="1">
        <v>45019.178472222222</v>
      </c>
      <c r="G321" t="s">
        <v>43</v>
      </c>
      <c r="H321" t="s">
        <v>14</v>
      </c>
      <c r="I321" t="s">
        <v>235</v>
      </c>
      <c r="J321">
        <v>44.02</v>
      </c>
      <c r="K321" t="s">
        <v>20</v>
      </c>
      <c r="L321" t="s">
        <v>233</v>
      </c>
      <c r="M321" t="s">
        <v>33</v>
      </c>
      <c r="N321" t="s">
        <v>82</v>
      </c>
      <c r="O321" t="s">
        <v>29</v>
      </c>
      <c r="Q32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98</v>
      </c>
      <c r="R321" s="6">
        <f t="shared" si="16"/>
        <v>45019</v>
      </c>
      <c r="S321" s="5">
        <f t="shared" si="17"/>
        <v>6.25E-2</v>
      </c>
      <c r="T321" s="5">
        <f t="shared" si="18"/>
        <v>0.17847222222189885</v>
      </c>
      <c r="U321" s="4">
        <f t="shared" si="19"/>
        <v>0.11597222222189885</v>
      </c>
      <c r="V32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7.4999999999999997E-2</v>
      </c>
      <c r="W321" s="4">
        <f>IFERROR(Sala[[#This Row],[T Permanencia]]-Sala[[#This Row],[T Preparación (H)]],0)</f>
        <v>4.0972222221898849E-2</v>
      </c>
      <c r="X321" t="str">
        <f>IF(Sala[[#This Row],[T Degustación (H)]]&gt;0,"Cobrado","No cobrado")</f>
        <v>Cobrado</v>
      </c>
    </row>
    <row r="322" spans="1:24" x14ac:dyDescent="0.2">
      <c r="A322">
        <v>18</v>
      </c>
      <c r="B322" t="s">
        <v>411</v>
      </c>
      <c r="C322">
        <v>321</v>
      </c>
      <c r="D322">
        <v>5</v>
      </c>
      <c r="E322" s="1">
        <v>45019.086111111108</v>
      </c>
      <c r="F322" s="1">
        <v>45019.179166666669</v>
      </c>
      <c r="G322" t="s">
        <v>63</v>
      </c>
      <c r="H322" t="s">
        <v>14</v>
      </c>
      <c r="I322" t="s">
        <v>234</v>
      </c>
      <c r="J322">
        <v>23.59</v>
      </c>
      <c r="K322" t="s">
        <v>10</v>
      </c>
      <c r="L322" t="s">
        <v>81</v>
      </c>
      <c r="M322" t="s">
        <v>22</v>
      </c>
      <c r="N322" t="s">
        <v>82</v>
      </c>
      <c r="O322" t="s">
        <v>79</v>
      </c>
      <c r="Q32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141</v>
      </c>
      <c r="R322" s="6">
        <f t="shared" ref="R322:R385" si="20">INT(E322)</f>
        <v>45019</v>
      </c>
      <c r="S322" s="5">
        <f t="shared" ref="S322:S385" si="21">MOD(E322,1)</f>
        <v>8.611111110803904E-2</v>
      </c>
      <c r="T322" s="5">
        <f t="shared" ref="T322:T385" si="22">MOD(F322,1)</f>
        <v>0.17916666666860692</v>
      </c>
      <c r="U322" s="4">
        <f t="shared" ref="U322:U385" si="23">IF(K322="Ocupada",(T322-S322)+(15/1440),T322-S322)</f>
        <v>9.3055555560567882E-2</v>
      </c>
      <c r="V32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4.0277777777777773E-2</v>
      </c>
      <c r="W322" s="4">
        <f>IFERROR(Sala[[#This Row],[T Permanencia]]-Sala[[#This Row],[T Preparación (H)]],0)</f>
        <v>5.2777777782790108E-2</v>
      </c>
      <c r="X322" t="str">
        <f>IF(Sala[[#This Row],[T Degustación (H)]]&gt;0,"Cobrado","No cobrado")</f>
        <v>Cobrado</v>
      </c>
    </row>
    <row r="323" spans="1:24" x14ac:dyDescent="0.2">
      <c r="A323">
        <v>12</v>
      </c>
      <c r="B323" t="s">
        <v>412</v>
      </c>
      <c r="C323">
        <v>322</v>
      </c>
      <c r="D323">
        <v>1</v>
      </c>
      <c r="E323" s="1">
        <v>45019.15347222222</v>
      </c>
      <c r="F323" s="1">
        <v>45019.240972222222</v>
      </c>
      <c r="G323" t="s">
        <v>24</v>
      </c>
      <c r="H323" t="s">
        <v>9</v>
      </c>
      <c r="I323" t="s">
        <v>234</v>
      </c>
      <c r="J323">
        <v>24.69</v>
      </c>
      <c r="K323" t="s">
        <v>16</v>
      </c>
      <c r="L323" t="s">
        <v>52</v>
      </c>
      <c r="M323" t="s">
        <v>95</v>
      </c>
      <c r="N323" t="s">
        <v>33</v>
      </c>
      <c r="Q32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85</v>
      </c>
      <c r="R323" s="6">
        <f t="shared" si="20"/>
        <v>45019</v>
      </c>
      <c r="S323" s="5">
        <f t="shared" si="21"/>
        <v>0.15347222222044365</v>
      </c>
      <c r="T323" s="5">
        <f t="shared" si="22"/>
        <v>0.24097222222189885</v>
      </c>
      <c r="U323" s="4">
        <f t="shared" si="23"/>
        <v>9.7916666668121863E-2</v>
      </c>
      <c r="V32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3.8888888888888883E-2</v>
      </c>
      <c r="W323" s="4">
        <f>IFERROR(Sala[[#This Row],[T Permanencia]]-Sala[[#This Row],[T Preparación (H)]],0)</f>
        <v>5.902777777923298E-2</v>
      </c>
      <c r="X323" t="str">
        <f>IF(Sala[[#This Row],[T Degustación (H)]]&gt;0,"Cobrado","No cobrado")</f>
        <v>Cobrado</v>
      </c>
    </row>
    <row r="324" spans="1:24" x14ac:dyDescent="0.2">
      <c r="A324">
        <v>8</v>
      </c>
      <c r="B324" t="s">
        <v>413</v>
      </c>
      <c r="C324">
        <v>323</v>
      </c>
      <c r="D324">
        <v>1</v>
      </c>
      <c r="E324" s="1">
        <v>45019.057638888888</v>
      </c>
      <c r="F324" s="1">
        <v>45019.179861111108</v>
      </c>
      <c r="G324" t="s">
        <v>13</v>
      </c>
      <c r="H324" t="s">
        <v>39</v>
      </c>
      <c r="I324" t="s">
        <v>15</v>
      </c>
      <c r="J324">
        <v>44.3</v>
      </c>
      <c r="K324" t="s">
        <v>10</v>
      </c>
      <c r="L324" t="s">
        <v>25</v>
      </c>
      <c r="M324" t="s">
        <v>82</v>
      </c>
      <c r="N324" t="s">
        <v>18</v>
      </c>
      <c r="O324" t="s">
        <v>65</v>
      </c>
      <c r="P324" t="s">
        <v>37</v>
      </c>
      <c r="Q32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208</v>
      </c>
      <c r="R324" s="6">
        <f t="shared" si="20"/>
        <v>45019</v>
      </c>
      <c r="S324" s="5">
        <f t="shared" si="21"/>
        <v>5.7638888887595385E-2</v>
      </c>
      <c r="T324" s="5">
        <f t="shared" si="22"/>
        <v>0.17986111110803904</v>
      </c>
      <c r="U324" s="4">
        <f t="shared" si="23"/>
        <v>0.12222222222044365</v>
      </c>
      <c r="V32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3.8078703703703705E-2</v>
      </c>
      <c r="W324" s="4">
        <f>IFERROR(Sala[[#This Row],[T Permanencia]]-Sala[[#This Row],[T Preparación (H)]],0)</f>
        <v>8.4143518516739957E-2</v>
      </c>
      <c r="X324" t="str">
        <f>IF(Sala[[#This Row],[T Degustación (H)]]&gt;0,"Cobrado","No cobrado")</f>
        <v>Cobrado</v>
      </c>
    </row>
    <row r="325" spans="1:24" x14ac:dyDescent="0.2">
      <c r="A325">
        <v>9</v>
      </c>
      <c r="B325" t="s">
        <v>414</v>
      </c>
      <c r="C325">
        <v>324</v>
      </c>
      <c r="D325">
        <v>6</v>
      </c>
      <c r="E325" s="1">
        <v>45019.029861111114</v>
      </c>
      <c r="F325" s="1">
        <v>45019.07708333333</v>
      </c>
      <c r="G325" t="s">
        <v>63</v>
      </c>
      <c r="H325" t="s">
        <v>9</v>
      </c>
      <c r="I325" t="s">
        <v>234</v>
      </c>
      <c r="J325">
        <v>21.6</v>
      </c>
      <c r="K325" t="s">
        <v>10</v>
      </c>
      <c r="L325" t="s">
        <v>231</v>
      </c>
      <c r="M325" t="s">
        <v>31</v>
      </c>
      <c r="N325" t="s">
        <v>41</v>
      </c>
      <c r="O325" t="s">
        <v>61</v>
      </c>
      <c r="Q32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137</v>
      </c>
      <c r="R325" s="6">
        <f t="shared" si="20"/>
        <v>45019</v>
      </c>
      <c r="S325" s="5">
        <f t="shared" si="21"/>
        <v>2.9861111113859806E-2</v>
      </c>
      <c r="T325" s="5">
        <f t="shared" si="22"/>
        <v>7.7083333329937886E-2</v>
      </c>
      <c r="U325" s="4">
        <f t="shared" si="23"/>
        <v>4.722222221607808E-2</v>
      </c>
      <c r="V32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3.5648148148148144E-2</v>
      </c>
      <c r="W325" s="4">
        <f>IFERROR(Sala[[#This Row],[T Permanencia]]-Sala[[#This Row],[T Preparación (H)]],0)</f>
        <v>1.1574074067929936E-2</v>
      </c>
      <c r="X325" t="str">
        <f>IF(Sala[[#This Row],[T Degustación (H)]]&gt;0,"Cobrado","No cobrado")</f>
        <v>Cobrado</v>
      </c>
    </row>
    <row r="326" spans="1:24" x14ac:dyDescent="0.2">
      <c r="A326">
        <v>18</v>
      </c>
      <c r="B326" t="s">
        <v>415</v>
      </c>
      <c r="C326">
        <v>325</v>
      </c>
      <c r="D326">
        <v>1</v>
      </c>
      <c r="E326" s="1">
        <v>45019.041666666664</v>
      </c>
      <c r="F326" s="1">
        <v>45019.095833333333</v>
      </c>
      <c r="G326" t="s">
        <v>24</v>
      </c>
      <c r="H326" t="s">
        <v>14</v>
      </c>
      <c r="I326" t="s">
        <v>234</v>
      </c>
      <c r="J326">
        <v>32.5</v>
      </c>
      <c r="K326" t="s">
        <v>20</v>
      </c>
      <c r="L326" t="s">
        <v>231</v>
      </c>
      <c r="M326" t="s">
        <v>33</v>
      </c>
      <c r="N326" t="s">
        <v>47</v>
      </c>
      <c r="O326" t="s">
        <v>11</v>
      </c>
      <c r="P326" t="s">
        <v>95</v>
      </c>
      <c r="Q32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154</v>
      </c>
      <c r="R326" s="6">
        <f t="shared" si="20"/>
        <v>45019</v>
      </c>
      <c r="S326" s="5">
        <f t="shared" si="21"/>
        <v>4.1666666664241347E-2</v>
      </c>
      <c r="T326" s="5">
        <f t="shared" si="22"/>
        <v>9.5833333332848269E-2</v>
      </c>
      <c r="U326" s="4">
        <f t="shared" si="23"/>
        <v>5.4166666668606922E-2</v>
      </c>
      <c r="V32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4.479166666666666E-2</v>
      </c>
      <c r="W326" s="4">
        <f>IFERROR(Sala[[#This Row],[T Permanencia]]-Sala[[#This Row],[T Preparación (H)]],0)</f>
        <v>9.3750000019402618E-3</v>
      </c>
      <c r="X326" t="str">
        <f>IF(Sala[[#This Row],[T Degustación (H)]]&gt;0,"Cobrado","No cobrado")</f>
        <v>Cobrado</v>
      </c>
    </row>
    <row r="327" spans="1:24" x14ac:dyDescent="0.2">
      <c r="A327">
        <v>14</v>
      </c>
      <c r="B327" t="s">
        <v>220</v>
      </c>
      <c r="C327">
        <v>326</v>
      </c>
      <c r="D327">
        <v>4</v>
      </c>
      <c r="E327" s="1">
        <v>45020.068749999999</v>
      </c>
      <c r="F327" s="1">
        <v>45020.231944444444</v>
      </c>
      <c r="G327" t="s">
        <v>63</v>
      </c>
      <c r="H327" t="s">
        <v>39</v>
      </c>
      <c r="I327" t="s">
        <v>235</v>
      </c>
      <c r="J327">
        <v>13.85</v>
      </c>
      <c r="K327" t="s">
        <v>16</v>
      </c>
      <c r="L327" t="s">
        <v>231</v>
      </c>
      <c r="M327" t="s">
        <v>11</v>
      </c>
      <c r="N327" t="s">
        <v>37</v>
      </c>
      <c r="O327" t="s">
        <v>22</v>
      </c>
      <c r="Q32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81</v>
      </c>
      <c r="R327" s="6">
        <f t="shared" si="20"/>
        <v>45020</v>
      </c>
      <c r="S327" s="5">
        <f t="shared" si="21"/>
        <v>6.8749999998544808E-2</v>
      </c>
      <c r="T327" s="5">
        <f t="shared" si="22"/>
        <v>0.23194444444379769</v>
      </c>
      <c r="U327" s="4">
        <f t="shared" si="23"/>
        <v>0.17361111111191954</v>
      </c>
      <c r="V32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6.3194444444444442E-2</v>
      </c>
      <c r="W327" s="4">
        <f>IFERROR(Sala[[#This Row],[T Permanencia]]-Sala[[#This Row],[T Preparación (H)]],0)</f>
        <v>0.1104166666674751</v>
      </c>
      <c r="X327" t="str">
        <f>IF(Sala[[#This Row],[T Degustación (H)]]&gt;0,"Cobrado","No cobrado")</f>
        <v>Cobrado</v>
      </c>
    </row>
    <row r="328" spans="1:24" x14ac:dyDescent="0.2">
      <c r="A328">
        <v>12</v>
      </c>
      <c r="B328" t="s">
        <v>198</v>
      </c>
      <c r="C328">
        <v>327</v>
      </c>
      <c r="D328">
        <v>5</v>
      </c>
      <c r="E328" s="1">
        <v>45020.124305555553</v>
      </c>
      <c r="F328" s="1">
        <v>45020.191666666666</v>
      </c>
      <c r="G328" t="s">
        <v>13</v>
      </c>
      <c r="H328" t="s">
        <v>9</v>
      </c>
      <c r="I328" t="s">
        <v>234</v>
      </c>
      <c r="J328">
        <v>15.08</v>
      </c>
      <c r="K328" t="s">
        <v>20</v>
      </c>
      <c r="L328" t="s">
        <v>28</v>
      </c>
      <c r="M328" t="s">
        <v>29</v>
      </c>
      <c r="N328" t="s">
        <v>37</v>
      </c>
      <c r="O328" t="s">
        <v>41</v>
      </c>
      <c r="Q32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147</v>
      </c>
      <c r="R328" s="6">
        <f t="shared" si="20"/>
        <v>45020</v>
      </c>
      <c r="S328" s="5">
        <f t="shared" si="21"/>
        <v>0.12430555555329192</v>
      </c>
      <c r="T328" s="5">
        <f t="shared" si="22"/>
        <v>0.19166666666569654</v>
      </c>
      <c r="U328" s="4">
        <f t="shared" si="23"/>
        <v>6.7361111112404615E-2</v>
      </c>
      <c r="V32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3.6111111111111108E-2</v>
      </c>
      <c r="W328" s="4">
        <f>IFERROR(Sala[[#This Row],[T Permanencia]]-Sala[[#This Row],[T Preparación (H)]],0)</f>
        <v>3.1250000001293507E-2</v>
      </c>
      <c r="X328" t="str">
        <f>IF(Sala[[#This Row],[T Degustación (H)]]&gt;0,"Cobrado","No cobrado")</f>
        <v>Cobrado</v>
      </c>
    </row>
    <row r="329" spans="1:24" x14ac:dyDescent="0.2">
      <c r="A329">
        <v>4</v>
      </c>
      <c r="B329" t="s">
        <v>126</v>
      </c>
      <c r="C329">
        <v>328</v>
      </c>
      <c r="D329">
        <v>3</v>
      </c>
      <c r="E329" s="1">
        <v>45020.072222222225</v>
      </c>
      <c r="F329" s="1">
        <v>45020.171527777777</v>
      </c>
      <c r="G329" t="s">
        <v>24</v>
      </c>
      <c r="H329" t="s">
        <v>9</v>
      </c>
      <c r="I329" t="s">
        <v>234</v>
      </c>
      <c r="J329">
        <v>13.85</v>
      </c>
      <c r="K329" t="s">
        <v>20</v>
      </c>
      <c r="L329" t="s">
        <v>25</v>
      </c>
      <c r="M329" t="s">
        <v>11</v>
      </c>
      <c r="Q32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35</v>
      </c>
      <c r="R329" s="6">
        <f t="shared" si="20"/>
        <v>45020</v>
      </c>
      <c r="S329" s="5">
        <f t="shared" si="21"/>
        <v>7.2222222224809229E-2</v>
      </c>
      <c r="T329" s="5">
        <f t="shared" si="22"/>
        <v>0.17152777777664596</v>
      </c>
      <c r="U329" s="4">
        <f t="shared" si="23"/>
        <v>9.9305555551836733E-2</v>
      </c>
      <c r="V32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1.4583333333333334E-2</v>
      </c>
      <c r="W329" s="4">
        <f>IFERROR(Sala[[#This Row],[T Permanencia]]-Sala[[#This Row],[T Preparación (H)]],0)</f>
        <v>8.4722222218503396E-2</v>
      </c>
      <c r="X329" t="str">
        <f>IF(Sala[[#This Row],[T Degustación (H)]]&gt;0,"Cobrado","No cobrado")</f>
        <v>Cobrado</v>
      </c>
    </row>
    <row r="330" spans="1:24" x14ac:dyDescent="0.2">
      <c r="A330">
        <v>13</v>
      </c>
      <c r="B330" t="s">
        <v>416</v>
      </c>
      <c r="C330">
        <v>329</v>
      </c>
      <c r="D330">
        <v>1</v>
      </c>
      <c r="E330" s="1">
        <v>45020.018055555556</v>
      </c>
      <c r="F330" s="1">
        <v>45020.111805555556</v>
      </c>
      <c r="G330" t="s">
        <v>24</v>
      </c>
      <c r="H330" t="s">
        <v>14</v>
      </c>
      <c r="I330" t="s">
        <v>234</v>
      </c>
      <c r="J330">
        <v>38.89</v>
      </c>
      <c r="K330" t="s">
        <v>16</v>
      </c>
      <c r="L330" t="s">
        <v>21</v>
      </c>
      <c r="M330" t="s">
        <v>33</v>
      </c>
      <c r="N330" t="s">
        <v>26</v>
      </c>
      <c r="O330" t="s">
        <v>47</v>
      </c>
      <c r="P330" t="s">
        <v>79</v>
      </c>
      <c r="Q33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207</v>
      </c>
      <c r="R330" s="6">
        <f t="shared" si="20"/>
        <v>45020</v>
      </c>
      <c r="S330" s="5">
        <f t="shared" si="21"/>
        <v>1.8055555556202307E-2</v>
      </c>
      <c r="T330" s="5">
        <f t="shared" si="22"/>
        <v>0.11180555555620231</v>
      </c>
      <c r="U330" s="4">
        <f t="shared" si="23"/>
        <v>0.10416666666666667</v>
      </c>
      <c r="V33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5.1041666666666673E-2</v>
      </c>
      <c r="W330" s="4">
        <f>IFERROR(Sala[[#This Row],[T Permanencia]]-Sala[[#This Row],[T Preparación (H)]],0)</f>
        <v>5.3124999999999999E-2</v>
      </c>
      <c r="X330" t="str">
        <f>IF(Sala[[#This Row],[T Degustación (H)]]&gt;0,"Cobrado","No cobrado")</f>
        <v>Cobrado</v>
      </c>
    </row>
    <row r="331" spans="1:24" x14ac:dyDescent="0.2">
      <c r="A331">
        <v>10</v>
      </c>
      <c r="B331" t="s">
        <v>143</v>
      </c>
      <c r="C331">
        <v>330</v>
      </c>
      <c r="D331">
        <v>6</v>
      </c>
      <c r="E331" s="1">
        <v>45020.076388888891</v>
      </c>
      <c r="F331" s="1">
        <v>45020.164583333331</v>
      </c>
      <c r="G331" t="s">
        <v>43</v>
      </c>
      <c r="H331" t="s">
        <v>39</v>
      </c>
      <c r="I331" t="s">
        <v>234</v>
      </c>
      <c r="J331">
        <v>32.17</v>
      </c>
      <c r="K331" t="s">
        <v>16</v>
      </c>
      <c r="L331" t="s">
        <v>21</v>
      </c>
      <c r="M331" t="s">
        <v>50</v>
      </c>
      <c r="N331" t="s">
        <v>22</v>
      </c>
      <c r="O331" t="s">
        <v>79</v>
      </c>
      <c r="P331" t="s">
        <v>33</v>
      </c>
      <c r="Q33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217</v>
      </c>
      <c r="R331" s="6">
        <f t="shared" si="20"/>
        <v>45020</v>
      </c>
      <c r="S331" s="5">
        <f t="shared" si="21"/>
        <v>7.6388888890505768E-2</v>
      </c>
      <c r="T331" s="5">
        <f t="shared" si="22"/>
        <v>0.16458333333139308</v>
      </c>
      <c r="U331" s="4">
        <f t="shared" si="23"/>
        <v>9.8611111107553981E-2</v>
      </c>
      <c r="V33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4.6180555555555558E-2</v>
      </c>
      <c r="W331" s="4">
        <f>IFERROR(Sala[[#This Row],[T Permanencia]]-Sala[[#This Row],[T Preparación (H)]],0)</f>
        <v>5.2430555551998423E-2</v>
      </c>
      <c r="X331" t="str">
        <f>IF(Sala[[#This Row],[T Degustación (H)]]&gt;0,"Cobrado","No cobrado")</f>
        <v>Cobrado</v>
      </c>
    </row>
    <row r="332" spans="1:24" x14ac:dyDescent="0.2">
      <c r="A332">
        <v>20</v>
      </c>
      <c r="B332" t="s">
        <v>417</v>
      </c>
      <c r="C332">
        <v>331</v>
      </c>
      <c r="D332">
        <v>3</v>
      </c>
      <c r="E332" s="1">
        <v>45020.129166666666</v>
      </c>
      <c r="F332" s="1">
        <v>45020.261805555558</v>
      </c>
      <c r="G332" t="s">
        <v>8</v>
      </c>
      <c r="H332" t="s">
        <v>9</v>
      </c>
      <c r="I332" t="s">
        <v>235</v>
      </c>
      <c r="J332">
        <v>36.61</v>
      </c>
      <c r="K332" t="s">
        <v>20</v>
      </c>
      <c r="L332" t="s">
        <v>60</v>
      </c>
      <c r="M332" t="s">
        <v>44</v>
      </c>
      <c r="N332" t="s">
        <v>11</v>
      </c>
      <c r="O332" t="s">
        <v>65</v>
      </c>
      <c r="P332" t="s">
        <v>50</v>
      </c>
      <c r="Q33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173</v>
      </c>
      <c r="R332" s="6">
        <f t="shared" si="20"/>
        <v>45020</v>
      </c>
      <c r="S332" s="5">
        <f t="shared" si="21"/>
        <v>0.12916666666569654</v>
      </c>
      <c r="T332" s="5">
        <f t="shared" si="22"/>
        <v>0.2618055555576575</v>
      </c>
      <c r="U332" s="4">
        <f t="shared" si="23"/>
        <v>0.13263888889196096</v>
      </c>
      <c r="V33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7.1990740740740744E-2</v>
      </c>
      <c r="W332" s="4">
        <f>IFERROR(Sala[[#This Row],[T Permanencia]]-Sala[[#This Row],[T Preparación (H)]],0)</f>
        <v>6.0648148151220216E-2</v>
      </c>
      <c r="X332" t="str">
        <f>IF(Sala[[#This Row],[T Degustación (H)]]&gt;0,"Cobrado","No cobrado")</f>
        <v>Cobrado</v>
      </c>
    </row>
    <row r="333" spans="1:24" x14ac:dyDescent="0.2">
      <c r="A333">
        <v>6</v>
      </c>
      <c r="B333" t="s">
        <v>127</v>
      </c>
      <c r="C333">
        <v>332</v>
      </c>
      <c r="D333">
        <v>1</v>
      </c>
      <c r="E333" s="1">
        <v>45020.009722222225</v>
      </c>
      <c r="F333" s="1">
        <v>45020.061805555553</v>
      </c>
      <c r="G333" t="s">
        <v>24</v>
      </c>
      <c r="H333" t="s">
        <v>14</v>
      </c>
      <c r="I333" t="s">
        <v>235</v>
      </c>
      <c r="J333">
        <v>25.21</v>
      </c>
      <c r="K333" t="s">
        <v>20</v>
      </c>
      <c r="L333" t="s">
        <v>40</v>
      </c>
      <c r="M333" t="s">
        <v>26</v>
      </c>
      <c r="Q33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120</v>
      </c>
      <c r="R333" s="6">
        <f t="shared" si="20"/>
        <v>45020</v>
      </c>
      <c r="S333" s="5">
        <f t="shared" si="21"/>
        <v>9.7222222248092294E-3</v>
      </c>
      <c r="T333" s="5">
        <f t="shared" si="22"/>
        <v>6.1805555553291924E-2</v>
      </c>
      <c r="U333" s="4">
        <f t="shared" si="23"/>
        <v>5.2083333328482695E-2</v>
      </c>
      <c r="V33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3.9351851851851857E-3</v>
      </c>
      <c r="W333" s="4">
        <f>IFERROR(Sala[[#This Row],[T Permanencia]]-Sala[[#This Row],[T Preparación (H)]],0)</f>
        <v>4.8148148143297508E-2</v>
      </c>
      <c r="X333" t="str">
        <f>IF(Sala[[#This Row],[T Degustación (H)]]&gt;0,"Cobrado","No cobrado")</f>
        <v>Cobrado</v>
      </c>
    </row>
    <row r="334" spans="1:24" x14ac:dyDescent="0.2">
      <c r="A334">
        <v>6</v>
      </c>
      <c r="B334" t="s">
        <v>176</v>
      </c>
      <c r="C334">
        <v>333</v>
      </c>
      <c r="D334">
        <v>1</v>
      </c>
      <c r="E334" s="1">
        <v>45020.131944444445</v>
      </c>
      <c r="F334" s="1">
        <v>45020.186805555553</v>
      </c>
      <c r="G334" t="s">
        <v>8</v>
      </c>
      <c r="H334" t="s">
        <v>9</v>
      </c>
      <c r="I334" t="s">
        <v>234</v>
      </c>
      <c r="J334">
        <v>13.19</v>
      </c>
      <c r="K334" t="s">
        <v>10</v>
      </c>
      <c r="L334" t="s">
        <v>60</v>
      </c>
      <c r="M334" t="s">
        <v>35</v>
      </c>
      <c r="N334" t="s">
        <v>37</v>
      </c>
      <c r="Q33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72</v>
      </c>
      <c r="R334" s="6">
        <f t="shared" si="20"/>
        <v>45020</v>
      </c>
      <c r="S334" s="5">
        <f t="shared" si="21"/>
        <v>0.13194444444525288</v>
      </c>
      <c r="T334" s="5">
        <f t="shared" si="22"/>
        <v>0.18680555555329192</v>
      </c>
      <c r="U334" s="4">
        <f t="shared" si="23"/>
        <v>5.486111110803904E-2</v>
      </c>
      <c r="V33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3.4375000000000003E-2</v>
      </c>
      <c r="W334" s="4">
        <f>IFERROR(Sala[[#This Row],[T Permanencia]]-Sala[[#This Row],[T Preparación (H)]],0)</f>
        <v>2.0486111108039037E-2</v>
      </c>
      <c r="X334" t="str">
        <f>IF(Sala[[#This Row],[T Degustación (H)]]&gt;0,"Cobrado","No cobrado")</f>
        <v>Cobrado</v>
      </c>
    </row>
    <row r="335" spans="1:24" x14ac:dyDescent="0.2">
      <c r="A335">
        <v>12</v>
      </c>
      <c r="B335" t="s">
        <v>418</v>
      </c>
      <c r="C335">
        <v>334</v>
      </c>
      <c r="D335">
        <v>4</v>
      </c>
      <c r="E335" s="1">
        <v>45020.118750000001</v>
      </c>
      <c r="F335" s="1">
        <v>45020.271527777775</v>
      </c>
      <c r="G335" t="s">
        <v>63</v>
      </c>
      <c r="H335" t="s">
        <v>39</v>
      </c>
      <c r="I335" t="s">
        <v>234</v>
      </c>
      <c r="J335">
        <v>17.5</v>
      </c>
      <c r="K335" t="s">
        <v>10</v>
      </c>
      <c r="L335" t="s">
        <v>40</v>
      </c>
      <c r="M335" t="s">
        <v>33</v>
      </c>
      <c r="N335" t="s">
        <v>79</v>
      </c>
      <c r="O335" t="s">
        <v>65</v>
      </c>
      <c r="P335" t="s">
        <v>31</v>
      </c>
      <c r="Q33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173</v>
      </c>
      <c r="R335" s="6">
        <f t="shared" si="20"/>
        <v>45020</v>
      </c>
      <c r="S335" s="5">
        <f t="shared" si="21"/>
        <v>0.11875000000145519</v>
      </c>
      <c r="T335" s="5">
        <f t="shared" si="22"/>
        <v>0.27152777777519077</v>
      </c>
      <c r="U335" s="4">
        <f t="shared" si="23"/>
        <v>0.15277777777373558</v>
      </c>
      <c r="V33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7.4305555555555569E-2</v>
      </c>
      <c r="W335" s="4">
        <f>IFERROR(Sala[[#This Row],[T Permanencia]]-Sala[[#This Row],[T Preparación (H)]],0)</f>
        <v>7.847222221818001E-2</v>
      </c>
      <c r="X335" t="str">
        <f>IF(Sala[[#This Row],[T Degustación (H)]]&gt;0,"Cobrado","No cobrado")</f>
        <v>Cobrado</v>
      </c>
    </row>
    <row r="336" spans="1:24" x14ac:dyDescent="0.2">
      <c r="A336">
        <v>14</v>
      </c>
      <c r="B336" t="s">
        <v>419</v>
      </c>
      <c r="C336">
        <v>335</v>
      </c>
      <c r="D336">
        <v>3</v>
      </c>
      <c r="E336" s="1">
        <v>45020.080555555556</v>
      </c>
      <c r="F336" s="1">
        <v>45020.131249999999</v>
      </c>
      <c r="G336" t="s">
        <v>8</v>
      </c>
      <c r="H336" t="s">
        <v>14</v>
      </c>
      <c r="I336" t="s">
        <v>235</v>
      </c>
      <c r="J336">
        <v>41.56</v>
      </c>
      <c r="K336" t="s">
        <v>10</v>
      </c>
      <c r="L336" t="s">
        <v>17</v>
      </c>
      <c r="M336" t="s">
        <v>31</v>
      </c>
      <c r="N336" t="s">
        <v>22</v>
      </c>
      <c r="Q33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114</v>
      </c>
      <c r="R336" s="6">
        <f t="shared" si="20"/>
        <v>45020</v>
      </c>
      <c r="S336" s="5">
        <f t="shared" si="21"/>
        <v>8.0555555556202307E-2</v>
      </c>
      <c r="T336" s="5">
        <f t="shared" si="22"/>
        <v>0.13124999999854481</v>
      </c>
      <c r="U336" s="4">
        <f t="shared" si="23"/>
        <v>5.0694444442342501E-2</v>
      </c>
      <c r="V33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3.125E-2</v>
      </c>
      <c r="W336" s="4">
        <f>IFERROR(Sala[[#This Row],[T Permanencia]]-Sala[[#This Row],[T Preparación (H)]],0)</f>
        <v>1.9444444442342501E-2</v>
      </c>
      <c r="X336" t="str">
        <f>IF(Sala[[#This Row],[T Degustación (H)]]&gt;0,"Cobrado","No cobrado")</f>
        <v>Cobrado</v>
      </c>
    </row>
    <row r="337" spans="1:24" x14ac:dyDescent="0.2">
      <c r="A337">
        <v>4</v>
      </c>
      <c r="B337" t="s">
        <v>420</v>
      </c>
      <c r="C337">
        <v>336</v>
      </c>
      <c r="D337">
        <v>5</v>
      </c>
      <c r="E337" s="1">
        <v>45020.065972222219</v>
      </c>
      <c r="F337" s="1">
        <v>45020.20208333333</v>
      </c>
      <c r="G337" t="s">
        <v>24</v>
      </c>
      <c r="H337" t="s">
        <v>9</v>
      </c>
      <c r="I337" t="s">
        <v>234</v>
      </c>
      <c r="J337">
        <v>17.93</v>
      </c>
      <c r="K337" t="s">
        <v>10</v>
      </c>
      <c r="L337" t="s">
        <v>40</v>
      </c>
      <c r="M337" t="s">
        <v>33</v>
      </c>
      <c r="N337" t="s">
        <v>44</v>
      </c>
      <c r="O337" t="s">
        <v>61</v>
      </c>
      <c r="Q33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158</v>
      </c>
      <c r="R337" s="6">
        <f t="shared" si="20"/>
        <v>45020</v>
      </c>
      <c r="S337" s="5">
        <f t="shared" si="21"/>
        <v>6.5972222218988463E-2</v>
      </c>
      <c r="T337" s="5">
        <f t="shared" si="22"/>
        <v>0.20208333332993789</v>
      </c>
      <c r="U337" s="4">
        <f t="shared" si="23"/>
        <v>0.13611111111094942</v>
      </c>
      <c r="V33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2.0254629629629629E-2</v>
      </c>
      <c r="W337" s="4">
        <f>IFERROR(Sala[[#This Row],[T Permanencia]]-Sala[[#This Row],[T Preparación (H)]],0)</f>
        <v>0.1158564814813198</v>
      </c>
      <c r="X337" t="str">
        <f>IF(Sala[[#This Row],[T Degustación (H)]]&gt;0,"Cobrado","No cobrado")</f>
        <v>Cobrado</v>
      </c>
    </row>
    <row r="338" spans="1:24" x14ac:dyDescent="0.2">
      <c r="A338">
        <v>11</v>
      </c>
      <c r="B338" t="s">
        <v>421</v>
      </c>
      <c r="C338">
        <v>337</v>
      </c>
      <c r="D338">
        <v>2</v>
      </c>
      <c r="E338" s="1">
        <v>45020.068055555559</v>
      </c>
      <c r="F338" s="1">
        <v>45020.188194444447</v>
      </c>
      <c r="G338" t="s">
        <v>13</v>
      </c>
      <c r="H338" t="s">
        <v>9</v>
      </c>
      <c r="I338" t="s">
        <v>234</v>
      </c>
      <c r="J338">
        <v>19.28</v>
      </c>
      <c r="K338" t="s">
        <v>20</v>
      </c>
      <c r="L338" t="s">
        <v>17</v>
      </c>
      <c r="M338" t="s">
        <v>65</v>
      </c>
      <c r="N338" t="s">
        <v>22</v>
      </c>
      <c r="Q33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100</v>
      </c>
      <c r="R338" s="6">
        <f t="shared" si="20"/>
        <v>45020</v>
      </c>
      <c r="S338" s="5">
        <f t="shared" si="21"/>
        <v>6.805555555911269E-2</v>
      </c>
      <c r="T338" s="5">
        <f t="shared" si="22"/>
        <v>0.18819444444670808</v>
      </c>
      <c r="U338" s="4">
        <f t="shared" si="23"/>
        <v>0.12013888888759539</v>
      </c>
      <c r="V33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1.5740740740740743E-2</v>
      </c>
      <c r="W338" s="4">
        <f>IFERROR(Sala[[#This Row],[T Permanencia]]-Sala[[#This Row],[T Preparación (H)]],0)</f>
        <v>0.10439814814685464</v>
      </c>
      <c r="X338" t="str">
        <f>IF(Sala[[#This Row],[T Degustación (H)]]&gt;0,"Cobrado","No cobrado")</f>
        <v>Cobrado</v>
      </c>
    </row>
    <row r="339" spans="1:24" x14ac:dyDescent="0.2">
      <c r="A339">
        <v>18</v>
      </c>
      <c r="B339" t="s">
        <v>422</v>
      </c>
      <c r="C339">
        <v>338</v>
      </c>
      <c r="D339">
        <v>2</v>
      </c>
      <c r="E339" s="1">
        <v>45020.022222222222</v>
      </c>
      <c r="F339" s="1">
        <v>45020.145833333336</v>
      </c>
      <c r="G339" t="s">
        <v>13</v>
      </c>
      <c r="H339" t="s">
        <v>14</v>
      </c>
      <c r="I339" t="s">
        <v>235</v>
      </c>
      <c r="J339">
        <v>30.62</v>
      </c>
      <c r="K339" t="s">
        <v>20</v>
      </c>
      <c r="L339" t="s">
        <v>52</v>
      </c>
      <c r="M339" t="s">
        <v>29</v>
      </c>
      <c r="N339" t="s">
        <v>33</v>
      </c>
      <c r="O339" t="s">
        <v>95</v>
      </c>
      <c r="P339" t="s">
        <v>56</v>
      </c>
      <c r="Q33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279</v>
      </c>
      <c r="R339" s="6">
        <f t="shared" si="20"/>
        <v>45020</v>
      </c>
      <c r="S339" s="5">
        <f t="shared" si="21"/>
        <v>2.2222222221898846E-2</v>
      </c>
      <c r="T339" s="5">
        <f t="shared" si="22"/>
        <v>0.14583333333575865</v>
      </c>
      <c r="U339" s="4">
        <f t="shared" si="23"/>
        <v>0.12361111111385981</v>
      </c>
      <c r="V33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3.7731481481481477E-2</v>
      </c>
      <c r="W339" s="4">
        <f>IFERROR(Sala[[#This Row],[T Permanencia]]-Sala[[#This Row],[T Preparación (H)]],0)</f>
        <v>8.5879629632378329E-2</v>
      </c>
      <c r="X339" t="str">
        <f>IF(Sala[[#This Row],[T Degustación (H)]]&gt;0,"Cobrado","No cobrado")</f>
        <v>Cobrado</v>
      </c>
    </row>
    <row r="340" spans="1:24" x14ac:dyDescent="0.2">
      <c r="A340">
        <v>13</v>
      </c>
      <c r="B340" t="s">
        <v>423</v>
      </c>
      <c r="C340">
        <v>339</v>
      </c>
      <c r="D340">
        <v>2</v>
      </c>
      <c r="E340" s="1">
        <v>45020</v>
      </c>
      <c r="F340" s="1">
        <v>45020.084027777775</v>
      </c>
      <c r="G340" t="s">
        <v>43</v>
      </c>
      <c r="H340" t="s">
        <v>39</v>
      </c>
      <c r="I340" t="s">
        <v>235</v>
      </c>
      <c r="J340">
        <v>19.600000000000001</v>
      </c>
      <c r="K340" t="s">
        <v>20</v>
      </c>
      <c r="L340" t="s">
        <v>231</v>
      </c>
      <c r="M340" t="s">
        <v>18</v>
      </c>
      <c r="N340" t="s">
        <v>79</v>
      </c>
      <c r="Q34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104</v>
      </c>
      <c r="R340" s="6">
        <f t="shared" si="20"/>
        <v>45020</v>
      </c>
      <c r="S340" s="5">
        <f t="shared" si="21"/>
        <v>0</v>
      </c>
      <c r="T340" s="5">
        <f t="shared" si="22"/>
        <v>8.4027777775190771E-2</v>
      </c>
      <c r="U340" s="4">
        <f t="shared" si="23"/>
        <v>8.4027777775190771E-2</v>
      </c>
      <c r="V34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1.5972222222222221E-2</v>
      </c>
      <c r="W340" s="4">
        <f>IFERROR(Sala[[#This Row],[T Permanencia]]-Sala[[#This Row],[T Preparación (H)]],0)</f>
        <v>6.805555555296855E-2</v>
      </c>
      <c r="X340" t="str">
        <f>IF(Sala[[#This Row],[T Degustación (H)]]&gt;0,"Cobrado","No cobrado")</f>
        <v>Cobrado</v>
      </c>
    </row>
    <row r="341" spans="1:24" x14ac:dyDescent="0.2">
      <c r="A341">
        <v>15</v>
      </c>
      <c r="B341" t="s">
        <v>424</v>
      </c>
      <c r="C341">
        <v>340</v>
      </c>
      <c r="D341">
        <v>1</v>
      </c>
      <c r="E341" s="1">
        <v>45020.05</v>
      </c>
      <c r="F341" s="1">
        <v>45020.193055555559</v>
      </c>
      <c r="G341" t="s">
        <v>43</v>
      </c>
      <c r="H341" t="s">
        <v>14</v>
      </c>
      <c r="I341" t="s">
        <v>234</v>
      </c>
      <c r="J341">
        <v>38.520000000000003</v>
      </c>
      <c r="K341" t="s">
        <v>10</v>
      </c>
      <c r="L341" t="s">
        <v>233</v>
      </c>
      <c r="M341" t="s">
        <v>26</v>
      </c>
      <c r="N341" t="s">
        <v>22</v>
      </c>
      <c r="Q34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164</v>
      </c>
      <c r="R341" s="6">
        <f t="shared" si="20"/>
        <v>45020</v>
      </c>
      <c r="S341" s="5">
        <f t="shared" si="21"/>
        <v>5.0000000002910383E-2</v>
      </c>
      <c r="T341" s="5">
        <f t="shared" si="22"/>
        <v>0.19305555555911269</v>
      </c>
      <c r="U341" s="4">
        <f t="shared" si="23"/>
        <v>0.14305555555620231</v>
      </c>
      <c r="V34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2.5115740740740744E-2</v>
      </c>
      <c r="W341" s="4">
        <f>IFERROR(Sala[[#This Row],[T Permanencia]]-Sala[[#This Row],[T Preparación (H)]],0)</f>
        <v>0.11793981481546156</v>
      </c>
      <c r="X341" t="str">
        <f>IF(Sala[[#This Row],[T Degustación (H)]]&gt;0,"Cobrado","No cobrado")</f>
        <v>Cobrado</v>
      </c>
    </row>
    <row r="342" spans="1:24" x14ac:dyDescent="0.2">
      <c r="A342">
        <v>14</v>
      </c>
      <c r="B342" t="s">
        <v>425</v>
      </c>
      <c r="C342">
        <v>341</v>
      </c>
      <c r="D342">
        <v>5</v>
      </c>
      <c r="E342" s="1">
        <v>45020.086805555555</v>
      </c>
      <c r="F342" s="1">
        <v>45020.179861111108</v>
      </c>
      <c r="G342" t="s">
        <v>43</v>
      </c>
      <c r="H342" t="s">
        <v>39</v>
      </c>
      <c r="I342" t="s">
        <v>234</v>
      </c>
      <c r="J342">
        <v>47.05</v>
      </c>
      <c r="K342" t="s">
        <v>10</v>
      </c>
      <c r="L342" t="s">
        <v>231</v>
      </c>
      <c r="M342" t="s">
        <v>22</v>
      </c>
      <c r="N342" t="s">
        <v>82</v>
      </c>
      <c r="O342" t="s">
        <v>11</v>
      </c>
      <c r="Q34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177</v>
      </c>
      <c r="R342" s="6">
        <f t="shared" si="20"/>
        <v>45020</v>
      </c>
      <c r="S342" s="5">
        <f t="shared" si="21"/>
        <v>8.6805555554747116E-2</v>
      </c>
      <c r="T342" s="5">
        <f t="shared" si="22"/>
        <v>0.17986111110803904</v>
      </c>
      <c r="U342" s="4">
        <f t="shared" si="23"/>
        <v>9.3055555553291924E-2</v>
      </c>
      <c r="V34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4.5601851851851852E-2</v>
      </c>
      <c r="W342" s="4">
        <f>IFERROR(Sala[[#This Row],[T Permanencia]]-Sala[[#This Row],[T Preparación (H)]],0)</f>
        <v>4.7453703701440073E-2</v>
      </c>
      <c r="X342" t="str">
        <f>IF(Sala[[#This Row],[T Degustación (H)]]&gt;0,"Cobrado","No cobrado")</f>
        <v>Cobrado</v>
      </c>
    </row>
    <row r="343" spans="1:24" x14ac:dyDescent="0.2">
      <c r="A343">
        <v>19</v>
      </c>
      <c r="B343" t="s">
        <v>426</v>
      </c>
      <c r="C343">
        <v>342</v>
      </c>
      <c r="D343">
        <v>5</v>
      </c>
      <c r="E343" s="1">
        <v>45020.104166666664</v>
      </c>
      <c r="F343" s="1">
        <v>45020.257638888892</v>
      </c>
      <c r="G343" t="s">
        <v>43</v>
      </c>
      <c r="H343" t="s">
        <v>39</v>
      </c>
      <c r="I343" t="s">
        <v>234</v>
      </c>
      <c r="J343">
        <v>20.059999999999999</v>
      </c>
      <c r="K343" t="s">
        <v>10</v>
      </c>
      <c r="L343" t="s">
        <v>21</v>
      </c>
      <c r="M343" t="s">
        <v>79</v>
      </c>
      <c r="N343" t="s">
        <v>22</v>
      </c>
      <c r="Q34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102</v>
      </c>
      <c r="R343" s="6">
        <f t="shared" si="20"/>
        <v>45020</v>
      </c>
      <c r="S343" s="5">
        <f t="shared" si="21"/>
        <v>0.10416666666424135</v>
      </c>
      <c r="T343" s="5">
        <f t="shared" si="22"/>
        <v>0.25763888889196096</v>
      </c>
      <c r="U343" s="4">
        <f t="shared" si="23"/>
        <v>0.15347222222771961</v>
      </c>
      <c r="V34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1.8749999999999999E-2</v>
      </c>
      <c r="W343" s="4">
        <f>IFERROR(Sala[[#This Row],[T Permanencia]]-Sala[[#This Row],[T Preparación (H)]],0)</f>
        <v>0.13472222222771962</v>
      </c>
      <c r="X343" t="str">
        <f>IF(Sala[[#This Row],[T Degustación (H)]]&gt;0,"Cobrado","No cobrado")</f>
        <v>Cobrado</v>
      </c>
    </row>
    <row r="344" spans="1:24" x14ac:dyDescent="0.2">
      <c r="A344">
        <v>12</v>
      </c>
      <c r="B344" t="s">
        <v>427</v>
      </c>
      <c r="C344">
        <v>343</v>
      </c>
      <c r="D344">
        <v>1</v>
      </c>
      <c r="E344" s="1">
        <v>45020.163888888892</v>
      </c>
      <c r="F344" s="1">
        <v>45020.239583333336</v>
      </c>
      <c r="G344" t="s">
        <v>13</v>
      </c>
      <c r="H344" t="s">
        <v>14</v>
      </c>
      <c r="I344" t="s">
        <v>234</v>
      </c>
      <c r="J344">
        <v>23.01</v>
      </c>
      <c r="K344" t="s">
        <v>16</v>
      </c>
      <c r="L344" t="s">
        <v>231</v>
      </c>
      <c r="M344" t="s">
        <v>29</v>
      </c>
      <c r="N344" t="s">
        <v>79</v>
      </c>
      <c r="Q34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137</v>
      </c>
      <c r="R344" s="6">
        <f t="shared" si="20"/>
        <v>45020</v>
      </c>
      <c r="S344" s="5">
        <f t="shared" si="21"/>
        <v>0.16388888889196096</v>
      </c>
      <c r="T344" s="5">
        <f t="shared" si="22"/>
        <v>0.23958333333575865</v>
      </c>
      <c r="U344" s="4">
        <f t="shared" si="23"/>
        <v>8.6111111110464364E-2</v>
      </c>
      <c r="V34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3.0092592592592594E-2</v>
      </c>
      <c r="W344" s="4">
        <f>IFERROR(Sala[[#This Row],[T Permanencia]]-Sala[[#This Row],[T Preparación (H)]],0)</f>
        <v>5.601851851787177E-2</v>
      </c>
      <c r="X344" t="str">
        <f>IF(Sala[[#This Row],[T Degustación (H)]]&gt;0,"Cobrado","No cobrado")</f>
        <v>Cobrado</v>
      </c>
    </row>
    <row r="345" spans="1:24" x14ac:dyDescent="0.2">
      <c r="A345">
        <v>15</v>
      </c>
      <c r="B345" t="s">
        <v>428</v>
      </c>
      <c r="C345">
        <v>344</v>
      </c>
      <c r="D345">
        <v>3</v>
      </c>
      <c r="E345" s="1">
        <v>45020.031944444447</v>
      </c>
      <c r="F345" s="1">
        <v>45020.086111111108</v>
      </c>
      <c r="G345" t="s">
        <v>24</v>
      </c>
      <c r="H345" t="s">
        <v>14</v>
      </c>
      <c r="I345" t="s">
        <v>234</v>
      </c>
      <c r="J345">
        <v>33.01</v>
      </c>
      <c r="K345" t="s">
        <v>16</v>
      </c>
      <c r="L345" t="s">
        <v>25</v>
      </c>
      <c r="M345" t="s">
        <v>11</v>
      </c>
      <c r="N345" t="s">
        <v>47</v>
      </c>
      <c r="O345" t="s">
        <v>95</v>
      </c>
      <c r="P345" t="s">
        <v>82</v>
      </c>
      <c r="Q34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183</v>
      </c>
      <c r="R345" s="6">
        <f t="shared" si="20"/>
        <v>45020</v>
      </c>
      <c r="S345" s="5">
        <f t="shared" si="21"/>
        <v>3.1944444446708076E-2</v>
      </c>
      <c r="T345" s="5">
        <f t="shared" si="22"/>
        <v>8.611111110803904E-2</v>
      </c>
      <c r="U345" s="4">
        <f t="shared" si="23"/>
        <v>6.4583333327997636E-2</v>
      </c>
      <c r="V34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4.3402777777777776E-2</v>
      </c>
      <c r="W345" s="4">
        <f>IFERROR(Sala[[#This Row],[T Permanencia]]-Sala[[#This Row],[T Preparación (H)]],0)</f>
        <v>2.1180555550219859E-2</v>
      </c>
      <c r="X345" t="str">
        <f>IF(Sala[[#This Row],[T Degustación (H)]]&gt;0,"Cobrado","No cobrado")</f>
        <v>Cobrado</v>
      </c>
    </row>
    <row r="346" spans="1:24" x14ac:dyDescent="0.2">
      <c r="A346">
        <v>16</v>
      </c>
      <c r="B346" t="s">
        <v>128</v>
      </c>
      <c r="C346">
        <v>345</v>
      </c>
      <c r="D346">
        <v>3</v>
      </c>
      <c r="E346" s="1">
        <v>45020.054166666669</v>
      </c>
      <c r="F346" s="1">
        <v>45020.179861111108</v>
      </c>
      <c r="G346" t="s">
        <v>8</v>
      </c>
      <c r="H346" t="s">
        <v>14</v>
      </c>
      <c r="I346" t="s">
        <v>234</v>
      </c>
      <c r="J346">
        <v>13.98</v>
      </c>
      <c r="K346" t="s">
        <v>16</v>
      </c>
      <c r="L346" t="s">
        <v>25</v>
      </c>
      <c r="M346" t="s">
        <v>44</v>
      </c>
      <c r="Q34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38</v>
      </c>
      <c r="R346" s="6">
        <f t="shared" si="20"/>
        <v>45020</v>
      </c>
      <c r="S346" s="5">
        <f t="shared" si="21"/>
        <v>5.4166666668606922E-2</v>
      </c>
      <c r="T346" s="5">
        <f t="shared" si="22"/>
        <v>0.17986111110803904</v>
      </c>
      <c r="U346" s="4">
        <f t="shared" si="23"/>
        <v>0.13611111110609878</v>
      </c>
      <c r="V34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6.2500000000000003E-3</v>
      </c>
      <c r="W346" s="4">
        <f>IFERROR(Sala[[#This Row],[T Permanencia]]-Sala[[#This Row],[T Preparación (H)]],0)</f>
        <v>0.12986111110609877</v>
      </c>
      <c r="X346" t="str">
        <f>IF(Sala[[#This Row],[T Degustación (H)]]&gt;0,"Cobrado","No cobrado")</f>
        <v>Cobrado</v>
      </c>
    </row>
    <row r="347" spans="1:24" x14ac:dyDescent="0.2">
      <c r="A347">
        <v>1</v>
      </c>
      <c r="B347" t="s">
        <v>129</v>
      </c>
      <c r="C347">
        <v>346</v>
      </c>
      <c r="D347">
        <v>5</v>
      </c>
      <c r="E347" s="1">
        <v>45020.027777777781</v>
      </c>
      <c r="F347" s="1">
        <v>45020.163888888892</v>
      </c>
      <c r="G347" t="s">
        <v>13</v>
      </c>
      <c r="H347" t="s">
        <v>14</v>
      </c>
      <c r="I347" t="s">
        <v>235</v>
      </c>
      <c r="J347">
        <v>35.93</v>
      </c>
      <c r="K347" t="s">
        <v>20</v>
      </c>
      <c r="L347" t="s">
        <v>40</v>
      </c>
      <c r="M347" t="s">
        <v>35</v>
      </c>
      <c r="Q34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72</v>
      </c>
      <c r="R347" s="6">
        <f t="shared" si="20"/>
        <v>45020</v>
      </c>
      <c r="S347" s="5">
        <f t="shared" si="21"/>
        <v>2.7777777781011537E-2</v>
      </c>
      <c r="T347" s="5">
        <f t="shared" si="22"/>
        <v>0.16388888889196096</v>
      </c>
      <c r="U347" s="4">
        <f t="shared" si="23"/>
        <v>0.13611111111094942</v>
      </c>
      <c r="V34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7.6388888888888886E-3</v>
      </c>
      <c r="W347" s="4">
        <f>IFERROR(Sala[[#This Row],[T Permanencia]]-Sala[[#This Row],[T Preparación (H)]],0)</f>
        <v>0.12847222222206053</v>
      </c>
      <c r="X347" t="str">
        <f>IF(Sala[[#This Row],[T Degustación (H)]]&gt;0,"Cobrado","No cobrado")</f>
        <v>Cobrado</v>
      </c>
    </row>
    <row r="348" spans="1:24" x14ac:dyDescent="0.2">
      <c r="A348">
        <v>7</v>
      </c>
      <c r="B348" t="s">
        <v>130</v>
      </c>
      <c r="C348">
        <v>347</v>
      </c>
      <c r="D348">
        <v>4</v>
      </c>
      <c r="E348" s="1">
        <v>45020.075694444444</v>
      </c>
      <c r="F348" s="1">
        <v>45020.19027777778</v>
      </c>
      <c r="G348" t="s">
        <v>8</v>
      </c>
      <c r="H348" t="s">
        <v>14</v>
      </c>
      <c r="I348" t="s">
        <v>234</v>
      </c>
      <c r="J348">
        <v>48.52</v>
      </c>
      <c r="K348" t="s">
        <v>20</v>
      </c>
      <c r="L348" t="s">
        <v>25</v>
      </c>
      <c r="M348" t="s">
        <v>11</v>
      </c>
      <c r="Q34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70</v>
      </c>
      <c r="R348" s="6">
        <f t="shared" si="20"/>
        <v>45020</v>
      </c>
      <c r="S348" s="5">
        <f t="shared" si="21"/>
        <v>7.5694444443797693E-2</v>
      </c>
      <c r="T348" s="5">
        <f t="shared" si="22"/>
        <v>0.19027777777955635</v>
      </c>
      <c r="U348" s="4">
        <f t="shared" si="23"/>
        <v>0.11458333333575865</v>
      </c>
      <c r="V34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1.5277777777777777E-2</v>
      </c>
      <c r="W348" s="4">
        <f>IFERROR(Sala[[#This Row],[T Permanencia]]-Sala[[#This Row],[T Preparación (H)]],0)</f>
        <v>9.9305555557980874E-2</v>
      </c>
      <c r="X348" t="str">
        <f>IF(Sala[[#This Row],[T Degustación (H)]]&gt;0,"Cobrado","No cobrado")</f>
        <v>Cobrado</v>
      </c>
    </row>
    <row r="349" spans="1:24" x14ac:dyDescent="0.2">
      <c r="A349">
        <v>16</v>
      </c>
      <c r="B349" t="s">
        <v>429</v>
      </c>
      <c r="C349">
        <v>348</v>
      </c>
      <c r="D349">
        <v>2</v>
      </c>
      <c r="E349" s="1">
        <v>45020.053472222222</v>
      </c>
      <c r="F349" s="1">
        <v>45020.207638888889</v>
      </c>
      <c r="G349" t="s">
        <v>24</v>
      </c>
      <c r="H349" t="s">
        <v>14</v>
      </c>
      <c r="I349" t="s">
        <v>234</v>
      </c>
      <c r="J349">
        <v>30.78</v>
      </c>
      <c r="K349" t="s">
        <v>16</v>
      </c>
      <c r="L349" t="s">
        <v>60</v>
      </c>
      <c r="M349" t="s">
        <v>61</v>
      </c>
      <c r="N349" t="s">
        <v>56</v>
      </c>
      <c r="Q34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86</v>
      </c>
      <c r="R349" s="6">
        <f t="shared" si="20"/>
        <v>45020</v>
      </c>
      <c r="S349" s="5">
        <f t="shared" si="21"/>
        <v>5.3472222221898846E-2</v>
      </c>
      <c r="T349" s="5">
        <f t="shared" si="22"/>
        <v>0.20763888888905058</v>
      </c>
      <c r="U349" s="4">
        <f t="shared" si="23"/>
        <v>0.16458333333381839</v>
      </c>
      <c r="V34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3.4722222222222224E-2</v>
      </c>
      <c r="W349" s="4">
        <f>IFERROR(Sala[[#This Row],[T Permanencia]]-Sala[[#This Row],[T Preparación (H)]],0)</f>
        <v>0.12986111111159615</v>
      </c>
      <c r="X349" t="str">
        <f>IF(Sala[[#This Row],[T Degustación (H)]]&gt;0,"Cobrado","No cobrado")</f>
        <v>Cobrado</v>
      </c>
    </row>
    <row r="350" spans="1:24" x14ac:dyDescent="0.2">
      <c r="A350">
        <v>13</v>
      </c>
      <c r="B350" t="s">
        <v>430</v>
      </c>
      <c r="C350">
        <v>349</v>
      </c>
      <c r="D350">
        <v>1</v>
      </c>
      <c r="E350" s="1">
        <v>45020.158333333333</v>
      </c>
      <c r="F350" s="1">
        <v>45020.313194444447</v>
      </c>
      <c r="G350" t="s">
        <v>13</v>
      </c>
      <c r="H350" t="s">
        <v>39</v>
      </c>
      <c r="I350" t="s">
        <v>234</v>
      </c>
      <c r="J350">
        <v>40.630000000000003</v>
      </c>
      <c r="K350" t="s">
        <v>16</v>
      </c>
      <c r="L350" t="s">
        <v>17</v>
      </c>
      <c r="M350" t="s">
        <v>31</v>
      </c>
      <c r="N350" t="s">
        <v>44</v>
      </c>
      <c r="O350" t="s">
        <v>11</v>
      </c>
      <c r="Q35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152</v>
      </c>
      <c r="R350" s="6">
        <f t="shared" si="20"/>
        <v>45020</v>
      </c>
      <c r="S350" s="5">
        <f t="shared" si="21"/>
        <v>0.15833333333284827</v>
      </c>
      <c r="T350" s="5">
        <f t="shared" si="22"/>
        <v>0.31319444444670808</v>
      </c>
      <c r="U350" s="4">
        <f t="shared" si="23"/>
        <v>0.16527777778052646</v>
      </c>
      <c r="V35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4.7106481481481485E-2</v>
      </c>
      <c r="W350" s="4">
        <f>IFERROR(Sala[[#This Row],[T Permanencia]]-Sala[[#This Row],[T Preparación (H)]],0)</f>
        <v>0.11817129629904498</v>
      </c>
      <c r="X350" t="str">
        <f>IF(Sala[[#This Row],[T Degustación (H)]]&gt;0,"Cobrado","No cobrado")</f>
        <v>Cobrado</v>
      </c>
    </row>
    <row r="351" spans="1:24" x14ac:dyDescent="0.2">
      <c r="A351">
        <v>2</v>
      </c>
      <c r="B351" t="s">
        <v>431</v>
      </c>
      <c r="C351">
        <v>350</v>
      </c>
      <c r="D351">
        <v>6</v>
      </c>
      <c r="E351" s="1">
        <v>45020.024305555555</v>
      </c>
      <c r="F351" s="1">
        <v>45020.124305555553</v>
      </c>
      <c r="G351" t="s">
        <v>13</v>
      </c>
      <c r="H351" t="s">
        <v>39</v>
      </c>
      <c r="I351" t="s">
        <v>235</v>
      </c>
      <c r="J351">
        <v>36.21</v>
      </c>
      <c r="K351" t="s">
        <v>20</v>
      </c>
      <c r="L351" t="s">
        <v>28</v>
      </c>
      <c r="M351" t="s">
        <v>47</v>
      </c>
      <c r="N351" t="s">
        <v>41</v>
      </c>
      <c r="Q35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143</v>
      </c>
      <c r="R351" s="6">
        <f t="shared" si="20"/>
        <v>45020</v>
      </c>
      <c r="S351" s="5">
        <f t="shared" si="21"/>
        <v>2.4305555554747116E-2</v>
      </c>
      <c r="T351" s="5">
        <f t="shared" si="22"/>
        <v>0.12430555555329192</v>
      </c>
      <c r="U351" s="4">
        <f t="shared" si="23"/>
        <v>9.9999999998544808E-2</v>
      </c>
      <c r="V35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3.125E-2</v>
      </c>
      <c r="W351" s="4">
        <f>IFERROR(Sala[[#This Row],[T Permanencia]]-Sala[[#This Row],[T Preparación (H)]],0)</f>
        <v>6.8749999998544808E-2</v>
      </c>
      <c r="X351" t="str">
        <f>IF(Sala[[#This Row],[T Degustación (H)]]&gt;0,"Cobrado","No cobrado")</f>
        <v>Cobrado</v>
      </c>
    </row>
    <row r="352" spans="1:24" x14ac:dyDescent="0.2">
      <c r="A352">
        <v>1</v>
      </c>
      <c r="B352" t="s">
        <v>432</v>
      </c>
      <c r="C352">
        <v>351</v>
      </c>
      <c r="D352">
        <v>6</v>
      </c>
      <c r="E352" s="1">
        <v>45020.161111111112</v>
      </c>
      <c r="F352" s="1">
        <v>45020.256249999999</v>
      </c>
      <c r="G352" t="s">
        <v>63</v>
      </c>
      <c r="H352" t="s">
        <v>39</v>
      </c>
      <c r="I352" t="s">
        <v>234</v>
      </c>
      <c r="J352">
        <v>48.93</v>
      </c>
      <c r="K352" t="s">
        <v>10</v>
      </c>
      <c r="L352" t="s">
        <v>17</v>
      </c>
      <c r="M352" t="s">
        <v>95</v>
      </c>
      <c r="N352" t="s">
        <v>11</v>
      </c>
      <c r="Q35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201</v>
      </c>
      <c r="R352" s="6">
        <f t="shared" si="20"/>
        <v>45020</v>
      </c>
      <c r="S352" s="5">
        <f t="shared" si="21"/>
        <v>0.16111111111240461</v>
      </c>
      <c r="T352" s="5">
        <f t="shared" si="22"/>
        <v>0.25624999999854481</v>
      </c>
      <c r="U352" s="4">
        <f t="shared" si="23"/>
        <v>9.5138888886140194E-2</v>
      </c>
      <c r="V35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5.7870370370370367E-3</v>
      </c>
      <c r="W352" s="4">
        <f>IFERROR(Sala[[#This Row],[T Permanencia]]-Sala[[#This Row],[T Preparación (H)]],0)</f>
        <v>8.9351851849103159E-2</v>
      </c>
      <c r="X352" t="str">
        <f>IF(Sala[[#This Row],[T Degustación (H)]]&gt;0,"Cobrado","No cobrado")</f>
        <v>Cobrado</v>
      </c>
    </row>
    <row r="353" spans="1:24" x14ac:dyDescent="0.2">
      <c r="A353">
        <v>1</v>
      </c>
      <c r="B353" t="s">
        <v>131</v>
      </c>
      <c r="C353">
        <v>352</v>
      </c>
      <c r="D353">
        <v>3</v>
      </c>
      <c r="E353" s="1">
        <v>45020.011805555558</v>
      </c>
      <c r="F353" s="1">
        <v>45020.120138888888</v>
      </c>
      <c r="G353" t="s">
        <v>43</v>
      </c>
      <c r="H353" t="s">
        <v>39</v>
      </c>
      <c r="I353" t="s">
        <v>15</v>
      </c>
      <c r="J353">
        <v>17.55</v>
      </c>
      <c r="K353" t="s">
        <v>20</v>
      </c>
      <c r="L353" t="s">
        <v>60</v>
      </c>
      <c r="M353" t="s">
        <v>102</v>
      </c>
      <c r="Q35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99</v>
      </c>
      <c r="R353" s="6">
        <f t="shared" si="20"/>
        <v>45020</v>
      </c>
      <c r="S353" s="5">
        <f t="shared" si="21"/>
        <v>1.1805555557657499E-2</v>
      </c>
      <c r="T353" s="5">
        <f t="shared" si="22"/>
        <v>0.12013888888759539</v>
      </c>
      <c r="U353" s="4">
        <f t="shared" si="23"/>
        <v>0.10833333332993789</v>
      </c>
      <c r="V35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1.6203703703703705E-3</v>
      </c>
      <c r="W353" s="4">
        <f>IFERROR(Sala[[#This Row],[T Permanencia]]-Sala[[#This Row],[T Preparación (H)]],0)</f>
        <v>0.10671296295956752</v>
      </c>
      <c r="X353" t="str">
        <f>IF(Sala[[#This Row],[T Degustación (H)]]&gt;0,"Cobrado","No cobrado")</f>
        <v>Cobrado</v>
      </c>
    </row>
    <row r="354" spans="1:24" x14ac:dyDescent="0.2">
      <c r="A354">
        <v>7</v>
      </c>
      <c r="B354" t="s">
        <v>433</v>
      </c>
      <c r="C354">
        <v>353</v>
      </c>
      <c r="D354">
        <v>5</v>
      </c>
      <c r="E354" s="1">
        <v>45020.156944444447</v>
      </c>
      <c r="F354" s="1">
        <v>45020.316666666666</v>
      </c>
      <c r="G354" t="s">
        <v>13</v>
      </c>
      <c r="H354" t="s">
        <v>9</v>
      </c>
      <c r="I354" t="s">
        <v>234</v>
      </c>
      <c r="J354">
        <v>27.37</v>
      </c>
      <c r="K354" t="s">
        <v>20</v>
      </c>
      <c r="L354" t="s">
        <v>17</v>
      </c>
      <c r="M354" t="s">
        <v>82</v>
      </c>
      <c r="N354" t="s">
        <v>31</v>
      </c>
      <c r="O354" t="s">
        <v>11</v>
      </c>
      <c r="P354" t="s">
        <v>29</v>
      </c>
      <c r="Q35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212</v>
      </c>
      <c r="R354" s="6">
        <f t="shared" si="20"/>
        <v>45020</v>
      </c>
      <c r="S354" s="5">
        <f t="shared" si="21"/>
        <v>0.15694444444670808</v>
      </c>
      <c r="T354" s="5">
        <f t="shared" si="22"/>
        <v>0.31666666666569654</v>
      </c>
      <c r="U354" s="4">
        <f t="shared" si="23"/>
        <v>0.15972222221898846</v>
      </c>
      <c r="V35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0.05</v>
      </c>
      <c r="W354" s="4">
        <f>IFERROR(Sala[[#This Row],[T Permanencia]]-Sala[[#This Row],[T Preparación (H)]],0)</f>
        <v>0.10972222221898846</v>
      </c>
      <c r="X354" t="str">
        <f>IF(Sala[[#This Row],[T Degustación (H)]]&gt;0,"Cobrado","No cobrado")</f>
        <v>Cobrado</v>
      </c>
    </row>
    <row r="355" spans="1:24" x14ac:dyDescent="0.2">
      <c r="A355">
        <v>12</v>
      </c>
      <c r="B355" t="s">
        <v>434</v>
      </c>
      <c r="C355">
        <v>354</v>
      </c>
      <c r="D355">
        <v>6</v>
      </c>
      <c r="E355" s="1">
        <v>45020.018055555556</v>
      </c>
      <c r="F355" s="1">
        <v>45020.14166666667</v>
      </c>
      <c r="G355" t="s">
        <v>13</v>
      </c>
      <c r="H355" t="s">
        <v>39</v>
      </c>
      <c r="I355" t="s">
        <v>234</v>
      </c>
      <c r="J355">
        <v>29.58</v>
      </c>
      <c r="K355" t="s">
        <v>16</v>
      </c>
      <c r="L355" t="s">
        <v>60</v>
      </c>
      <c r="M355" t="s">
        <v>44</v>
      </c>
      <c r="N355" t="s">
        <v>95</v>
      </c>
      <c r="O355" t="s">
        <v>37</v>
      </c>
      <c r="P355" t="s">
        <v>65</v>
      </c>
      <c r="Q35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181</v>
      </c>
      <c r="R355" s="6">
        <f t="shared" si="20"/>
        <v>45020</v>
      </c>
      <c r="S355" s="5">
        <f t="shared" si="21"/>
        <v>1.8055555556202307E-2</v>
      </c>
      <c r="T355" s="5">
        <f t="shared" si="22"/>
        <v>0.14166666667006211</v>
      </c>
      <c r="U355" s="4">
        <f t="shared" si="23"/>
        <v>0.13402777778052646</v>
      </c>
      <c r="V35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6.0879629629629624E-2</v>
      </c>
      <c r="W355" s="4">
        <f>IFERROR(Sala[[#This Row],[T Permanencia]]-Sala[[#This Row],[T Preparación (H)]],0)</f>
        <v>7.3148148150896847E-2</v>
      </c>
      <c r="X355" t="str">
        <f>IF(Sala[[#This Row],[T Degustación (H)]]&gt;0,"Cobrado","No cobrado")</f>
        <v>Cobrado</v>
      </c>
    </row>
    <row r="356" spans="1:24" x14ac:dyDescent="0.2">
      <c r="A356">
        <v>4</v>
      </c>
      <c r="B356" t="s">
        <v>132</v>
      </c>
      <c r="C356">
        <v>355</v>
      </c>
      <c r="D356">
        <v>4</v>
      </c>
      <c r="E356" s="1">
        <v>45020.070138888892</v>
      </c>
      <c r="F356" s="1">
        <v>45020.213194444441</v>
      </c>
      <c r="G356" t="s">
        <v>13</v>
      </c>
      <c r="H356" t="s">
        <v>39</v>
      </c>
      <c r="I356" t="s">
        <v>234</v>
      </c>
      <c r="J356">
        <v>30.53</v>
      </c>
      <c r="K356" t="s">
        <v>20</v>
      </c>
      <c r="L356" t="s">
        <v>233</v>
      </c>
      <c r="M356" t="s">
        <v>61</v>
      </c>
      <c r="Q35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26</v>
      </c>
      <c r="R356" s="6">
        <f t="shared" si="20"/>
        <v>45020</v>
      </c>
      <c r="S356" s="5">
        <f t="shared" si="21"/>
        <v>7.013888889196096E-2</v>
      </c>
      <c r="T356" s="5">
        <f t="shared" si="22"/>
        <v>0.21319444444088731</v>
      </c>
      <c r="U356" s="4">
        <f t="shared" si="23"/>
        <v>0.14305555554892635</v>
      </c>
      <c r="V35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4.8611111111111112E-3</v>
      </c>
      <c r="W356" s="4">
        <f>IFERROR(Sala[[#This Row],[T Permanencia]]-Sala[[#This Row],[T Preparación (H)]],0)</f>
        <v>0.13819444443781523</v>
      </c>
      <c r="X356" t="str">
        <f>IF(Sala[[#This Row],[T Degustación (H)]]&gt;0,"Cobrado","No cobrado")</f>
        <v>Cobrado</v>
      </c>
    </row>
    <row r="357" spans="1:24" x14ac:dyDescent="0.2">
      <c r="A357">
        <v>1</v>
      </c>
      <c r="B357" t="s">
        <v>133</v>
      </c>
      <c r="C357">
        <v>356</v>
      </c>
      <c r="D357">
        <v>1</v>
      </c>
      <c r="E357" s="1">
        <v>45020.008333333331</v>
      </c>
      <c r="F357" s="1">
        <v>45020.095833333333</v>
      </c>
      <c r="G357" t="s">
        <v>43</v>
      </c>
      <c r="H357" t="s">
        <v>39</v>
      </c>
      <c r="I357" t="s">
        <v>234</v>
      </c>
      <c r="J357">
        <v>28.92</v>
      </c>
      <c r="K357" t="s">
        <v>16</v>
      </c>
      <c r="L357" t="s">
        <v>17</v>
      </c>
      <c r="M357" t="s">
        <v>37</v>
      </c>
      <c r="Q35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36</v>
      </c>
      <c r="R357" s="6">
        <f t="shared" si="20"/>
        <v>45020</v>
      </c>
      <c r="S357" s="5">
        <f t="shared" si="21"/>
        <v>8.333333331393078E-3</v>
      </c>
      <c r="T357" s="5">
        <f t="shared" si="22"/>
        <v>9.5833333332848269E-2</v>
      </c>
      <c r="U357" s="4">
        <f t="shared" si="23"/>
        <v>9.7916666668121863E-2</v>
      </c>
      <c r="V35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2.4305555555555556E-3</v>
      </c>
      <c r="W357" s="4">
        <f>IFERROR(Sala[[#This Row],[T Permanencia]]-Sala[[#This Row],[T Preparación (H)]],0)</f>
        <v>9.5486111112566302E-2</v>
      </c>
      <c r="X357" t="str">
        <f>IF(Sala[[#This Row],[T Degustación (H)]]&gt;0,"Cobrado","No cobrado")</f>
        <v>Cobrado</v>
      </c>
    </row>
    <row r="358" spans="1:24" x14ac:dyDescent="0.2">
      <c r="A358">
        <v>17</v>
      </c>
      <c r="B358" t="s">
        <v>435</v>
      </c>
      <c r="C358">
        <v>357</v>
      </c>
      <c r="D358">
        <v>2</v>
      </c>
      <c r="E358" s="1">
        <v>45020.054861111108</v>
      </c>
      <c r="F358" s="1">
        <v>45020.18472222222</v>
      </c>
      <c r="G358" t="s">
        <v>43</v>
      </c>
      <c r="H358" t="s">
        <v>39</v>
      </c>
      <c r="I358" t="s">
        <v>235</v>
      </c>
      <c r="J358">
        <v>26.87</v>
      </c>
      <c r="K358" t="s">
        <v>16</v>
      </c>
      <c r="L358" t="s">
        <v>25</v>
      </c>
      <c r="M358" t="s">
        <v>50</v>
      </c>
      <c r="N358" t="s">
        <v>56</v>
      </c>
      <c r="O358" t="s">
        <v>41</v>
      </c>
      <c r="P358" t="s">
        <v>82</v>
      </c>
      <c r="Q35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168</v>
      </c>
      <c r="R358" s="6">
        <f t="shared" si="20"/>
        <v>45020</v>
      </c>
      <c r="S358" s="5">
        <f t="shared" si="21"/>
        <v>5.486111110803904E-2</v>
      </c>
      <c r="T358" s="5">
        <f t="shared" si="22"/>
        <v>0.18472222222044365</v>
      </c>
      <c r="U358" s="4">
        <f t="shared" si="23"/>
        <v>0.14027777777907127</v>
      </c>
      <c r="V35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5.0578703703703702E-2</v>
      </c>
      <c r="W358" s="4">
        <f>IFERROR(Sala[[#This Row],[T Permanencia]]-Sala[[#This Row],[T Preparación (H)]],0)</f>
        <v>8.9699074075367563E-2</v>
      </c>
      <c r="X358" t="str">
        <f>IF(Sala[[#This Row],[T Degustación (H)]]&gt;0,"Cobrado","No cobrado")</f>
        <v>Cobrado</v>
      </c>
    </row>
    <row r="359" spans="1:24" x14ac:dyDescent="0.2">
      <c r="A359">
        <v>13</v>
      </c>
      <c r="B359" t="s">
        <v>391</v>
      </c>
      <c r="C359">
        <v>358</v>
      </c>
      <c r="D359">
        <v>5</v>
      </c>
      <c r="E359" s="1">
        <v>45020.109027777777</v>
      </c>
      <c r="F359" s="1">
        <v>45020.247916666667</v>
      </c>
      <c r="G359" t="s">
        <v>13</v>
      </c>
      <c r="H359" t="s">
        <v>9</v>
      </c>
      <c r="I359" t="s">
        <v>234</v>
      </c>
      <c r="J359">
        <v>42.1</v>
      </c>
      <c r="K359" t="s">
        <v>20</v>
      </c>
      <c r="L359" t="s">
        <v>46</v>
      </c>
      <c r="M359" t="s">
        <v>61</v>
      </c>
      <c r="N359" t="s">
        <v>37</v>
      </c>
      <c r="O359" t="s">
        <v>56</v>
      </c>
      <c r="Q35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166</v>
      </c>
      <c r="R359" s="6">
        <f t="shared" si="20"/>
        <v>45020</v>
      </c>
      <c r="S359" s="5">
        <f t="shared" si="21"/>
        <v>0.10902777777664596</v>
      </c>
      <c r="T359" s="5">
        <f t="shared" si="22"/>
        <v>0.24791666666715173</v>
      </c>
      <c r="U359" s="4">
        <f t="shared" si="23"/>
        <v>0.13888888889050577</v>
      </c>
      <c r="V35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4.0972222222222229E-2</v>
      </c>
      <c r="W359" s="4">
        <f>IFERROR(Sala[[#This Row],[T Permanencia]]-Sala[[#This Row],[T Preparación (H)]],0)</f>
        <v>9.7916666668283539E-2</v>
      </c>
      <c r="X359" t="str">
        <f>IF(Sala[[#This Row],[T Degustación (H)]]&gt;0,"Cobrado","No cobrado")</f>
        <v>Cobrado</v>
      </c>
    </row>
    <row r="360" spans="1:24" x14ac:dyDescent="0.2">
      <c r="A360">
        <v>11</v>
      </c>
      <c r="B360" t="s">
        <v>305</v>
      </c>
      <c r="C360">
        <v>359</v>
      </c>
      <c r="D360">
        <v>2</v>
      </c>
      <c r="E360" s="1">
        <v>45020.02847222222</v>
      </c>
      <c r="F360" s="1">
        <v>45020.173611111109</v>
      </c>
      <c r="G360" t="s">
        <v>24</v>
      </c>
      <c r="H360" t="s">
        <v>14</v>
      </c>
      <c r="I360" t="s">
        <v>234</v>
      </c>
      <c r="J360">
        <v>12.2</v>
      </c>
      <c r="K360" t="s">
        <v>20</v>
      </c>
      <c r="L360" t="s">
        <v>231</v>
      </c>
      <c r="M360" t="s">
        <v>82</v>
      </c>
      <c r="N360" t="s">
        <v>22</v>
      </c>
      <c r="O360" t="s">
        <v>18</v>
      </c>
      <c r="P360" t="s">
        <v>61</v>
      </c>
      <c r="Q36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190</v>
      </c>
      <c r="R360" s="6">
        <f t="shared" si="20"/>
        <v>45020</v>
      </c>
      <c r="S360" s="5">
        <f t="shared" si="21"/>
        <v>2.8472222220443655E-2</v>
      </c>
      <c r="T360" s="5">
        <f t="shared" si="22"/>
        <v>0.17361111110949423</v>
      </c>
      <c r="U360" s="4">
        <f t="shared" si="23"/>
        <v>0.14513888888905058</v>
      </c>
      <c r="V36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7.013888888888889E-2</v>
      </c>
      <c r="W360" s="4">
        <f>IFERROR(Sala[[#This Row],[T Permanencia]]-Sala[[#This Row],[T Preparación (H)]],0)</f>
        <v>7.5000000000161687E-2</v>
      </c>
      <c r="X360" t="str">
        <f>IF(Sala[[#This Row],[T Degustación (H)]]&gt;0,"Cobrado","No cobrado")</f>
        <v>Cobrado</v>
      </c>
    </row>
    <row r="361" spans="1:24" x14ac:dyDescent="0.2">
      <c r="A361">
        <v>16</v>
      </c>
      <c r="B361" t="s">
        <v>436</v>
      </c>
      <c r="C361">
        <v>360</v>
      </c>
      <c r="D361">
        <v>3</v>
      </c>
      <c r="E361" s="1">
        <v>45020.048611111109</v>
      </c>
      <c r="F361" s="1">
        <v>45020.206944444442</v>
      </c>
      <c r="G361" t="s">
        <v>43</v>
      </c>
      <c r="H361" t="s">
        <v>14</v>
      </c>
      <c r="I361" t="s">
        <v>234</v>
      </c>
      <c r="J361">
        <v>39.26</v>
      </c>
      <c r="K361" t="s">
        <v>16</v>
      </c>
      <c r="L361" t="s">
        <v>231</v>
      </c>
      <c r="M361" t="s">
        <v>33</v>
      </c>
      <c r="N361" t="s">
        <v>31</v>
      </c>
      <c r="O361" t="s">
        <v>61</v>
      </c>
      <c r="P361" t="s">
        <v>95</v>
      </c>
      <c r="Q36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233</v>
      </c>
      <c r="R361" s="6">
        <f t="shared" si="20"/>
        <v>45020</v>
      </c>
      <c r="S361" s="5">
        <f t="shared" si="21"/>
        <v>4.8611111109494232E-2</v>
      </c>
      <c r="T361" s="5">
        <f t="shared" si="22"/>
        <v>0.2069444444423425</v>
      </c>
      <c r="U361" s="4">
        <f t="shared" si="23"/>
        <v>0.16874999999951493</v>
      </c>
      <c r="V36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7.9861111111111105E-2</v>
      </c>
      <c r="W361" s="4">
        <f>IFERROR(Sala[[#This Row],[T Permanencia]]-Sala[[#This Row],[T Preparación (H)]],0)</f>
        <v>8.8888888888403822E-2</v>
      </c>
      <c r="X361" t="str">
        <f>IF(Sala[[#This Row],[T Degustación (H)]]&gt;0,"Cobrado","No cobrado")</f>
        <v>Cobrado</v>
      </c>
    </row>
    <row r="362" spans="1:24" x14ac:dyDescent="0.2">
      <c r="A362">
        <v>16</v>
      </c>
      <c r="B362" t="s">
        <v>139</v>
      </c>
      <c r="C362">
        <v>361</v>
      </c>
      <c r="D362">
        <v>1</v>
      </c>
      <c r="E362" s="1">
        <v>45020.078472222223</v>
      </c>
      <c r="F362" s="1">
        <v>45020.227777777778</v>
      </c>
      <c r="G362" t="s">
        <v>24</v>
      </c>
      <c r="H362" t="s">
        <v>9</v>
      </c>
      <c r="I362" t="s">
        <v>15</v>
      </c>
      <c r="J362">
        <v>41.73</v>
      </c>
      <c r="K362" t="s">
        <v>10</v>
      </c>
      <c r="L362" t="s">
        <v>28</v>
      </c>
      <c r="M362" t="s">
        <v>18</v>
      </c>
      <c r="N362" t="s">
        <v>65</v>
      </c>
      <c r="Q36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101</v>
      </c>
      <c r="R362" s="6">
        <f t="shared" si="20"/>
        <v>45020</v>
      </c>
      <c r="S362" s="5">
        <f t="shared" si="21"/>
        <v>7.8472222223354038E-2</v>
      </c>
      <c r="T362" s="5">
        <f t="shared" si="22"/>
        <v>0.22777777777810115</v>
      </c>
      <c r="U362" s="4">
        <f t="shared" si="23"/>
        <v>0.14930555555474712</v>
      </c>
      <c r="V36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5.2777777777777785E-2</v>
      </c>
      <c r="W362" s="4">
        <f>IFERROR(Sala[[#This Row],[T Permanencia]]-Sala[[#This Row],[T Preparación (H)]],0)</f>
        <v>9.6527777776969331E-2</v>
      </c>
      <c r="X362" t="str">
        <f>IF(Sala[[#This Row],[T Degustación (H)]]&gt;0,"Cobrado","No cobrado")</f>
        <v>Cobrado</v>
      </c>
    </row>
    <row r="363" spans="1:24" x14ac:dyDescent="0.2">
      <c r="A363">
        <v>15</v>
      </c>
      <c r="B363" t="s">
        <v>337</v>
      </c>
      <c r="C363">
        <v>362</v>
      </c>
      <c r="D363">
        <v>2</v>
      </c>
      <c r="E363" s="1">
        <v>45020.085416666669</v>
      </c>
      <c r="F363" s="1">
        <v>45020.249305555553</v>
      </c>
      <c r="G363" t="s">
        <v>63</v>
      </c>
      <c r="H363" t="s">
        <v>14</v>
      </c>
      <c r="I363" t="s">
        <v>234</v>
      </c>
      <c r="J363">
        <v>47.21</v>
      </c>
      <c r="K363" t="s">
        <v>10</v>
      </c>
      <c r="L363" t="s">
        <v>46</v>
      </c>
      <c r="M363" t="s">
        <v>56</v>
      </c>
      <c r="N363" t="s">
        <v>65</v>
      </c>
      <c r="O363" t="s">
        <v>37</v>
      </c>
      <c r="Q36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62</v>
      </c>
      <c r="R363" s="6">
        <f t="shared" si="20"/>
        <v>45020</v>
      </c>
      <c r="S363" s="5">
        <f t="shared" si="21"/>
        <v>8.5416666668606922E-2</v>
      </c>
      <c r="T363" s="5">
        <f t="shared" si="22"/>
        <v>0.24930555555329192</v>
      </c>
      <c r="U363" s="4">
        <f t="shared" si="23"/>
        <v>0.163888888884685</v>
      </c>
      <c r="V36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8.5416666666666669E-2</v>
      </c>
      <c r="W363" s="4">
        <f>IFERROR(Sala[[#This Row],[T Permanencia]]-Sala[[#This Row],[T Preparación (H)]],0)</f>
        <v>7.8472222218018334E-2</v>
      </c>
      <c r="X363" t="str">
        <f>IF(Sala[[#This Row],[T Degustación (H)]]&gt;0,"Cobrado","No cobrado")</f>
        <v>Cobrado</v>
      </c>
    </row>
    <row r="364" spans="1:24" x14ac:dyDescent="0.2">
      <c r="A364">
        <v>5</v>
      </c>
      <c r="B364" t="s">
        <v>437</v>
      </c>
      <c r="C364">
        <v>363</v>
      </c>
      <c r="D364">
        <v>2</v>
      </c>
      <c r="E364" s="1">
        <v>45020.073611111111</v>
      </c>
      <c r="F364" s="1">
        <v>45020.145138888889</v>
      </c>
      <c r="G364" t="s">
        <v>43</v>
      </c>
      <c r="H364" t="s">
        <v>14</v>
      </c>
      <c r="I364" t="s">
        <v>234</v>
      </c>
      <c r="J364">
        <v>49.02</v>
      </c>
      <c r="K364" t="s">
        <v>16</v>
      </c>
      <c r="L364" t="s">
        <v>17</v>
      </c>
      <c r="M364" t="s">
        <v>31</v>
      </c>
      <c r="N364" t="s">
        <v>65</v>
      </c>
      <c r="O364" t="s">
        <v>35</v>
      </c>
      <c r="P364" t="s">
        <v>102</v>
      </c>
      <c r="Q36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240</v>
      </c>
      <c r="R364" s="6">
        <f t="shared" si="20"/>
        <v>45020</v>
      </c>
      <c r="S364" s="5">
        <f t="shared" si="21"/>
        <v>7.3611111110949423E-2</v>
      </c>
      <c r="T364" s="5">
        <f t="shared" si="22"/>
        <v>0.14513888888905058</v>
      </c>
      <c r="U364" s="4">
        <f t="shared" si="23"/>
        <v>8.1944444444767825E-2</v>
      </c>
      <c r="V36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6.3657407407407413E-2</v>
      </c>
      <c r="W364" s="4">
        <f>IFERROR(Sala[[#This Row],[T Permanencia]]-Sala[[#This Row],[T Preparación (H)]],0)</f>
        <v>1.8287037037360412E-2</v>
      </c>
      <c r="X364" t="str">
        <f>IF(Sala[[#This Row],[T Degustación (H)]]&gt;0,"Cobrado","No cobrado")</f>
        <v>Cobrado</v>
      </c>
    </row>
    <row r="365" spans="1:24" x14ac:dyDescent="0.2">
      <c r="A365">
        <v>15</v>
      </c>
      <c r="B365" t="s">
        <v>438</v>
      </c>
      <c r="C365">
        <v>364</v>
      </c>
      <c r="D365">
        <v>2</v>
      </c>
      <c r="E365" s="1">
        <v>45020.159722222219</v>
      </c>
      <c r="F365" s="1">
        <v>45020.298611111109</v>
      </c>
      <c r="G365" t="s">
        <v>13</v>
      </c>
      <c r="H365" t="s">
        <v>14</v>
      </c>
      <c r="I365" t="s">
        <v>235</v>
      </c>
      <c r="J365">
        <v>48.28</v>
      </c>
      <c r="K365" t="s">
        <v>20</v>
      </c>
      <c r="L365" t="s">
        <v>17</v>
      </c>
      <c r="M365" t="s">
        <v>22</v>
      </c>
      <c r="N365" t="s">
        <v>82</v>
      </c>
      <c r="O365" t="s">
        <v>50</v>
      </c>
      <c r="P365" t="s">
        <v>18</v>
      </c>
      <c r="Q36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157</v>
      </c>
      <c r="R365" s="6">
        <f t="shared" si="20"/>
        <v>45020</v>
      </c>
      <c r="S365" s="5">
        <f t="shared" si="21"/>
        <v>0.15972222221898846</v>
      </c>
      <c r="T365" s="5">
        <f t="shared" si="22"/>
        <v>0.29861111110949423</v>
      </c>
      <c r="U365" s="4">
        <f t="shared" si="23"/>
        <v>0.13888888889050577</v>
      </c>
      <c r="V36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5.4861111111111104E-2</v>
      </c>
      <c r="W365" s="4">
        <f>IFERROR(Sala[[#This Row],[T Permanencia]]-Sala[[#This Row],[T Preparación (H)]],0)</f>
        <v>8.4027777779394658E-2</v>
      </c>
      <c r="X365" t="str">
        <f>IF(Sala[[#This Row],[T Degustación (H)]]&gt;0,"Cobrado","No cobrado")</f>
        <v>Cobrado</v>
      </c>
    </row>
    <row r="366" spans="1:24" x14ac:dyDescent="0.2">
      <c r="A366">
        <v>4</v>
      </c>
      <c r="B366" t="s">
        <v>134</v>
      </c>
      <c r="C366">
        <v>365</v>
      </c>
      <c r="D366">
        <v>1</v>
      </c>
      <c r="E366" s="1">
        <v>45020.043749999997</v>
      </c>
      <c r="F366" s="1">
        <v>45020.189583333333</v>
      </c>
      <c r="G366" t="s">
        <v>43</v>
      </c>
      <c r="H366" t="s">
        <v>14</v>
      </c>
      <c r="I366" t="s">
        <v>15</v>
      </c>
      <c r="J366">
        <v>34.97</v>
      </c>
      <c r="K366" t="s">
        <v>16</v>
      </c>
      <c r="L366" t="s">
        <v>25</v>
      </c>
      <c r="M366" t="s">
        <v>35</v>
      </c>
      <c r="Q36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108</v>
      </c>
      <c r="R366" s="6">
        <f t="shared" si="20"/>
        <v>45020</v>
      </c>
      <c r="S366" s="5">
        <f t="shared" si="21"/>
        <v>4.3749999997089617E-2</v>
      </c>
      <c r="T366" s="5">
        <f t="shared" si="22"/>
        <v>0.18958333333284827</v>
      </c>
      <c r="U366" s="4">
        <f t="shared" si="23"/>
        <v>0.15625000000242531</v>
      </c>
      <c r="V36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5.7870370370370376E-3</v>
      </c>
      <c r="W366" s="4">
        <f>IFERROR(Sala[[#This Row],[T Permanencia]]-Sala[[#This Row],[T Preparación (H)]],0)</f>
        <v>0.15046296296538827</v>
      </c>
      <c r="X366" t="str">
        <f>IF(Sala[[#This Row],[T Degustación (H)]]&gt;0,"Cobrado","No cobrado")</f>
        <v>Cobrado</v>
      </c>
    </row>
    <row r="367" spans="1:24" x14ac:dyDescent="0.2">
      <c r="A367">
        <v>17</v>
      </c>
      <c r="B367" t="s">
        <v>439</v>
      </c>
      <c r="C367">
        <v>366</v>
      </c>
      <c r="D367">
        <v>5</v>
      </c>
      <c r="E367" s="1">
        <v>45020.064583333333</v>
      </c>
      <c r="F367" s="1">
        <v>45020.198611111111</v>
      </c>
      <c r="G367" t="s">
        <v>43</v>
      </c>
      <c r="H367" t="s">
        <v>14</v>
      </c>
      <c r="I367" t="s">
        <v>15</v>
      </c>
      <c r="J367">
        <v>10.57</v>
      </c>
      <c r="K367" t="s">
        <v>20</v>
      </c>
      <c r="L367" t="s">
        <v>25</v>
      </c>
      <c r="M367" t="s">
        <v>41</v>
      </c>
      <c r="N367" t="s">
        <v>11</v>
      </c>
      <c r="O367" t="s">
        <v>26</v>
      </c>
      <c r="Q36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239</v>
      </c>
      <c r="R367" s="6">
        <f t="shared" si="20"/>
        <v>45020</v>
      </c>
      <c r="S367" s="5">
        <f t="shared" si="21"/>
        <v>6.4583333332848269E-2</v>
      </c>
      <c r="T367" s="5">
        <f t="shared" si="22"/>
        <v>0.19861111111094942</v>
      </c>
      <c r="U367" s="4">
        <f t="shared" si="23"/>
        <v>0.13402777777810115</v>
      </c>
      <c r="V36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2.5347222222222219E-2</v>
      </c>
      <c r="W367" s="4">
        <f>IFERROR(Sala[[#This Row],[T Permanencia]]-Sala[[#This Row],[T Preparación (H)]],0)</f>
        <v>0.10868055555587894</v>
      </c>
      <c r="X367" t="str">
        <f>IF(Sala[[#This Row],[T Degustación (H)]]&gt;0,"Cobrado","No cobrado")</f>
        <v>Cobrado</v>
      </c>
    </row>
    <row r="368" spans="1:24" x14ac:dyDescent="0.2">
      <c r="A368">
        <v>12</v>
      </c>
      <c r="B368" t="s">
        <v>440</v>
      </c>
      <c r="C368">
        <v>367</v>
      </c>
      <c r="D368">
        <v>2</v>
      </c>
      <c r="E368" s="1">
        <v>45020.036805555559</v>
      </c>
      <c r="F368" s="1">
        <v>45020.15625</v>
      </c>
      <c r="G368" t="s">
        <v>43</v>
      </c>
      <c r="H368" t="s">
        <v>9</v>
      </c>
      <c r="I368" t="s">
        <v>234</v>
      </c>
      <c r="J368">
        <v>12.62</v>
      </c>
      <c r="K368" t="s">
        <v>10</v>
      </c>
      <c r="L368" t="s">
        <v>25</v>
      </c>
      <c r="M368" t="s">
        <v>61</v>
      </c>
      <c r="N368" t="s">
        <v>18</v>
      </c>
      <c r="O368" t="s">
        <v>56</v>
      </c>
      <c r="Q36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101</v>
      </c>
      <c r="R368" s="6">
        <f t="shared" si="20"/>
        <v>45020</v>
      </c>
      <c r="S368" s="5">
        <f t="shared" si="21"/>
        <v>3.680555555911269E-2</v>
      </c>
      <c r="T368" s="5">
        <f t="shared" si="22"/>
        <v>0.15625</v>
      </c>
      <c r="U368" s="4">
        <f t="shared" si="23"/>
        <v>0.11944444444088731</v>
      </c>
      <c r="V36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3.888888888888889E-2</v>
      </c>
      <c r="W368" s="4">
        <f>IFERROR(Sala[[#This Row],[T Permanencia]]-Sala[[#This Row],[T Preparación (H)]],0)</f>
        <v>8.055555555199842E-2</v>
      </c>
      <c r="X368" t="str">
        <f>IF(Sala[[#This Row],[T Degustación (H)]]&gt;0,"Cobrado","No cobrado")</f>
        <v>Cobrado</v>
      </c>
    </row>
    <row r="369" spans="1:24" x14ac:dyDescent="0.2">
      <c r="A369">
        <v>13</v>
      </c>
      <c r="B369" t="s">
        <v>441</v>
      </c>
      <c r="C369">
        <v>368</v>
      </c>
      <c r="D369">
        <v>1</v>
      </c>
      <c r="E369" s="1">
        <v>45020.14166666667</v>
      </c>
      <c r="F369" s="1">
        <v>45020.231249999997</v>
      </c>
      <c r="G369" t="s">
        <v>63</v>
      </c>
      <c r="H369" t="s">
        <v>39</v>
      </c>
      <c r="I369" t="s">
        <v>235</v>
      </c>
      <c r="J369">
        <v>37.65</v>
      </c>
      <c r="K369" t="s">
        <v>16</v>
      </c>
      <c r="L369" t="s">
        <v>28</v>
      </c>
      <c r="M369" t="s">
        <v>102</v>
      </c>
      <c r="N369" t="s">
        <v>65</v>
      </c>
      <c r="Q36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123</v>
      </c>
      <c r="R369" s="6">
        <f t="shared" si="20"/>
        <v>45020</v>
      </c>
      <c r="S369" s="5">
        <f t="shared" si="21"/>
        <v>0.14166666667006211</v>
      </c>
      <c r="T369" s="5">
        <f t="shared" si="22"/>
        <v>0.23124999999708962</v>
      </c>
      <c r="U369" s="4">
        <f t="shared" si="23"/>
        <v>9.9999999993694175E-2</v>
      </c>
      <c r="V36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3.8194444444444441E-2</v>
      </c>
      <c r="W369" s="4">
        <f>IFERROR(Sala[[#This Row],[T Permanencia]]-Sala[[#This Row],[T Preparación (H)]],0)</f>
        <v>6.1805555549249734E-2</v>
      </c>
      <c r="X369" t="str">
        <f>IF(Sala[[#This Row],[T Degustación (H)]]&gt;0,"Cobrado","No cobrado")</f>
        <v>Cobrado</v>
      </c>
    </row>
    <row r="370" spans="1:24" x14ac:dyDescent="0.2">
      <c r="A370">
        <v>20</v>
      </c>
      <c r="B370" t="s">
        <v>442</v>
      </c>
      <c r="C370">
        <v>369</v>
      </c>
      <c r="D370">
        <v>2</v>
      </c>
      <c r="E370" s="1">
        <v>45020.09097222222</v>
      </c>
      <c r="F370" s="1">
        <v>45020.245833333334</v>
      </c>
      <c r="G370" t="s">
        <v>13</v>
      </c>
      <c r="H370" t="s">
        <v>14</v>
      </c>
      <c r="I370" t="s">
        <v>234</v>
      </c>
      <c r="J370">
        <v>34.83</v>
      </c>
      <c r="K370" t="s">
        <v>10</v>
      </c>
      <c r="L370" t="s">
        <v>46</v>
      </c>
      <c r="M370" t="s">
        <v>47</v>
      </c>
      <c r="N370" t="s">
        <v>79</v>
      </c>
      <c r="O370" t="s">
        <v>22</v>
      </c>
      <c r="P370" t="s">
        <v>61</v>
      </c>
      <c r="Q37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242</v>
      </c>
      <c r="R370" s="6">
        <f t="shared" si="20"/>
        <v>45020</v>
      </c>
      <c r="S370" s="5">
        <f t="shared" si="21"/>
        <v>9.0972222220443655E-2</v>
      </c>
      <c r="T370" s="5">
        <f t="shared" si="22"/>
        <v>0.24583333333430346</v>
      </c>
      <c r="U370" s="4">
        <f t="shared" si="23"/>
        <v>0.15486111111385981</v>
      </c>
      <c r="V37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1.2268518518518519E-2</v>
      </c>
      <c r="W370" s="4">
        <f>IFERROR(Sala[[#This Row],[T Permanencia]]-Sala[[#This Row],[T Preparación (H)]],0)</f>
        <v>0.14259259259534129</v>
      </c>
      <c r="X370" t="str">
        <f>IF(Sala[[#This Row],[T Degustación (H)]]&gt;0,"Cobrado","No cobrado")</f>
        <v>Cobrado</v>
      </c>
    </row>
    <row r="371" spans="1:24" x14ac:dyDescent="0.2">
      <c r="A371">
        <v>13</v>
      </c>
      <c r="B371" t="s">
        <v>135</v>
      </c>
      <c r="C371">
        <v>370</v>
      </c>
      <c r="D371">
        <v>6</v>
      </c>
      <c r="E371" s="1">
        <v>45020.097222222219</v>
      </c>
      <c r="F371" s="1">
        <v>45020.140972222223</v>
      </c>
      <c r="G371" t="s">
        <v>43</v>
      </c>
      <c r="H371" t="s">
        <v>14</v>
      </c>
      <c r="I371" t="s">
        <v>234</v>
      </c>
      <c r="J371">
        <v>47.79</v>
      </c>
      <c r="K371" t="s">
        <v>10</v>
      </c>
      <c r="L371" t="s">
        <v>46</v>
      </c>
      <c r="M371" t="s">
        <v>35</v>
      </c>
      <c r="Q37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72</v>
      </c>
      <c r="R371" s="6">
        <f t="shared" si="20"/>
        <v>45020</v>
      </c>
      <c r="S371" s="5">
        <f t="shared" si="21"/>
        <v>9.7222222218988463E-2</v>
      </c>
      <c r="T371" s="5">
        <f t="shared" si="22"/>
        <v>0.14097222222335404</v>
      </c>
      <c r="U371" s="4">
        <f t="shared" si="23"/>
        <v>4.3750000004365575E-2</v>
      </c>
      <c r="V37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1.1458333333333333E-2</v>
      </c>
      <c r="W371" s="4">
        <f>IFERROR(Sala[[#This Row],[T Permanencia]]-Sala[[#This Row],[T Preparación (H)]],0)</f>
        <v>3.229166667103224E-2</v>
      </c>
      <c r="X371" t="str">
        <f>IF(Sala[[#This Row],[T Degustación (H)]]&gt;0,"Cobrado","No cobrado")</f>
        <v>Cobrado</v>
      </c>
    </row>
    <row r="372" spans="1:24" x14ac:dyDescent="0.2">
      <c r="A372">
        <v>4</v>
      </c>
      <c r="B372" t="s">
        <v>443</v>
      </c>
      <c r="C372">
        <v>371</v>
      </c>
      <c r="D372">
        <v>3</v>
      </c>
      <c r="E372" s="1">
        <v>45020.052777777775</v>
      </c>
      <c r="F372" s="1">
        <v>45020.188194444447</v>
      </c>
      <c r="G372" t="s">
        <v>8</v>
      </c>
      <c r="H372" t="s">
        <v>9</v>
      </c>
      <c r="I372" t="s">
        <v>234</v>
      </c>
      <c r="J372">
        <v>32.51</v>
      </c>
      <c r="K372" t="s">
        <v>16</v>
      </c>
      <c r="L372" t="s">
        <v>52</v>
      </c>
      <c r="M372" t="s">
        <v>47</v>
      </c>
      <c r="N372" t="s">
        <v>35</v>
      </c>
      <c r="O372" t="s">
        <v>22</v>
      </c>
      <c r="P372" t="s">
        <v>79</v>
      </c>
      <c r="Q37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200</v>
      </c>
      <c r="R372" s="6">
        <f t="shared" si="20"/>
        <v>45020</v>
      </c>
      <c r="S372" s="5">
        <f t="shared" si="21"/>
        <v>5.2777777775190771E-2</v>
      </c>
      <c r="T372" s="5">
        <f t="shared" si="22"/>
        <v>0.18819444444670808</v>
      </c>
      <c r="U372" s="4">
        <f t="shared" si="23"/>
        <v>0.14583333333818396</v>
      </c>
      <c r="V37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2.1527777777777778E-2</v>
      </c>
      <c r="W372" s="4">
        <f>IFERROR(Sala[[#This Row],[T Permanencia]]-Sala[[#This Row],[T Preparación (H)]],0)</f>
        <v>0.12430555556040618</v>
      </c>
      <c r="X372" t="str">
        <f>IF(Sala[[#This Row],[T Degustación (H)]]&gt;0,"Cobrado","No cobrado")</f>
        <v>Cobrado</v>
      </c>
    </row>
    <row r="373" spans="1:24" x14ac:dyDescent="0.2">
      <c r="A373">
        <v>14</v>
      </c>
      <c r="B373" t="s">
        <v>136</v>
      </c>
      <c r="C373">
        <v>372</v>
      </c>
      <c r="D373">
        <v>5</v>
      </c>
      <c r="E373" s="1">
        <v>45020.115277777775</v>
      </c>
      <c r="F373" s="1">
        <v>45020.259722222225</v>
      </c>
      <c r="G373" t="s">
        <v>24</v>
      </c>
      <c r="H373" t="s">
        <v>14</v>
      </c>
      <c r="I373" t="s">
        <v>234</v>
      </c>
      <c r="J373">
        <v>17.170000000000002</v>
      </c>
      <c r="K373" t="s">
        <v>20</v>
      </c>
      <c r="L373" t="s">
        <v>17</v>
      </c>
      <c r="M373" t="s">
        <v>37</v>
      </c>
      <c r="Q37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36</v>
      </c>
      <c r="R373" s="6">
        <f t="shared" si="20"/>
        <v>45020</v>
      </c>
      <c r="S373" s="5">
        <f t="shared" si="21"/>
        <v>0.11527777777519077</v>
      </c>
      <c r="T373" s="5">
        <f t="shared" si="22"/>
        <v>0.25972222222480923</v>
      </c>
      <c r="U373" s="4">
        <f t="shared" si="23"/>
        <v>0.14444444444961846</v>
      </c>
      <c r="V37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7.6388888888888886E-3</v>
      </c>
      <c r="W373" s="4">
        <f>IFERROR(Sala[[#This Row],[T Permanencia]]-Sala[[#This Row],[T Preparación (H)]],0)</f>
        <v>0.13680555556072957</v>
      </c>
      <c r="X373" t="str">
        <f>IF(Sala[[#This Row],[T Degustación (H)]]&gt;0,"Cobrado","No cobrado")</f>
        <v>Cobrado</v>
      </c>
    </row>
    <row r="374" spans="1:24" x14ac:dyDescent="0.2">
      <c r="A374">
        <v>19</v>
      </c>
      <c r="B374" t="s">
        <v>444</v>
      </c>
      <c r="C374">
        <v>373</v>
      </c>
      <c r="D374">
        <v>2</v>
      </c>
      <c r="E374" s="1">
        <v>45020.025694444441</v>
      </c>
      <c r="F374" s="1">
        <v>45020.132638888892</v>
      </c>
      <c r="G374" t="s">
        <v>13</v>
      </c>
      <c r="H374" t="s">
        <v>39</v>
      </c>
      <c r="I374" t="s">
        <v>235</v>
      </c>
      <c r="J374">
        <v>26.62</v>
      </c>
      <c r="K374" t="s">
        <v>16</v>
      </c>
      <c r="L374" t="s">
        <v>40</v>
      </c>
      <c r="M374" t="s">
        <v>33</v>
      </c>
      <c r="N374" t="s">
        <v>11</v>
      </c>
      <c r="O374" t="s">
        <v>82</v>
      </c>
      <c r="P374" t="s">
        <v>56</v>
      </c>
      <c r="Q37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160</v>
      </c>
      <c r="R374" s="6">
        <f t="shared" si="20"/>
        <v>45020</v>
      </c>
      <c r="S374" s="5">
        <f t="shared" si="21"/>
        <v>2.569444444088731E-2</v>
      </c>
      <c r="T374" s="5">
        <f t="shared" si="22"/>
        <v>0.13263888889196096</v>
      </c>
      <c r="U374" s="4">
        <f t="shared" si="23"/>
        <v>0.11736111111774032</v>
      </c>
      <c r="V37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7.0486111111111124E-2</v>
      </c>
      <c r="W374" s="4">
        <f>IFERROR(Sala[[#This Row],[T Permanencia]]-Sala[[#This Row],[T Preparación (H)]],0)</f>
        <v>4.6875000006629197E-2</v>
      </c>
      <c r="X374" t="str">
        <f>IF(Sala[[#This Row],[T Degustación (H)]]&gt;0,"Cobrado","No cobrado")</f>
        <v>Cobrado</v>
      </c>
    </row>
    <row r="375" spans="1:24" x14ac:dyDescent="0.2">
      <c r="A375">
        <v>18</v>
      </c>
      <c r="B375" t="s">
        <v>137</v>
      </c>
      <c r="C375">
        <v>374</v>
      </c>
      <c r="D375">
        <v>3</v>
      </c>
      <c r="E375" s="1">
        <v>45020.138194444444</v>
      </c>
      <c r="F375" s="1">
        <v>45020.183333333334</v>
      </c>
      <c r="G375" t="s">
        <v>24</v>
      </c>
      <c r="H375" t="s">
        <v>14</v>
      </c>
      <c r="I375" t="s">
        <v>234</v>
      </c>
      <c r="J375">
        <v>33.35</v>
      </c>
      <c r="K375" t="s">
        <v>10</v>
      </c>
      <c r="L375" t="s">
        <v>60</v>
      </c>
      <c r="M375" t="s">
        <v>11</v>
      </c>
      <c r="Q37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35</v>
      </c>
      <c r="R375" s="6">
        <f t="shared" si="20"/>
        <v>45020</v>
      </c>
      <c r="S375" s="5">
        <f t="shared" si="21"/>
        <v>0.13819444444379769</v>
      </c>
      <c r="T375" s="5">
        <f t="shared" si="22"/>
        <v>0.18333333333430346</v>
      </c>
      <c r="U375" s="4">
        <f t="shared" si="23"/>
        <v>4.5138888890505768E-2</v>
      </c>
      <c r="V37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6.2500000000000003E-3</v>
      </c>
      <c r="W375" s="4">
        <f>IFERROR(Sala[[#This Row],[T Permanencia]]-Sala[[#This Row],[T Preparación (H)]],0)</f>
        <v>3.888888889050577E-2</v>
      </c>
      <c r="X375" t="str">
        <f>IF(Sala[[#This Row],[T Degustación (H)]]&gt;0,"Cobrado","No cobrado")</f>
        <v>Cobrado</v>
      </c>
    </row>
    <row r="376" spans="1:24" x14ac:dyDescent="0.2">
      <c r="A376">
        <v>18</v>
      </c>
      <c r="B376" t="s">
        <v>138</v>
      </c>
      <c r="C376">
        <v>375</v>
      </c>
      <c r="D376">
        <v>1</v>
      </c>
      <c r="E376" s="1">
        <v>45020.011805555558</v>
      </c>
      <c r="F376" s="1">
        <v>45020.131249999999</v>
      </c>
      <c r="G376" t="s">
        <v>43</v>
      </c>
      <c r="H376" t="s">
        <v>14</v>
      </c>
      <c r="I376" t="s">
        <v>234</v>
      </c>
      <c r="J376">
        <v>22.3</v>
      </c>
      <c r="K376" t="s">
        <v>20</v>
      </c>
      <c r="L376" t="s">
        <v>233</v>
      </c>
      <c r="M376" t="s">
        <v>47</v>
      </c>
      <c r="Q37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93</v>
      </c>
      <c r="R376" s="6">
        <f t="shared" si="20"/>
        <v>45020</v>
      </c>
      <c r="S376" s="5">
        <f t="shared" si="21"/>
        <v>1.1805555557657499E-2</v>
      </c>
      <c r="T376" s="5">
        <f t="shared" si="22"/>
        <v>0.13124999999854481</v>
      </c>
      <c r="U376" s="4">
        <f t="shared" si="23"/>
        <v>0.11944444444088731</v>
      </c>
      <c r="V37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6.2500000000000003E-3</v>
      </c>
      <c r="W376" s="4">
        <f>IFERROR(Sala[[#This Row],[T Permanencia]]-Sala[[#This Row],[T Preparación (H)]],0)</f>
        <v>0.1131944444408873</v>
      </c>
      <c r="X376" t="str">
        <f>IF(Sala[[#This Row],[T Degustación (H)]]&gt;0,"Cobrado","No cobrado")</f>
        <v>Cobrado</v>
      </c>
    </row>
    <row r="377" spans="1:24" x14ac:dyDescent="0.2">
      <c r="A377">
        <v>16</v>
      </c>
      <c r="B377" t="s">
        <v>139</v>
      </c>
      <c r="C377">
        <v>376</v>
      </c>
      <c r="D377">
        <v>4</v>
      </c>
      <c r="E377" s="1">
        <v>45020.120138888888</v>
      </c>
      <c r="F377" s="1">
        <v>45020.216666666667</v>
      </c>
      <c r="G377" t="s">
        <v>63</v>
      </c>
      <c r="H377" t="s">
        <v>14</v>
      </c>
      <c r="I377" t="s">
        <v>15</v>
      </c>
      <c r="J377">
        <v>27.51</v>
      </c>
      <c r="K377" t="s">
        <v>16</v>
      </c>
      <c r="L377" t="s">
        <v>52</v>
      </c>
      <c r="M377" t="s">
        <v>79</v>
      </c>
      <c r="Q37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46</v>
      </c>
      <c r="R377" s="6">
        <f t="shared" si="20"/>
        <v>45020</v>
      </c>
      <c r="S377" s="5">
        <f t="shared" si="21"/>
        <v>0.12013888888759539</v>
      </c>
      <c r="T377" s="5">
        <f t="shared" si="22"/>
        <v>0.21666666666715173</v>
      </c>
      <c r="U377" s="4">
        <f t="shared" si="23"/>
        <v>0.10694444444622302</v>
      </c>
      <c r="V37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1.736111111111111E-3</v>
      </c>
      <c r="W377" s="4">
        <f>IFERROR(Sala[[#This Row],[T Permanencia]]-Sala[[#This Row],[T Preparación (H)]],0)</f>
        <v>0.10520833333511191</v>
      </c>
      <c r="X377" t="str">
        <f>IF(Sala[[#This Row],[T Degustación (H)]]&gt;0,"Cobrado","No cobrado")</f>
        <v>Cobrado</v>
      </c>
    </row>
    <row r="378" spans="1:24" x14ac:dyDescent="0.2">
      <c r="A378">
        <v>5</v>
      </c>
      <c r="B378" t="s">
        <v>199</v>
      </c>
      <c r="C378">
        <v>377</v>
      </c>
      <c r="D378">
        <v>1</v>
      </c>
      <c r="E378" s="1">
        <v>45020.054166666669</v>
      </c>
      <c r="F378" s="1">
        <v>45020.198611111111</v>
      </c>
      <c r="G378" t="s">
        <v>8</v>
      </c>
      <c r="H378" t="s">
        <v>14</v>
      </c>
      <c r="I378" t="s">
        <v>234</v>
      </c>
      <c r="J378">
        <v>14.96</v>
      </c>
      <c r="K378" t="s">
        <v>10</v>
      </c>
      <c r="L378" t="s">
        <v>60</v>
      </c>
      <c r="M378" t="s">
        <v>29</v>
      </c>
      <c r="N378" t="s">
        <v>95</v>
      </c>
      <c r="Q37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100</v>
      </c>
      <c r="R378" s="6">
        <f t="shared" si="20"/>
        <v>45020</v>
      </c>
      <c r="S378" s="5">
        <f t="shared" si="21"/>
        <v>5.4166666668606922E-2</v>
      </c>
      <c r="T378" s="5">
        <f t="shared" si="22"/>
        <v>0.19861111111094942</v>
      </c>
      <c r="U378" s="4">
        <f t="shared" si="23"/>
        <v>0.1444444444423425</v>
      </c>
      <c r="V37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2.7430555555555555E-2</v>
      </c>
      <c r="W378" s="4">
        <f>IFERROR(Sala[[#This Row],[T Permanencia]]-Sala[[#This Row],[T Preparación (H)]],0)</f>
        <v>0.11701388888678695</v>
      </c>
      <c r="X378" t="str">
        <f>IF(Sala[[#This Row],[T Degustación (H)]]&gt;0,"Cobrado","No cobrado")</f>
        <v>Cobrado</v>
      </c>
    </row>
    <row r="379" spans="1:24" x14ac:dyDescent="0.2">
      <c r="A379">
        <v>3</v>
      </c>
      <c r="B379" t="s">
        <v>445</v>
      </c>
      <c r="C379">
        <v>378</v>
      </c>
      <c r="D379">
        <v>1</v>
      </c>
      <c r="E379" s="1">
        <v>45020.163194444445</v>
      </c>
      <c r="F379" s="1">
        <v>45020.220833333333</v>
      </c>
      <c r="G379" t="s">
        <v>63</v>
      </c>
      <c r="H379" t="s">
        <v>14</v>
      </c>
      <c r="I379" t="s">
        <v>15</v>
      </c>
      <c r="J379">
        <v>40.31</v>
      </c>
      <c r="K379" t="s">
        <v>10</v>
      </c>
      <c r="L379" t="s">
        <v>231</v>
      </c>
      <c r="M379" t="s">
        <v>31</v>
      </c>
      <c r="N379" t="s">
        <v>44</v>
      </c>
      <c r="Q37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49</v>
      </c>
      <c r="R379" s="6">
        <f t="shared" si="20"/>
        <v>45020</v>
      </c>
      <c r="S379" s="5">
        <f t="shared" si="21"/>
        <v>0.16319444444525288</v>
      </c>
      <c r="T379" s="5">
        <f t="shared" si="22"/>
        <v>0.22083333333284827</v>
      </c>
      <c r="U379" s="4">
        <f t="shared" si="23"/>
        <v>5.7638888887595385E-2</v>
      </c>
      <c r="V37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1.4583333333333334E-2</v>
      </c>
      <c r="W379" s="4">
        <f>IFERROR(Sala[[#This Row],[T Permanencia]]-Sala[[#This Row],[T Preparación (H)]],0)</f>
        <v>4.3055555554262048E-2</v>
      </c>
      <c r="X379" t="str">
        <f>IF(Sala[[#This Row],[T Degustación (H)]]&gt;0,"Cobrado","No cobrado")</f>
        <v>Cobrado</v>
      </c>
    </row>
    <row r="380" spans="1:24" x14ac:dyDescent="0.2">
      <c r="A380">
        <v>4</v>
      </c>
      <c r="B380" t="s">
        <v>140</v>
      </c>
      <c r="C380">
        <v>379</v>
      </c>
      <c r="D380">
        <v>2</v>
      </c>
      <c r="E380" s="1">
        <v>45020.063194444447</v>
      </c>
      <c r="F380" s="1">
        <v>45020.164583333331</v>
      </c>
      <c r="G380" t="s">
        <v>43</v>
      </c>
      <c r="H380" t="s">
        <v>39</v>
      </c>
      <c r="I380" t="s">
        <v>234</v>
      </c>
      <c r="J380">
        <v>10.61</v>
      </c>
      <c r="K380" t="s">
        <v>16</v>
      </c>
      <c r="L380" t="s">
        <v>25</v>
      </c>
      <c r="M380" t="s">
        <v>11</v>
      </c>
      <c r="Q38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70</v>
      </c>
      <c r="R380" s="6">
        <f t="shared" si="20"/>
        <v>45020</v>
      </c>
      <c r="S380" s="5">
        <f t="shared" si="21"/>
        <v>6.3194444446708076E-2</v>
      </c>
      <c r="T380" s="5">
        <f t="shared" si="22"/>
        <v>0.16458333333139308</v>
      </c>
      <c r="U380" s="4">
        <f t="shared" si="23"/>
        <v>0.11180555555135167</v>
      </c>
      <c r="V38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2.0833333333333333E-3</v>
      </c>
      <c r="W380" s="4">
        <f>IFERROR(Sala[[#This Row],[T Permanencia]]-Sala[[#This Row],[T Preparación (H)]],0)</f>
        <v>0.10972222221801833</v>
      </c>
      <c r="X380" t="str">
        <f>IF(Sala[[#This Row],[T Degustación (H)]]&gt;0,"Cobrado","No cobrado")</f>
        <v>Cobrado</v>
      </c>
    </row>
    <row r="381" spans="1:24" x14ac:dyDescent="0.2">
      <c r="A381">
        <v>5</v>
      </c>
      <c r="B381" t="s">
        <v>326</v>
      </c>
      <c r="C381">
        <v>380</v>
      </c>
      <c r="D381">
        <v>1</v>
      </c>
      <c r="E381" s="1">
        <v>45020.040277777778</v>
      </c>
      <c r="F381" s="1">
        <v>45020.189583333333</v>
      </c>
      <c r="G381" t="s">
        <v>43</v>
      </c>
      <c r="H381" t="s">
        <v>9</v>
      </c>
      <c r="I381" t="s">
        <v>235</v>
      </c>
      <c r="J381">
        <v>22.53</v>
      </c>
      <c r="K381" t="s">
        <v>10</v>
      </c>
      <c r="L381" t="s">
        <v>40</v>
      </c>
      <c r="M381" t="s">
        <v>102</v>
      </c>
      <c r="N381" t="s">
        <v>44</v>
      </c>
      <c r="Q38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137</v>
      </c>
      <c r="R381" s="6">
        <f t="shared" si="20"/>
        <v>45020</v>
      </c>
      <c r="S381" s="5">
        <f t="shared" si="21"/>
        <v>4.0277777778101154E-2</v>
      </c>
      <c r="T381" s="5">
        <f t="shared" si="22"/>
        <v>0.18958333333284827</v>
      </c>
      <c r="U381" s="4">
        <f t="shared" si="23"/>
        <v>0.14930555555474712</v>
      </c>
      <c r="V38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2.5578703703703701E-2</v>
      </c>
      <c r="W381" s="4">
        <f>IFERROR(Sala[[#This Row],[T Permanencia]]-Sala[[#This Row],[T Preparación (H)]],0)</f>
        <v>0.12372685185104342</v>
      </c>
      <c r="X381" t="str">
        <f>IF(Sala[[#This Row],[T Degustación (H)]]&gt;0,"Cobrado","No cobrado")</f>
        <v>Cobrado</v>
      </c>
    </row>
    <row r="382" spans="1:24" x14ac:dyDescent="0.2">
      <c r="A382">
        <v>4</v>
      </c>
      <c r="B382" t="s">
        <v>446</v>
      </c>
      <c r="C382">
        <v>381</v>
      </c>
      <c r="D382">
        <v>1</v>
      </c>
      <c r="E382" s="1">
        <v>45020.039583333331</v>
      </c>
      <c r="F382" s="1">
        <v>45020.188888888886</v>
      </c>
      <c r="G382" t="s">
        <v>63</v>
      </c>
      <c r="H382" t="s">
        <v>39</v>
      </c>
      <c r="I382" t="s">
        <v>235</v>
      </c>
      <c r="J382">
        <v>27.69</v>
      </c>
      <c r="K382" t="s">
        <v>10</v>
      </c>
      <c r="L382" t="s">
        <v>46</v>
      </c>
      <c r="M382" t="s">
        <v>61</v>
      </c>
      <c r="N382" t="s">
        <v>102</v>
      </c>
      <c r="Q38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144</v>
      </c>
      <c r="R382" s="6">
        <f t="shared" si="20"/>
        <v>45020</v>
      </c>
      <c r="S382" s="5">
        <f t="shared" si="21"/>
        <v>3.9583333331393078E-2</v>
      </c>
      <c r="T382" s="5">
        <f t="shared" si="22"/>
        <v>0.18888888888614019</v>
      </c>
      <c r="U382" s="4">
        <f t="shared" si="23"/>
        <v>0.14930555555474712</v>
      </c>
      <c r="V38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1.2268518518518519E-2</v>
      </c>
      <c r="W382" s="4">
        <f>IFERROR(Sala[[#This Row],[T Permanencia]]-Sala[[#This Row],[T Preparación (H)]],0)</f>
        <v>0.1370370370362286</v>
      </c>
      <c r="X382" t="str">
        <f>IF(Sala[[#This Row],[T Degustación (H)]]&gt;0,"Cobrado","No cobrado")</f>
        <v>Cobrado</v>
      </c>
    </row>
    <row r="383" spans="1:24" x14ac:dyDescent="0.2">
      <c r="A383">
        <v>20</v>
      </c>
      <c r="B383" t="s">
        <v>38</v>
      </c>
      <c r="C383">
        <v>382</v>
      </c>
      <c r="D383">
        <v>6</v>
      </c>
      <c r="E383" s="1">
        <v>45020.131249999999</v>
      </c>
      <c r="F383" s="1">
        <v>45020.268750000003</v>
      </c>
      <c r="G383" t="s">
        <v>24</v>
      </c>
      <c r="H383" t="s">
        <v>9</v>
      </c>
      <c r="I383" t="s">
        <v>235</v>
      </c>
      <c r="J383">
        <v>19.8</v>
      </c>
      <c r="K383" t="s">
        <v>20</v>
      </c>
      <c r="L383" t="s">
        <v>52</v>
      </c>
      <c r="M383" t="s">
        <v>18</v>
      </c>
      <c r="Q38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87</v>
      </c>
      <c r="R383" s="6">
        <f t="shared" si="20"/>
        <v>45020</v>
      </c>
      <c r="S383" s="5">
        <f t="shared" si="21"/>
        <v>0.13124999999854481</v>
      </c>
      <c r="T383" s="5">
        <f t="shared" si="22"/>
        <v>0.26875000000291038</v>
      </c>
      <c r="U383" s="4">
        <f t="shared" si="23"/>
        <v>0.13750000000436557</v>
      </c>
      <c r="V38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1.2500000000000001E-2</v>
      </c>
      <c r="W383" s="4">
        <f>IFERROR(Sala[[#This Row],[T Permanencia]]-Sala[[#This Row],[T Preparación (H)]],0)</f>
        <v>0.12500000000436556</v>
      </c>
      <c r="X383" t="str">
        <f>IF(Sala[[#This Row],[T Degustación (H)]]&gt;0,"Cobrado","No cobrado")</f>
        <v>Cobrado</v>
      </c>
    </row>
    <row r="384" spans="1:24" x14ac:dyDescent="0.2">
      <c r="A384">
        <v>6</v>
      </c>
      <c r="B384" t="s">
        <v>141</v>
      </c>
      <c r="C384">
        <v>383</v>
      </c>
      <c r="D384">
        <v>6</v>
      </c>
      <c r="E384" s="1">
        <v>45020.145138888889</v>
      </c>
      <c r="F384" s="1">
        <v>45020.272916666669</v>
      </c>
      <c r="G384" t="s">
        <v>8</v>
      </c>
      <c r="H384" t="s">
        <v>14</v>
      </c>
      <c r="I384" t="s">
        <v>234</v>
      </c>
      <c r="J384">
        <v>31.33</v>
      </c>
      <c r="K384" t="s">
        <v>10</v>
      </c>
      <c r="L384" t="s">
        <v>25</v>
      </c>
      <c r="M384" t="s">
        <v>35</v>
      </c>
      <c r="Q38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108</v>
      </c>
      <c r="R384" s="6">
        <f t="shared" si="20"/>
        <v>45020</v>
      </c>
      <c r="S384" s="5">
        <f t="shared" si="21"/>
        <v>0.14513888888905058</v>
      </c>
      <c r="T384" s="5">
        <f t="shared" si="22"/>
        <v>0.27291666666860692</v>
      </c>
      <c r="U384" s="4">
        <f t="shared" si="23"/>
        <v>0.12777777777955635</v>
      </c>
      <c r="V38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2.0833333333333333E-3</v>
      </c>
      <c r="W384" s="4">
        <f>IFERROR(Sala[[#This Row],[T Permanencia]]-Sala[[#This Row],[T Preparación (H)]],0)</f>
        <v>0.12569444444622302</v>
      </c>
      <c r="X384" t="str">
        <f>IF(Sala[[#This Row],[T Degustación (H)]]&gt;0,"Cobrado","No cobrado")</f>
        <v>Cobrado</v>
      </c>
    </row>
    <row r="385" spans="1:24" x14ac:dyDescent="0.2">
      <c r="A385">
        <v>1</v>
      </c>
      <c r="B385" t="s">
        <v>447</v>
      </c>
      <c r="C385">
        <v>384</v>
      </c>
      <c r="D385">
        <v>5</v>
      </c>
      <c r="E385" s="1">
        <v>45020.007638888892</v>
      </c>
      <c r="F385" s="1">
        <v>45020.106249999997</v>
      </c>
      <c r="G385" t="s">
        <v>63</v>
      </c>
      <c r="H385" t="s">
        <v>39</v>
      </c>
      <c r="I385" t="s">
        <v>235</v>
      </c>
      <c r="J385">
        <v>39.32</v>
      </c>
      <c r="K385" t="s">
        <v>20</v>
      </c>
      <c r="L385" t="s">
        <v>81</v>
      </c>
      <c r="M385" t="s">
        <v>37</v>
      </c>
      <c r="N385" t="s">
        <v>44</v>
      </c>
      <c r="O385" t="s">
        <v>41</v>
      </c>
      <c r="Q38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120</v>
      </c>
      <c r="R385" s="6">
        <f t="shared" si="20"/>
        <v>45020</v>
      </c>
      <c r="S385" s="5">
        <f t="shared" si="21"/>
        <v>7.6388888919609599E-3</v>
      </c>
      <c r="T385" s="5">
        <f t="shared" si="22"/>
        <v>0.10624999999708962</v>
      </c>
      <c r="U385" s="4">
        <f t="shared" si="23"/>
        <v>9.8611111105128657E-2</v>
      </c>
      <c r="V38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5.1157407407407401E-2</v>
      </c>
      <c r="W385" s="4">
        <f>IFERROR(Sala[[#This Row],[T Permanencia]]-Sala[[#This Row],[T Preparación (H)]],0)</f>
        <v>4.7453703697721256E-2</v>
      </c>
      <c r="X385" t="str">
        <f>IF(Sala[[#This Row],[T Degustación (H)]]&gt;0,"Cobrado","No cobrado")</f>
        <v>Cobrado</v>
      </c>
    </row>
    <row r="386" spans="1:24" x14ac:dyDescent="0.2">
      <c r="A386">
        <v>6</v>
      </c>
      <c r="B386" t="s">
        <v>142</v>
      </c>
      <c r="C386">
        <v>385</v>
      </c>
      <c r="D386">
        <v>6</v>
      </c>
      <c r="E386" s="1">
        <v>45021.150694444441</v>
      </c>
      <c r="F386" s="1">
        <v>45021.279861111114</v>
      </c>
      <c r="G386" t="s">
        <v>43</v>
      </c>
      <c r="H386" t="s">
        <v>39</v>
      </c>
      <c r="I386" t="s">
        <v>234</v>
      </c>
      <c r="J386">
        <v>11.14</v>
      </c>
      <c r="K386" t="s">
        <v>16</v>
      </c>
      <c r="L386" t="s">
        <v>233</v>
      </c>
      <c r="M386" t="s">
        <v>31</v>
      </c>
      <c r="Q38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60</v>
      </c>
      <c r="R386" s="6">
        <f t="shared" ref="R386:R449" si="24">INT(E386)</f>
        <v>45021</v>
      </c>
      <c r="S386" s="5">
        <f t="shared" ref="S386:S449" si="25">MOD(E386,1)</f>
        <v>0.15069444444088731</v>
      </c>
      <c r="T386" s="5">
        <f t="shared" ref="T386:T449" si="26">MOD(F386,1)</f>
        <v>0.27986111111385981</v>
      </c>
      <c r="U386" s="4">
        <f t="shared" ref="U386:U449" si="27">IF(K386="Ocupada",(T386-S386)+(15/1440),T386-S386)</f>
        <v>0.13958333333963915</v>
      </c>
      <c r="V38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7.6388888888888886E-3</v>
      </c>
      <c r="W386" s="4">
        <f>IFERROR(Sala[[#This Row],[T Permanencia]]-Sala[[#This Row],[T Preparación (H)]],0)</f>
        <v>0.13194444445075026</v>
      </c>
      <c r="X386" t="str">
        <f>IF(Sala[[#This Row],[T Degustación (H)]]&gt;0,"Cobrado","No cobrado")</f>
        <v>Cobrado</v>
      </c>
    </row>
    <row r="387" spans="1:24" x14ac:dyDescent="0.2">
      <c r="A387">
        <v>5</v>
      </c>
      <c r="B387" t="s">
        <v>143</v>
      </c>
      <c r="C387">
        <v>386</v>
      </c>
      <c r="D387">
        <v>2</v>
      </c>
      <c r="E387" s="1">
        <v>45021.022916666669</v>
      </c>
      <c r="F387" s="1">
        <v>45021.123611111114</v>
      </c>
      <c r="G387" t="s">
        <v>8</v>
      </c>
      <c r="H387" t="s">
        <v>14</v>
      </c>
      <c r="I387" t="s">
        <v>235</v>
      </c>
      <c r="J387">
        <v>28.96</v>
      </c>
      <c r="K387" t="s">
        <v>16</v>
      </c>
      <c r="L387" t="s">
        <v>81</v>
      </c>
      <c r="M387" t="s">
        <v>102</v>
      </c>
      <c r="Q38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99</v>
      </c>
      <c r="R387" s="6">
        <f t="shared" si="24"/>
        <v>45021</v>
      </c>
      <c r="S387" s="5">
        <f t="shared" si="25"/>
        <v>2.2916666668606922E-2</v>
      </c>
      <c r="T387" s="5">
        <f t="shared" si="26"/>
        <v>0.12361111111385981</v>
      </c>
      <c r="U387" s="4">
        <f t="shared" si="27"/>
        <v>0.11111111111191956</v>
      </c>
      <c r="V38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9.2592592592592605E-3</v>
      </c>
      <c r="W387" s="4">
        <f>IFERROR(Sala[[#This Row],[T Permanencia]]-Sala[[#This Row],[T Preparación (H)]],0)</f>
        <v>0.1018518518526603</v>
      </c>
      <c r="X387" t="str">
        <f>IF(Sala[[#This Row],[T Degustación (H)]]&gt;0,"Cobrado","No cobrado")</f>
        <v>Cobrado</v>
      </c>
    </row>
    <row r="388" spans="1:24" x14ac:dyDescent="0.2">
      <c r="A388">
        <v>6</v>
      </c>
      <c r="B388" t="s">
        <v>144</v>
      </c>
      <c r="C388">
        <v>387</v>
      </c>
      <c r="D388">
        <v>5</v>
      </c>
      <c r="E388" s="1">
        <v>45021.131249999999</v>
      </c>
      <c r="F388" s="1">
        <v>45021.256944444445</v>
      </c>
      <c r="G388" t="s">
        <v>13</v>
      </c>
      <c r="H388" t="s">
        <v>14</v>
      </c>
      <c r="I388" t="s">
        <v>15</v>
      </c>
      <c r="J388">
        <v>20.84</v>
      </c>
      <c r="K388" t="s">
        <v>16</v>
      </c>
      <c r="L388" t="s">
        <v>81</v>
      </c>
      <c r="M388" t="s">
        <v>47</v>
      </c>
      <c r="Q38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93</v>
      </c>
      <c r="R388" s="6">
        <f t="shared" si="24"/>
        <v>45021</v>
      </c>
      <c r="S388" s="5">
        <f t="shared" si="25"/>
        <v>0.13124999999854481</v>
      </c>
      <c r="T388" s="5">
        <f t="shared" si="26"/>
        <v>0.25694444444525288</v>
      </c>
      <c r="U388" s="4">
        <f t="shared" si="27"/>
        <v>0.13611111111337473</v>
      </c>
      <c r="V38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4.1666666666666666E-3</v>
      </c>
      <c r="W388" s="4">
        <f>IFERROR(Sala[[#This Row],[T Permanencia]]-Sala[[#This Row],[T Preparación (H)]],0)</f>
        <v>0.13194444444670805</v>
      </c>
      <c r="X388" t="str">
        <f>IF(Sala[[#This Row],[T Degustación (H)]]&gt;0,"Cobrado","No cobrado")</f>
        <v>Cobrado</v>
      </c>
    </row>
    <row r="389" spans="1:24" x14ac:dyDescent="0.2">
      <c r="A389">
        <v>18</v>
      </c>
      <c r="B389" t="s">
        <v>78</v>
      </c>
      <c r="C389">
        <v>388</v>
      </c>
      <c r="D389">
        <v>2</v>
      </c>
      <c r="E389" s="1">
        <v>45021.022916666669</v>
      </c>
      <c r="F389" s="1">
        <v>45021.149305555555</v>
      </c>
      <c r="G389" t="s">
        <v>24</v>
      </c>
      <c r="H389" t="s">
        <v>14</v>
      </c>
      <c r="I389" t="s">
        <v>234</v>
      </c>
      <c r="J389">
        <v>27.03</v>
      </c>
      <c r="K389" t="s">
        <v>10</v>
      </c>
      <c r="L389" t="s">
        <v>233</v>
      </c>
      <c r="M389" t="s">
        <v>47</v>
      </c>
      <c r="N389" t="s">
        <v>35</v>
      </c>
      <c r="O389" t="s">
        <v>18</v>
      </c>
      <c r="P389" t="s">
        <v>102</v>
      </c>
      <c r="Q38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291</v>
      </c>
      <c r="R389" s="6">
        <f t="shared" si="24"/>
        <v>45021</v>
      </c>
      <c r="S389" s="5">
        <f t="shared" si="25"/>
        <v>2.2916666668606922E-2</v>
      </c>
      <c r="T389" s="5">
        <f t="shared" si="26"/>
        <v>0.14930555555474712</v>
      </c>
      <c r="U389" s="4">
        <f t="shared" si="27"/>
        <v>0.12638888888614019</v>
      </c>
      <c r="V38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5.347222222222222E-2</v>
      </c>
      <c r="W389" s="4">
        <f>IFERROR(Sala[[#This Row],[T Permanencia]]-Sala[[#This Row],[T Preparación (H)]],0)</f>
        <v>7.2916666663917967E-2</v>
      </c>
      <c r="X389" t="str">
        <f>IF(Sala[[#This Row],[T Degustación (H)]]&gt;0,"Cobrado","No cobrado")</f>
        <v>Cobrado</v>
      </c>
    </row>
    <row r="390" spans="1:24" x14ac:dyDescent="0.2">
      <c r="A390">
        <v>19</v>
      </c>
      <c r="B390" t="s">
        <v>145</v>
      </c>
      <c r="C390">
        <v>389</v>
      </c>
      <c r="D390">
        <v>5</v>
      </c>
      <c r="E390" s="1">
        <v>45021.001388888886</v>
      </c>
      <c r="F390" s="1">
        <v>45021.09375</v>
      </c>
      <c r="G390" t="s">
        <v>43</v>
      </c>
      <c r="H390" t="s">
        <v>14</v>
      </c>
      <c r="I390" t="s">
        <v>234</v>
      </c>
      <c r="J390">
        <v>39.14</v>
      </c>
      <c r="K390" t="s">
        <v>20</v>
      </c>
      <c r="L390" t="s">
        <v>81</v>
      </c>
      <c r="M390" t="s">
        <v>102</v>
      </c>
      <c r="Q39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33</v>
      </c>
      <c r="R390" s="6">
        <f t="shared" si="24"/>
        <v>45021</v>
      </c>
      <c r="S390" s="5">
        <f t="shared" si="25"/>
        <v>1.3888888861401938E-3</v>
      </c>
      <c r="T390" s="5">
        <f t="shared" si="26"/>
        <v>9.375E-2</v>
      </c>
      <c r="U390" s="4">
        <f t="shared" si="27"/>
        <v>9.2361111113859806E-2</v>
      </c>
      <c r="V39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1.6666666666666666E-2</v>
      </c>
      <c r="W390" s="4">
        <f>IFERROR(Sala[[#This Row],[T Permanencia]]-Sala[[#This Row],[T Preparación (H)]],0)</f>
        <v>7.5694444447193143E-2</v>
      </c>
      <c r="X390" t="str">
        <f>IF(Sala[[#This Row],[T Degustación (H)]]&gt;0,"Cobrado","No cobrado")</f>
        <v>Cobrado</v>
      </c>
    </row>
    <row r="391" spans="1:24" x14ac:dyDescent="0.2">
      <c r="A391">
        <v>9</v>
      </c>
      <c r="B391" t="s">
        <v>30</v>
      </c>
      <c r="C391">
        <v>390</v>
      </c>
      <c r="D391">
        <v>2</v>
      </c>
      <c r="E391" s="1">
        <v>45021.124305555553</v>
      </c>
      <c r="F391" s="1">
        <v>45021.22152777778</v>
      </c>
      <c r="G391" t="s">
        <v>43</v>
      </c>
      <c r="H391" t="s">
        <v>14</v>
      </c>
      <c r="I391" t="s">
        <v>234</v>
      </c>
      <c r="J391">
        <v>42.68</v>
      </c>
      <c r="K391" t="s">
        <v>20</v>
      </c>
      <c r="L391" t="s">
        <v>25</v>
      </c>
      <c r="M391" t="s">
        <v>82</v>
      </c>
      <c r="N391" t="s">
        <v>61</v>
      </c>
      <c r="O391" t="s">
        <v>33</v>
      </c>
      <c r="Q39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143</v>
      </c>
      <c r="R391" s="6">
        <f t="shared" si="24"/>
        <v>45021</v>
      </c>
      <c r="S391" s="5">
        <f t="shared" si="25"/>
        <v>0.12430555555329192</v>
      </c>
      <c r="T391" s="5">
        <f t="shared" si="26"/>
        <v>0.22152777777955635</v>
      </c>
      <c r="U391" s="4">
        <f t="shared" si="27"/>
        <v>9.7222222226264421E-2</v>
      </c>
      <c r="V39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4.0509259259259259E-2</v>
      </c>
      <c r="W391" s="4">
        <f>IFERROR(Sala[[#This Row],[T Permanencia]]-Sala[[#This Row],[T Preparación (H)]],0)</f>
        <v>5.6712962967005162E-2</v>
      </c>
      <c r="X391" t="str">
        <f>IF(Sala[[#This Row],[T Degustación (H)]]&gt;0,"Cobrado","No cobrado")</f>
        <v>Cobrado</v>
      </c>
    </row>
    <row r="392" spans="1:24" x14ac:dyDescent="0.2">
      <c r="A392">
        <v>15</v>
      </c>
      <c r="B392" t="s">
        <v>146</v>
      </c>
      <c r="C392">
        <v>391</v>
      </c>
      <c r="D392">
        <v>1</v>
      </c>
      <c r="E392" s="1">
        <v>45021.086805555555</v>
      </c>
      <c r="F392" s="1">
        <v>45021.17291666667</v>
      </c>
      <c r="G392" t="s">
        <v>43</v>
      </c>
      <c r="H392" t="s">
        <v>14</v>
      </c>
      <c r="I392" t="s">
        <v>234</v>
      </c>
      <c r="J392">
        <v>48.6</v>
      </c>
      <c r="K392" t="s">
        <v>20</v>
      </c>
      <c r="L392" t="s">
        <v>52</v>
      </c>
      <c r="M392" t="s">
        <v>82</v>
      </c>
      <c r="Q39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22</v>
      </c>
      <c r="R392" s="6">
        <f t="shared" si="24"/>
        <v>45021</v>
      </c>
      <c r="S392" s="5">
        <f t="shared" si="25"/>
        <v>8.6805555554747116E-2</v>
      </c>
      <c r="T392" s="5">
        <f t="shared" si="26"/>
        <v>0.17291666667006211</v>
      </c>
      <c r="U392" s="4">
        <f t="shared" si="27"/>
        <v>8.6111111115314998E-2</v>
      </c>
      <c r="V39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2.4305555555555556E-2</v>
      </c>
      <c r="W392" s="4">
        <f>IFERROR(Sala[[#This Row],[T Permanencia]]-Sala[[#This Row],[T Preparación (H)]],0)</f>
        <v>6.1805555559759445E-2</v>
      </c>
      <c r="X392" t="str">
        <f>IF(Sala[[#This Row],[T Degustación (H)]]&gt;0,"Cobrado","No cobrado")</f>
        <v>Cobrado</v>
      </c>
    </row>
    <row r="393" spans="1:24" x14ac:dyDescent="0.2">
      <c r="A393">
        <v>14</v>
      </c>
      <c r="B393" t="s">
        <v>448</v>
      </c>
      <c r="C393">
        <v>392</v>
      </c>
      <c r="D393">
        <v>3</v>
      </c>
      <c r="E393" s="1">
        <v>45021.022916666669</v>
      </c>
      <c r="F393" s="1">
        <v>45021.172222222223</v>
      </c>
      <c r="G393" t="s">
        <v>24</v>
      </c>
      <c r="H393" t="s">
        <v>14</v>
      </c>
      <c r="I393" t="s">
        <v>234</v>
      </c>
      <c r="J393">
        <v>32.729999999999997</v>
      </c>
      <c r="K393" t="s">
        <v>16</v>
      </c>
      <c r="L393" t="s">
        <v>21</v>
      </c>
      <c r="M393" t="s">
        <v>95</v>
      </c>
      <c r="N393" t="s">
        <v>65</v>
      </c>
      <c r="Q39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120</v>
      </c>
      <c r="R393" s="6">
        <f t="shared" si="24"/>
        <v>45021</v>
      </c>
      <c r="S393" s="5">
        <f t="shared" si="25"/>
        <v>2.2916666668606922E-2</v>
      </c>
      <c r="T393" s="5">
        <f t="shared" si="26"/>
        <v>0.17222222222335404</v>
      </c>
      <c r="U393" s="4">
        <f t="shared" si="27"/>
        <v>0.15972222222141377</v>
      </c>
      <c r="V39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2.9629629629629631E-2</v>
      </c>
      <c r="W393" s="4">
        <f>IFERROR(Sala[[#This Row],[T Permanencia]]-Sala[[#This Row],[T Preparación (H)]],0)</f>
        <v>0.13009259259178413</v>
      </c>
      <c r="X393" t="str">
        <f>IF(Sala[[#This Row],[T Degustación (H)]]&gt;0,"Cobrado","No cobrado")</f>
        <v>Cobrado</v>
      </c>
    </row>
    <row r="394" spans="1:24" x14ac:dyDescent="0.2">
      <c r="A394">
        <v>13</v>
      </c>
      <c r="B394" t="s">
        <v>449</v>
      </c>
      <c r="C394">
        <v>393</v>
      </c>
      <c r="D394">
        <v>3</v>
      </c>
      <c r="E394" s="1">
        <v>45021.106249999997</v>
      </c>
      <c r="F394" s="1">
        <v>45021.220138888886</v>
      </c>
      <c r="G394" t="s">
        <v>8</v>
      </c>
      <c r="H394" t="s">
        <v>14</v>
      </c>
      <c r="I394" t="s">
        <v>234</v>
      </c>
      <c r="J394">
        <v>12.54</v>
      </c>
      <c r="K394" t="s">
        <v>16</v>
      </c>
      <c r="L394" t="s">
        <v>28</v>
      </c>
      <c r="M394" t="s">
        <v>44</v>
      </c>
      <c r="N394" t="s">
        <v>11</v>
      </c>
      <c r="O394" t="s">
        <v>33</v>
      </c>
      <c r="P394" t="s">
        <v>82</v>
      </c>
      <c r="Q39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208</v>
      </c>
      <c r="R394" s="6">
        <f t="shared" si="24"/>
        <v>45021</v>
      </c>
      <c r="S394" s="5">
        <f t="shared" si="25"/>
        <v>0.10624999999708962</v>
      </c>
      <c r="T394" s="5">
        <f t="shared" si="26"/>
        <v>0.22013888888614019</v>
      </c>
      <c r="U394" s="4">
        <f t="shared" si="27"/>
        <v>0.12430555555571725</v>
      </c>
      <c r="V39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4.2129629629629628E-2</v>
      </c>
      <c r="W394" s="4">
        <f>IFERROR(Sala[[#This Row],[T Permanencia]]-Sala[[#This Row],[T Preparación (H)]],0)</f>
        <v>8.217592592608762E-2</v>
      </c>
      <c r="X394" t="str">
        <f>IF(Sala[[#This Row],[T Degustación (H)]]&gt;0,"Cobrado","No cobrado")</f>
        <v>Cobrado</v>
      </c>
    </row>
    <row r="395" spans="1:24" x14ac:dyDescent="0.2">
      <c r="A395">
        <v>17</v>
      </c>
      <c r="B395" t="s">
        <v>177</v>
      </c>
      <c r="C395">
        <v>394</v>
      </c>
      <c r="D395">
        <v>1</v>
      </c>
      <c r="E395" s="1">
        <v>45021.143055555556</v>
      </c>
      <c r="F395" s="1">
        <v>45021.293055555558</v>
      </c>
      <c r="G395" t="s">
        <v>43</v>
      </c>
      <c r="H395" t="s">
        <v>14</v>
      </c>
      <c r="I395" t="s">
        <v>234</v>
      </c>
      <c r="J395">
        <v>18.05</v>
      </c>
      <c r="K395" t="s">
        <v>16</v>
      </c>
      <c r="L395" t="s">
        <v>17</v>
      </c>
      <c r="M395" t="s">
        <v>65</v>
      </c>
      <c r="N395" t="s">
        <v>18</v>
      </c>
      <c r="Q39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77</v>
      </c>
      <c r="R395" s="6">
        <f t="shared" si="24"/>
        <v>45021</v>
      </c>
      <c r="S395" s="5">
        <f t="shared" si="25"/>
        <v>0.14305555555620231</v>
      </c>
      <c r="T395" s="5">
        <f t="shared" si="26"/>
        <v>0.2930555555576575</v>
      </c>
      <c r="U395" s="4">
        <f t="shared" si="27"/>
        <v>0.16041666666812185</v>
      </c>
      <c r="V39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3.0902777777777779E-2</v>
      </c>
      <c r="W395" s="4">
        <f>IFERROR(Sala[[#This Row],[T Permanencia]]-Sala[[#This Row],[T Preparación (H)]],0)</f>
        <v>0.12951388889034407</v>
      </c>
      <c r="X395" t="str">
        <f>IF(Sala[[#This Row],[T Degustación (H)]]&gt;0,"Cobrado","No cobrado")</f>
        <v>Cobrado</v>
      </c>
    </row>
    <row r="396" spans="1:24" x14ac:dyDescent="0.2">
      <c r="A396">
        <v>2</v>
      </c>
      <c r="B396" t="s">
        <v>147</v>
      </c>
      <c r="C396">
        <v>395</v>
      </c>
      <c r="D396">
        <v>1</v>
      </c>
      <c r="E396" s="1">
        <v>45021.067361111112</v>
      </c>
      <c r="F396" s="1">
        <v>45021.231944444444</v>
      </c>
      <c r="G396" t="s">
        <v>24</v>
      </c>
      <c r="H396" t="s">
        <v>14</v>
      </c>
      <c r="I396" t="s">
        <v>235</v>
      </c>
      <c r="J396">
        <v>40.9</v>
      </c>
      <c r="K396" t="s">
        <v>10</v>
      </c>
      <c r="L396" t="s">
        <v>52</v>
      </c>
      <c r="M396" t="s">
        <v>44</v>
      </c>
      <c r="Q39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38</v>
      </c>
      <c r="R396" s="6">
        <f t="shared" si="24"/>
        <v>45021</v>
      </c>
      <c r="S396" s="5">
        <f t="shared" si="25"/>
        <v>6.7361111112404615E-2</v>
      </c>
      <c r="T396" s="5">
        <f t="shared" si="26"/>
        <v>0.23194444444379769</v>
      </c>
      <c r="U396" s="4">
        <f t="shared" si="27"/>
        <v>0.16458333333139308</v>
      </c>
      <c r="V39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2.7777777777777779E-3</v>
      </c>
      <c r="W396" s="4">
        <f>IFERROR(Sala[[#This Row],[T Permanencia]]-Sala[[#This Row],[T Preparación (H)]],0)</f>
        <v>0.16180555555361531</v>
      </c>
      <c r="X396" t="str">
        <f>IF(Sala[[#This Row],[T Degustación (H)]]&gt;0,"Cobrado","No cobrado")</f>
        <v>Cobrado</v>
      </c>
    </row>
    <row r="397" spans="1:24" x14ac:dyDescent="0.2">
      <c r="A397">
        <v>11</v>
      </c>
      <c r="B397" t="s">
        <v>450</v>
      </c>
      <c r="C397">
        <v>396</v>
      </c>
      <c r="D397">
        <v>1</v>
      </c>
      <c r="E397" s="1">
        <v>45021.022222222222</v>
      </c>
      <c r="F397" s="1">
        <v>45021.15</v>
      </c>
      <c r="G397" t="s">
        <v>24</v>
      </c>
      <c r="H397" t="s">
        <v>9</v>
      </c>
      <c r="I397" t="s">
        <v>15</v>
      </c>
      <c r="J397">
        <v>34.5</v>
      </c>
      <c r="K397" t="s">
        <v>10</v>
      </c>
      <c r="L397" t="s">
        <v>231</v>
      </c>
      <c r="M397" t="s">
        <v>56</v>
      </c>
      <c r="N397" t="s">
        <v>33</v>
      </c>
      <c r="Q39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83</v>
      </c>
      <c r="R397" s="6">
        <f t="shared" si="24"/>
        <v>45021</v>
      </c>
      <c r="S397" s="5">
        <f t="shared" si="25"/>
        <v>2.2222222221898846E-2</v>
      </c>
      <c r="T397" s="5">
        <f t="shared" si="26"/>
        <v>0.15000000000145519</v>
      </c>
      <c r="U397" s="4">
        <f t="shared" si="27"/>
        <v>0.12777777777955635</v>
      </c>
      <c r="V39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2.7546296296296298E-2</v>
      </c>
      <c r="W397" s="4">
        <f>IFERROR(Sala[[#This Row],[T Permanencia]]-Sala[[#This Row],[T Preparación (H)]],0)</f>
        <v>0.10023148148326005</v>
      </c>
      <c r="X397" t="str">
        <f>IF(Sala[[#This Row],[T Degustación (H)]]&gt;0,"Cobrado","No cobrado")</f>
        <v>Cobrado</v>
      </c>
    </row>
    <row r="398" spans="1:24" x14ac:dyDescent="0.2">
      <c r="A398">
        <v>4</v>
      </c>
      <c r="B398" t="s">
        <v>129</v>
      </c>
      <c r="C398">
        <v>397</v>
      </c>
      <c r="D398">
        <v>2</v>
      </c>
      <c r="E398" s="1">
        <v>45021.013888888891</v>
      </c>
      <c r="F398" s="1">
        <v>45021.06527777778</v>
      </c>
      <c r="G398" t="s">
        <v>8</v>
      </c>
      <c r="H398" t="s">
        <v>39</v>
      </c>
      <c r="I398" t="s">
        <v>235</v>
      </c>
      <c r="J398">
        <v>37.79</v>
      </c>
      <c r="K398" t="s">
        <v>10</v>
      </c>
      <c r="L398" t="s">
        <v>25</v>
      </c>
      <c r="M398" t="s">
        <v>41</v>
      </c>
      <c r="N398" t="s">
        <v>47</v>
      </c>
      <c r="Q39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147</v>
      </c>
      <c r="R398" s="6">
        <f t="shared" si="24"/>
        <v>45021</v>
      </c>
      <c r="S398" s="5">
        <f t="shared" si="25"/>
        <v>1.3888888890505768E-2</v>
      </c>
      <c r="T398" s="5">
        <f t="shared" si="26"/>
        <v>6.5277777779556345E-2</v>
      </c>
      <c r="U398" s="4">
        <f t="shared" si="27"/>
        <v>5.1388888889050577E-2</v>
      </c>
      <c r="V39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1.712962962962963E-2</v>
      </c>
      <c r="W398" s="4">
        <f>IFERROR(Sala[[#This Row],[T Permanencia]]-Sala[[#This Row],[T Preparación (H)]],0)</f>
        <v>3.4259259259420943E-2</v>
      </c>
      <c r="X398" t="str">
        <f>IF(Sala[[#This Row],[T Degustación (H)]]&gt;0,"Cobrado","No cobrado")</f>
        <v>Cobrado</v>
      </c>
    </row>
    <row r="399" spans="1:24" x14ac:dyDescent="0.2">
      <c r="A399">
        <v>9</v>
      </c>
      <c r="B399" t="s">
        <v>451</v>
      </c>
      <c r="C399">
        <v>398</v>
      </c>
      <c r="D399">
        <v>5</v>
      </c>
      <c r="E399" s="1">
        <v>45021.131944444445</v>
      </c>
      <c r="F399" s="1">
        <v>45021.295138888891</v>
      </c>
      <c r="G399" t="s">
        <v>63</v>
      </c>
      <c r="H399" t="s">
        <v>39</v>
      </c>
      <c r="I399" t="s">
        <v>234</v>
      </c>
      <c r="J399">
        <v>48.96</v>
      </c>
      <c r="K399" t="s">
        <v>10</v>
      </c>
      <c r="L399" t="s">
        <v>231</v>
      </c>
      <c r="M399" t="s">
        <v>22</v>
      </c>
      <c r="N399" t="s">
        <v>102</v>
      </c>
      <c r="Q39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122</v>
      </c>
      <c r="R399" s="6">
        <f t="shared" si="24"/>
        <v>45021</v>
      </c>
      <c r="S399" s="5">
        <f t="shared" si="25"/>
        <v>0.13194444444525288</v>
      </c>
      <c r="T399" s="5">
        <f t="shared" si="26"/>
        <v>0.29513888889050577</v>
      </c>
      <c r="U399" s="4">
        <f t="shared" si="27"/>
        <v>0.16319444444525288</v>
      </c>
      <c r="V39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2.465277777777778E-2</v>
      </c>
      <c r="W399" s="4">
        <f>IFERROR(Sala[[#This Row],[T Permanencia]]-Sala[[#This Row],[T Preparación (H)]],0)</f>
        <v>0.13854166666747511</v>
      </c>
      <c r="X399" t="str">
        <f>IF(Sala[[#This Row],[T Degustación (H)]]&gt;0,"Cobrado","No cobrado")</f>
        <v>Cobrado</v>
      </c>
    </row>
    <row r="400" spans="1:24" x14ac:dyDescent="0.2">
      <c r="A400">
        <v>7</v>
      </c>
      <c r="B400" t="s">
        <v>452</v>
      </c>
      <c r="C400">
        <v>399</v>
      </c>
      <c r="D400">
        <v>6</v>
      </c>
      <c r="E400" s="1">
        <v>45021.116666666669</v>
      </c>
      <c r="F400" s="1">
        <v>45021.236111111109</v>
      </c>
      <c r="G400" t="s">
        <v>13</v>
      </c>
      <c r="H400" t="s">
        <v>14</v>
      </c>
      <c r="I400" t="s">
        <v>234</v>
      </c>
      <c r="J400">
        <v>27.32</v>
      </c>
      <c r="K400" t="s">
        <v>10</v>
      </c>
      <c r="L400" t="s">
        <v>233</v>
      </c>
      <c r="M400" t="s">
        <v>102</v>
      </c>
      <c r="N400" t="s">
        <v>35</v>
      </c>
      <c r="Q40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207</v>
      </c>
      <c r="R400" s="6">
        <f t="shared" si="24"/>
        <v>45021</v>
      </c>
      <c r="S400" s="5">
        <f t="shared" si="25"/>
        <v>0.11666666666860692</v>
      </c>
      <c r="T400" s="5">
        <f t="shared" si="26"/>
        <v>0.23611111110949423</v>
      </c>
      <c r="U400" s="4">
        <f t="shared" si="27"/>
        <v>0.11944444444088731</v>
      </c>
      <c r="V40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2.1064814814814814E-2</v>
      </c>
      <c r="W400" s="4">
        <f>IFERROR(Sala[[#This Row],[T Permanencia]]-Sala[[#This Row],[T Preparación (H)]],0)</f>
        <v>9.8379629626072496E-2</v>
      </c>
      <c r="X400" t="str">
        <f>IF(Sala[[#This Row],[T Degustación (H)]]&gt;0,"Cobrado","No cobrado")</f>
        <v>Cobrado</v>
      </c>
    </row>
    <row r="401" spans="1:24" x14ac:dyDescent="0.2">
      <c r="A401">
        <v>9</v>
      </c>
      <c r="B401" t="s">
        <v>453</v>
      </c>
      <c r="C401">
        <v>400</v>
      </c>
      <c r="D401">
        <v>4</v>
      </c>
      <c r="E401" s="1">
        <v>45021.09097222222</v>
      </c>
      <c r="F401" s="1">
        <v>45021.176388888889</v>
      </c>
      <c r="G401" t="s">
        <v>8</v>
      </c>
      <c r="H401" t="s">
        <v>14</v>
      </c>
      <c r="I401" t="s">
        <v>234</v>
      </c>
      <c r="J401">
        <v>42.96</v>
      </c>
      <c r="K401" t="s">
        <v>20</v>
      </c>
      <c r="L401" t="s">
        <v>17</v>
      </c>
      <c r="M401" t="s">
        <v>26</v>
      </c>
      <c r="N401" t="s">
        <v>22</v>
      </c>
      <c r="O401" t="s">
        <v>47</v>
      </c>
      <c r="Q40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198</v>
      </c>
      <c r="R401" s="6">
        <f t="shared" si="24"/>
        <v>45021</v>
      </c>
      <c r="S401" s="5">
        <f t="shared" si="25"/>
        <v>9.0972222220443655E-2</v>
      </c>
      <c r="T401" s="5">
        <f t="shared" si="26"/>
        <v>0.17638888888905058</v>
      </c>
      <c r="U401" s="4">
        <f t="shared" si="27"/>
        <v>8.5416666668606922E-2</v>
      </c>
      <c r="V40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2.7430555555555555E-2</v>
      </c>
      <c r="W401" s="4">
        <f>IFERROR(Sala[[#This Row],[T Permanencia]]-Sala[[#This Row],[T Preparación (H)]],0)</f>
        <v>5.7986111113051367E-2</v>
      </c>
      <c r="X401" t="str">
        <f>IF(Sala[[#This Row],[T Degustación (H)]]&gt;0,"Cobrado","No cobrado")</f>
        <v>Cobrado</v>
      </c>
    </row>
    <row r="402" spans="1:24" x14ac:dyDescent="0.2">
      <c r="A402">
        <v>16</v>
      </c>
      <c r="B402" t="s">
        <v>148</v>
      </c>
      <c r="C402">
        <v>401</v>
      </c>
      <c r="D402">
        <v>2</v>
      </c>
      <c r="E402" s="1">
        <v>45021.160416666666</v>
      </c>
      <c r="F402" s="1">
        <v>45021.289583333331</v>
      </c>
      <c r="G402" t="s">
        <v>24</v>
      </c>
      <c r="H402" t="s">
        <v>14</v>
      </c>
      <c r="I402" t="s">
        <v>234</v>
      </c>
      <c r="J402">
        <v>15.87</v>
      </c>
      <c r="K402" t="s">
        <v>16</v>
      </c>
      <c r="L402" t="s">
        <v>60</v>
      </c>
      <c r="M402" t="s">
        <v>33</v>
      </c>
      <c r="Q40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42</v>
      </c>
      <c r="R402" s="6">
        <f t="shared" si="24"/>
        <v>45021</v>
      </c>
      <c r="S402" s="5">
        <f t="shared" si="25"/>
        <v>0.16041666666569654</v>
      </c>
      <c r="T402" s="5">
        <f t="shared" si="26"/>
        <v>0.28958333333139308</v>
      </c>
      <c r="U402" s="4">
        <f t="shared" si="27"/>
        <v>0.1395833333323632</v>
      </c>
      <c r="V40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6.9444444444444441E-3</v>
      </c>
      <c r="W402" s="4">
        <f>IFERROR(Sala[[#This Row],[T Permanencia]]-Sala[[#This Row],[T Preparación (H)]],0)</f>
        <v>0.13263888888791875</v>
      </c>
      <c r="X402" t="str">
        <f>IF(Sala[[#This Row],[T Degustación (H)]]&gt;0,"Cobrado","No cobrado")</f>
        <v>Cobrado</v>
      </c>
    </row>
    <row r="403" spans="1:24" x14ac:dyDescent="0.2">
      <c r="A403">
        <v>18</v>
      </c>
      <c r="B403" t="s">
        <v>454</v>
      </c>
      <c r="C403">
        <v>402</v>
      </c>
      <c r="D403">
        <v>1</v>
      </c>
      <c r="E403" s="1">
        <v>45021.111805555556</v>
      </c>
      <c r="F403" s="1">
        <v>45021.213888888888</v>
      </c>
      <c r="G403" t="s">
        <v>43</v>
      </c>
      <c r="H403" t="s">
        <v>14</v>
      </c>
      <c r="I403" t="s">
        <v>234</v>
      </c>
      <c r="J403">
        <v>31.02</v>
      </c>
      <c r="K403" t="s">
        <v>20</v>
      </c>
      <c r="L403" t="s">
        <v>28</v>
      </c>
      <c r="M403" t="s">
        <v>50</v>
      </c>
      <c r="N403" t="s">
        <v>44</v>
      </c>
      <c r="O403" t="s">
        <v>82</v>
      </c>
      <c r="Q40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151</v>
      </c>
      <c r="R403" s="6">
        <f t="shared" si="24"/>
        <v>45021</v>
      </c>
      <c r="S403" s="5">
        <f t="shared" si="25"/>
        <v>0.11180555555620231</v>
      </c>
      <c r="T403" s="5">
        <f t="shared" si="26"/>
        <v>0.21388888888759539</v>
      </c>
      <c r="U403" s="4">
        <f t="shared" si="27"/>
        <v>0.10208333333139308</v>
      </c>
      <c r="V40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1.9560185185185187E-2</v>
      </c>
      <c r="W403" s="4">
        <f>IFERROR(Sala[[#This Row],[T Permanencia]]-Sala[[#This Row],[T Preparación (H)]],0)</f>
        <v>8.2523148146207898E-2</v>
      </c>
      <c r="X403" t="str">
        <f>IF(Sala[[#This Row],[T Degustación (H)]]&gt;0,"Cobrado","No cobrado")</f>
        <v>Cobrado</v>
      </c>
    </row>
    <row r="404" spans="1:24" x14ac:dyDescent="0.2">
      <c r="A404">
        <v>14</v>
      </c>
      <c r="B404" t="s">
        <v>455</v>
      </c>
      <c r="C404">
        <v>403</v>
      </c>
      <c r="D404">
        <v>5</v>
      </c>
      <c r="E404" s="1">
        <v>45021.09375</v>
      </c>
      <c r="F404" s="1">
        <v>45021.21875</v>
      </c>
      <c r="G404" t="s">
        <v>63</v>
      </c>
      <c r="H404" t="s">
        <v>14</v>
      </c>
      <c r="I404" t="s">
        <v>234</v>
      </c>
      <c r="J404">
        <v>14.76</v>
      </c>
      <c r="K404" t="s">
        <v>10</v>
      </c>
      <c r="L404" t="s">
        <v>25</v>
      </c>
      <c r="M404" t="s">
        <v>82</v>
      </c>
      <c r="N404" t="s">
        <v>37</v>
      </c>
      <c r="O404" t="s">
        <v>95</v>
      </c>
      <c r="P404" t="s">
        <v>65</v>
      </c>
      <c r="Q40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190</v>
      </c>
      <c r="R404" s="6">
        <f t="shared" si="24"/>
        <v>45021</v>
      </c>
      <c r="S404" s="5">
        <f t="shared" si="25"/>
        <v>9.375E-2</v>
      </c>
      <c r="T404" s="5">
        <f t="shared" si="26"/>
        <v>0.21875</v>
      </c>
      <c r="U404" s="4">
        <f t="shared" si="27"/>
        <v>0.125</v>
      </c>
      <c r="V40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4.6643518518518522E-2</v>
      </c>
      <c r="W404" s="4">
        <f>IFERROR(Sala[[#This Row],[T Permanencia]]-Sala[[#This Row],[T Preparación (H)]],0)</f>
        <v>7.8356481481481471E-2</v>
      </c>
      <c r="X404" t="str">
        <f>IF(Sala[[#This Row],[T Degustación (H)]]&gt;0,"Cobrado","No cobrado")</f>
        <v>Cobrado</v>
      </c>
    </row>
    <row r="405" spans="1:24" x14ac:dyDescent="0.2">
      <c r="A405">
        <v>17</v>
      </c>
      <c r="B405" t="s">
        <v>426</v>
      </c>
      <c r="C405">
        <v>404</v>
      </c>
      <c r="D405">
        <v>2</v>
      </c>
      <c r="E405" s="1">
        <v>45021.026388888888</v>
      </c>
      <c r="F405" s="1">
        <v>45021.186805555553</v>
      </c>
      <c r="G405" t="s">
        <v>13</v>
      </c>
      <c r="H405" t="s">
        <v>14</v>
      </c>
      <c r="I405" t="s">
        <v>234</v>
      </c>
      <c r="J405">
        <v>32.56</v>
      </c>
      <c r="K405" t="s">
        <v>10</v>
      </c>
      <c r="L405" t="s">
        <v>233</v>
      </c>
      <c r="M405" t="s">
        <v>33</v>
      </c>
      <c r="N405" t="s">
        <v>56</v>
      </c>
      <c r="O405" t="s">
        <v>26</v>
      </c>
      <c r="Q40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182</v>
      </c>
      <c r="R405" s="6">
        <f t="shared" si="24"/>
        <v>45021</v>
      </c>
      <c r="S405" s="5">
        <f t="shared" si="25"/>
        <v>2.6388888887595385E-2</v>
      </c>
      <c r="T405" s="5">
        <f t="shared" si="26"/>
        <v>0.18680555555329192</v>
      </c>
      <c r="U405" s="4">
        <f t="shared" si="27"/>
        <v>0.16041666666569654</v>
      </c>
      <c r="V40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5.0462962962962959E-2</v>
      </c>
      <c r="W405" s="4">
        <f>IFERROR(Sala[[#This Row],[T Permanencia]]-Sala[[#This Row],[T Preparación (H)]],0)</f>
        <v>0.10995370370273358</v>
      </c>
      <c r="X405" t="str">
        <f>IF(Sala[[#This Row],[T Degustación (H)]]&gt;0,"Cobrado","No cobrado")</f>
        <v>Cobrado</v>
      </c>
    </row>
    <row r="406" spans="1:24" x14ac:dyDescent="0.2">
      <c r="A406">
        <v>5</v>
      </c>
      <c r="B406" t="s">
        <v>222</v>
      </c>
      <c r="C406">
        <v>405</v>
      </c>
      <c r="D406">
        <v>6</v>
      </c>
      <c r="E406" s="1">
        <v>45021.11041666667</v>
      </c>
      <c r="F406" s="1">
        <v>45021.207638888889</v>
      </c>
      <c r="G406" t="s">
        <v>24</v>
      </c>
      <c r="H406" t="s">
        <v>9</v>
      </c>
      <c r="I406" t="s">
        <v>234</v>
      </c>
      <c r="J406">
        <v>14.56</v>
      </c>
      <c r="K406" t="s">
        <v>20</v>
      </c>
      <c r="L406" t="s">
        <v>40</v>
      </c>
      <c r="M406" t="s">
        <v>61</v>
      </c>
      <c r="N406" t="s">
        <v>26</v>
      </c>
      <c r="O406" t="s">
        <v>56</v>
      </c>
      <c r="Q40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106</v>
      </c>
      <c r="R406" s="6">
        <f t="shared" si="24"/>
        <v>45021</v>
      </c>
      <c r="S406" s="5">
        <f t="shared" si="25"/>
        <v>0.11041666667006211</v>
      </c>
      <c r="T406" s="5">
        <f t="shared" si="26"/>
        <v>0.20763888888905058</v>
      </c>
      <c r="U406" s="4">
        <f t="shared" si="27"/>
        <v>9.7222222218988463E-2</v>
      </c>
      <c r="V40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6.3541666666666663E-2</v>
      </c>
      <c r="W406" s="4">
        <f>IFERROR(Sala[[#This Row],[T Permanencia]]-Sala[[#This Row],[T Preparación (H)]],0)</f>
        <v>3.36805555523218E-2</v>
      </c>
      <c r="X406" t="str">
        <f>IF(Sala[[#This Row],[T Degustación (H)]]&gt;0,"Cobrado","No cobrado")</f>
        <v>Cobrado</v>
      </c>
    </row>
    <row r="407" spans="1:24" x14ac:dyDescent="0.2">
      <c r="A407">
        <v>14</v>
      </c>
      <c r="B407" t="s">
        <v>374</v>
      </c>
      <c r="C407">
        <v>406</v>
      </c>
      <c r="D407">
        <v>5</v>
      </c>
      <c r="E407" s="1">
        <v>45021.020138888889</v>
      </c>
      <c r="F407" s="1">
        <v>45021.109027777777</v>
      </c>
      <c r="G407" t="s">
        <v>24</v>
      </c>
      <c r="H407" t="s">
        <v>9</v>
      </c>
      <c r="I407" t="s">
        <v>15</v>
      </c>
      <c r="J407">
        <v>34.03</v>
      </c>
      <c r="K407" t="s">
        <v>16</v>
      </c>
      <c r="L407" t="s">
        <v>233</v>
      </c>
      <c r="M407" t="s">
        <v>56</v>
      </c>
      <c r="N407" t="s">
        <v>11</v>
      </c>
      <c r="O407" t="s">
        <v>50</v>
      </c>
      <c r="Q40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155</v>
      </c>
      <c r="R407" s="6">
        <f t="shared" si="24"/>
        <v>45021</v>
      </c>
      <c r="S407" s="5">
        <f t="shared" si="25"/>
        <v>2.0138888889050577E-2</v>
      </c>
      <c r="T407" s="5">
        <f t="shared" si="26"/>
        <v>0.10902777777664596</v>
      </c>
      <c r="U407" s="4">
        <f t="shared" si="27"/>
        <v>9.9305555554262057E-2</v>
      </c>
      <c r="V40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5.9027777777777776E-2</v>
      </c>
      <c r="W407" s="4">
        <f>IFERROR(Sala[[#This Row],[T Permanencia]]-Sala[[#This Row],[T Preparación (H)]],0)</f>
        <v>4.027777777648428E-2</v>
      </c>
      <c r="X407" t="str">
        <f>IF(Sala[[#This Row],[T Degustación (H)]]&gt;0,"Cobrado","No cobrado")</f>
        <v>Cobrado</v>
      </c>
    </row>
    <row r="408" spans="1:24" x14ac:dyDescent="0.2">
      <c r="A408">
        <v>4</v>
      </c>
      <c r="B408" t="s">
        <v>456</v>
      </c>
      <c r="C408">
        <v>407</v>
      </c>
      <c r="D408">
        <v>1</v>
      </c>
      <c r="E408" s="1">
        <v>45021.092361111114</v>
      </c>
      <c r="F408" s="1">
        <v>45021.20208333333</v>
      </c>
      <c r="G408" t="s">
        <v>8</v>
      </c>
      <c r="H408" t="s">
        <v>39</v>
      </c>
      <c r="I408" t="s">
        <v>235</v>
      </c>
      <c r="J408">
        <v>22.98</v>
      </c>
      <c r="K408" t="s">
        <v>20</v>
      </c>
      <c r="L408" t="s">
        <v>52</v>
      </c>
      <c r="M408" t="s">
        <v>56</v>
      </c>
      <c r="N408" t="s">
        <v>11</v>
      </c>
      <c r="Q40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95</v>
      </c>
      <c r="R408" s="6">
        <f t="shared" si="24"/>
        <v>45021</v>
      </c>
      <c r="S408" s="5">
        <f t="shared" si="25"/>
        <v>9.2361111113859806E-2</v>
      </c>
      <c r="T408" s="5">
        <f t="shared" si="26"/>
        <v>0.20208333332993789</v>
      </c>
      <c r="U408" s="4">
        <f t="shared" si="27"/>
        <v>0.10972222221607808</v>
      </c>
      <c r="V40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1.9907407407407408E-2</v>
      </c>
      <c r="W408" s="4">
        <f>IFERROR(Sala[[#This Row],[T Permanencia]]-Sala[[#This Row],[T Preparación (H)]],0)</f>
        <v>8.9814814808670679E-2</v>
      </c>
      <c r="X408" t="str">
        <f>IF(Sala[[#This Row],[T Degustación (H)]]&gt;0,"Cobrado","No cobrado")</f>
        <v>Cobrado</v>
      </c>
    </row>
    <row r="409" spans="1:24" x14ac:dyDescent="0.2">
      <c r="A409">
        <v>17</v>
      </c>
      <c r="B409" t="s">
        <v>399</v>
      </c>
      <c r="C409">
        <v>408</v>
      </c>
      <c r="D409">
        <v>3</v>
      </c>
      <c r="E409" s="1">
        <v>45021.038888888892</v>
      </c>
      <c r="F409" s="1">
        <v>45021.170138888891</v>
      </c>
      <c r="G409" t="s">
        <v>24</v>
      </c>
      <c r="H409" t="s">
        <v>14</v>
      </c>
      <c r="I409" t="s">
        <v>234</v>
      </c>
      <c r="J409">
        <v>10.14</v>
      </c>
      <c r="K409" t="s">
        <v>16</v>
      </c>
      <c r="L409" t="s">
        <v>25</v>
      </c>
      <c r="M409" t="s">
        <v>50</v>
      </c>
      <c r="N409" t="s">
        <v>65</v>
      </c>
      <c r="O409" t="s">
        <v>29</v>
      </c>
      <c r="Q40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131</v>
      </c>
      <c r="R409" s="6">
        <f t="shared" si="24"/>
        <v>45021</v>
      </c>
      <c r="S409" s="5">
        <f t="shared" si="25"/>
        <v>3.888888889196096E-2</v>
      </c>
      <c r="T409" s="5">
        <f t="shared" si="26"/>
        <v>0.17013888889050577</v>
      </c>
      <c r="U409" s="4">
        <f t="shared" si="27"/>
        <v>0.14166666666521147</v>
      </c>
      <c r="V40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6.851851851851852E-2</v>
      </c>
      <c r="W409" s="4">
        <f>IFERROR(Sala[[#This Row],[T Permanencia]]-Sala[[#This Row],[T Preparación (H)]],0)</f>
        <v>7.3148148146692946E-2</v>
      </c>
      <c r="X409" t="str">
        <f>IF(Sala[[#This Row],[T Degustación (H)]]&gt;0,"Cobrado","No cobrado")</f>
        <v>Cobrado</v>
      </c>
    </row>
    <row r="410" spans="1:24" x14ac:dyDescent="0.2">
      <c r="A410">
        <v>15</v>
      </c>
      <c r="B410" t="s">
        <v>457</v>
      </c>
      <c r="C410">
        <v>409</v>
      </c>
      <c r="D410">
        <v>5</v>
      </c>
      <c r="E410" s="1">
        <v>45021.079861111109</v>
      </c>
      <c r="F410" s="1">
        <v>45021.125694444447</v>
      </c>
      <c r="G410" t="s">
        <v>63</v>
      </c>
      <c r="H410" t="s">
        <v>14</v>
      </c>
      <c r="I410" t="s">
        <v>234</v>
      </c>
      <c r="J410">
        <v>48.7</v>
      </c>
      <c r="K410" t="s">
        <v>20</v>
      </c>
      <c r="L410" t="s">
        <v>25</v>
      </c>
      <c r="M410" t="s">
        <v>33</v>
      </c>
      <c r="N410" t="s">
        <v>26</v>
      </c>
      <c r="O410" t="s">
        <v>22</v>
      </c>
      <c r="P410" t="s">
        <v>65</v>
      </c>
      <c r="Q41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203</v>
      </c>
      <c r="R410" s="6">
        <f t="shared" si="24"/>
        <v>45021</v>
      </c>
      <c r="S410" s="5">
        <f t="shared" si="25"/>
        <v>7.9861111109494232E-2</v>
      </c>
      <c r="T410" s="5">
        <f t="shared" si="26"/>
        <v>0.12569444444670808</v>
      </c>
      <c r="U410" s="4">
        <f t="shared" si="27"/>
        <v>4.5833333337213844E-2</v>
      </c>
      <c r="V41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7.9398148148148148E-2</v>
      </c>
      <c r="W410" s="4">
        <f>IFERROR(Sala[[#This Row],[T Permanencia]]-Sala[[#This Row],[T Preparación (H)]],0)</f>
        <v>-3.3564814810934304E-2</v>
      </c>
      <c r="X410" t="str">
        <f>IF(Sala[[#This Row],[T Degustación (H)]]&gt;0,"Cobrado","No cobrado")</f>
        <v>No cobrado</v>
      </c>
    </row>
    <row r="411" spans="1:24" x14ac:dyDescent="0.2">
      <c r="A411">
        <v>1</v>
      </c>
      <c r="B411" t="s">
        <v>458</v>
      </c>
      <c r="C411">
        <v>410</v>
      </c>
      <c r="D411">
        <v>3</v>
      </c>
      <c r="E411" s="1">
        <v>45021.115972222222</v>
      </c>
      <c r="F411" s="1">
        <v>45021.224305555559</v>
      </c>
      <c r="G411" t="s">
        <v>8</v>
      </c>
      <c r="H411" t="s">
        <v>9</v>
      </c>
      <c r="I411" t="s">
        <v>234</v>
      </c>
      <c r="J411">
        <v>43.65</v>
      </c>
      <c r="K411" t="s">
        <v>20</v>
      </c>
      <c r="L411" t="s">
        <v>231</v>
      </c>
      <c r="M411" t="s">
        <v>56</v>
      </c>
      <c r="N411" t="s">
        <v>35</v>
      </c>
      <c r="Q41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56</v>
      </c>
      <c r="R411" s="6">
        <f t="shared" si="24"/>
        <v>45021</v>
      </c>
      <c r="S411" s="5">
        <f t="shared" si="25"/>
        <v>0.11597222222189885</v>
      </c>
      <c r="T411" s="5">
        <f t="shared" si="26"/>
        <v>0.22430555555911269</v>
      </c>
      <c r="U411" s="4">
        <f t="shared" si="27"/>
        <v>0.10833333333721384</v>
      </c>
      <c r="V41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6.3194444444444442E-2</v>
      </c>
      <c r="W411" s="4">
        <f>IFERROR(Sala[[#This Row],[T Permanencia]]-Sala[[#This Row],[T Preparación (H)]],0)</f>
        <v>4.5138888892769402E-2</v>
      </c>
      <c r="X411" t="str">
        <f>IF(Sala[[#This Row],[T Degustación (H)]]&gt;0,"Cobrado","No cobrado")</f>
        <v>Cobrado</v>
      </c>
    </row>
    <row r="412" spans="1:24" x14ac:dyDescent="0.2">
      <c r="A412">
        <v>3</v>
      </c>
      <c r="B412" t="s">
        <v>354</v>
      </c>
      <c r="C412">
        <v>411</v>
      </c>
      <c r="D412">
        <v>3</v>
      </c>
      <c r="E412" s="1">
        <v>45021.09097222222</v>
      </c>
      <c r="F412" s="1">
        <v>45021.211111111108</v>
      </c>
      <c r="G412" t="s">
        <v>63</v>
      </c>
      <c r="H412" t="s">
        <v>14</v>
      </c>
      <c r="I412" t="s">
        <v>235</v>
      </c>
      <c r="J412">
        <v>21.88</v>
      </c>
      <c r="K412" t="s">
        <v>16</v>
      </c>
      <c r="L412" t="s">
        <v>28</v>
      </c>
      <c r="M412" t="s">
        <v>26</v>
      </c>
      <c r="N412" t="s">
        <v>37</v>
      </c>
      <c r="O412" t="s">
        <v>41</v>
      </c>
      <c r="Q41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219</v>
      </c>
      <c r="R412" s="6">
        <f t="shared" si="24"/>
        <v>45021</v>
      </c>
      <c r="S412" s="5">
        <f t="shared" si="25"/>
        <v>9.0972222220443655E-2</v>
      </c>
      <c r="T412" s="5">
        <f t="shared" si="26"/>
        <v>0.21111111110803904</v>
      </c>
      <c r="U412" s="4">
        <f t="shared" si="27"/>
        <v>0.13055555555426204</v>
      </c>
      <c r="V41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3.3333333333333333E-2</v>
      </c>
      <c r="W412" s="4">
        <f>IFERROR(Sala[[#This Row],[T Permanencia]]-Sala[[#This Row],[T Preparación (H)]],0)</f>
        <v>9.7222222220928717E-2</v>
      </c>
      <c r="X412" t="str">
        <f>IF(Sala[[#This Row],[T Degustación (H)]]&gt;0,"Cobrado","No cobrado")</f>
        <v>Cobrado</v>
      </c>
    </row>
    <row r="413" spans="1:24" x14ac:dyDescent="0.2">
      <c r="A413">
        <v>11</v>
      </c>
      <c r="B413" t="s">
        <v>149</v>
      </c>
      <c r="C413">
        <v>412</v>
      </c>
      <c r="D413">
        <v>4</v>
      </c>
      <c r="E413" s="1">
        <v>45021.015277777777</v>
      </c>
      <c r="F413" s="1">
        <v>45021.085416666669</v>
      </c>
      <c r="G413" t="s">
        <v>13</v>
      </c>
      <c r="H413" t="s">
        <v>9</v>
      </c>
      <c r="I413" t="s">
        <v>234</v>
      </c>
      <c r="J413">
        <v>12.94</v>
      </c>
      <c r="K413" t="s">
        <v>16</v>
      </c>
      <c r="L413" t="s">
        <v>231</v>
      </c>
      <c r="M413" t="s">
        <v>47</v>
      </c>
      <c r="Q41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93</v>
      </c>
      <c r="R413" s="6">
        <f t="shared" si="24"/>
        <v>45021</v>
      </c>
      <c r="S413" s="5">
        <f t="shared" si="25"/>
        <v>1.5277777776645962E-2</v>
      </c>
      <c r="T413" s="5">
        <f t="shared" si="26"/>
        <v>8.5416666668606922E-2</v>
      </c>
      <c r="U413" s="4">
        <f t="shared" si="27"/>
        <v>8.0555555558627631E-2</v>
      </c>
      <c r="V41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1.3194444444444444E-2</v>
      </c>
      <c r="W413" s="4">
        <f>IFERROR(Sala[[#This Row],[T Permanencia]]-Sala[[#This Row],[T Preparación (H)]],0)</f>
        <v>6.7361111114183192E-2</v>
      </c>
      <c r="X413" t="str">
        <f>IF(Sala[[#This Row],[T Degustación (H)]]&gt;0,"Cobrado","No cobrado")</f>
        <v>Cobrado</v>
      </c>
    </row>
    <row r="414" spans="1:24" x14ac:dyDescent="0.2">
      <c r="A414">
        <v>13</v>
      </c>
      <c r="B414" t="s">
        <v>150</v>
      </c>
      <c r="C414">
        <v>413</v>
      </c>
      <c r="D414">
        <v>3</v>
      </c>
      <c r="E414" s="1">
        <v>45021.10833333333</v>
      </c>
      <c r="F414" s="1">
        <v>45021.206944444442</v>
      </c>
      <c r="G414" t="s">
        <v>8</v>
      </c>
      <c r="H414" t="s">
        <v>9</v>
      </c>
      <c r="I414" t="s">
        <v>234</v>
      </c>
      <c r="J414">
        <v>23.01</v>
      </c>
      <c r="K414" t="s">
        <v>16</v>
      </c>
      <c r="L414" t="s">
        <v>40</v>
      </c>
      <c r="M414" t="s">
        <v>11</v>
      </c>
      <c r="Q41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35</v>
      </c>
      <c r="R414" s="6">
        <f t="shared" si="24"/>
        <v>45021</v>
      </c>
      <c r="S414" s="5">
        <f t="shared" si="25"/>
        <v>0.10833333332993789</v>
      </c>
      <c r="T414" s="5">
        <f t="shared" si="26"/>
        <v>0.2069444444423425</v>
      </c>
      <c r="U414" s="4">
        <f t="shared" si="27"/>
        <v>0.10902777777907129</v>
      </c>
      <c r="V41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8.3333333333333332E-3</v>
      </c>
      <c r="W414" s="4">
        <f>IFERROR(Sala[[#This Row],[T Permanencia]]-Sala[[#This Row],[T Preparación (H)]],0)</f>
        <v>0.10069444444573795</v>
      </c>
      <c r="X414" t="str">
        <f>IF(Sala[[#This Row],[T Degustación (H)]]&gt;0,"Cobrado","No cobrado")</f>
        <v>Cobrado</v>
      </c>
    </row>
    <row r="415" spans="1:24" x14ac:dyDescent="0.2">
      <c r="A415">
        <v>14</v>
      </c>
      <c r="B415" t="s">
        <v>151</v>
      </c>
      <c r="C415">
        <v>414</v>
      </c>
      <c r="D415">
        <v>6</v>
      </c>
      <c r="E415" s="1">
        <v>45021.154861111114</v>
      </c>
      <c r="F415" s="1">
        <v>45021.3</v>
      </c>
      <c r="G415" t="s">
        <v>13</v>
      </c>
      <c r="H415" t="s">
        <v>39</v>
      </c>
      <c r="I415" t="s">
        <v>234</v>
      </c>
      <c r="J415">
        <v>13.17</v>
      </c>
      <c r="K415" t="s">
        <v>20</v>
      </c>
      <c r="L415" t="s">
        <v>233</v>
      </c>
      <c r="M415" t="s">
        <v>102</v>
      </c>
      <c r="Q41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33</v>
      </c>
      <c r="R415" s="6">
        <f t="shared" si="24"/>
        <v>45021</v>
      </c>
      <c r="S415" s="5">
        <f t="shared" si="25"/>
        <v>0.15486111111385981</v>
      </c>
      <c r="T415" s="5">
        <f t="shared" si="26"/>
        <v>0.30000000000291038</v>
      </c>
      <c r="U415" s="4">
        <f t="shared" si="27"/>
        <v>0.14513888888905058</v>
      </c>
      <c r="V41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2.6388888888888889E-2</v>
      </c>
      <c r="W415" s="4">
        <f>IFERROR(Sala[[#This Row],[T Permanencia]]-Sala[[#This Row],[T Preparación (H)]],0)</f>
        <v>0.11875000000016168</v>
      </c>
      <c r="X415" t="str">
        <f>IF(Sala[[#This Row],[T Degustación (H)]]&gt;0,"Cobrado","No cobrado")</f>
        <v>Cobrado</v>
      </c>
    </row>
    <row r="416" spans="1:24" x14ac:dyDescent="0.2">
      <c r="A416">
        <v>14</v>
      </c>
      <c r="B416" t="s">
        <v>459</v>
      </c>
      <c r="C416">
        <v>415</v>
      </c>
      <c r="D416">
        <v>4</v>
      </c>
      <c r="E416" s="1">
        <v>45021.027083333334</v>
      </c>
      <c r="F416" s="1">
        <v>45021.190972222219</v>
      </c>
      <c r="G416" t="s">
        <v>8</v>
      </c>
      <c r="H416" t="s">
        <v>9</v>
      </c>
      <c r="I416" t="s">
        <v>234</v>
      </c>
      <c r="J416">
        <v>20.51</v>
      </c>
      <c r="K416" t="s">
        <v>16</v>
      </c>
      <c r="L416" t="s">
        <v>17</v>
      </c>
      <c r="M416" t="s">
        <v>41</v>
      </c>
      <c r="N416" t="s">
        <v>29</v>
      </c>
      <c r="O416" t="s">
        <v>35</v>
      </c>
      <c r="Q41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158</v>
      </c>
      <c r="R416" s="6">
        <f t="shared" si="24"/>
        <v>45021</v>
      </c>
      <c r="S416" s="5">
        <f t="shared" si="25"/>
        <v>2.7083333334303461E-2</v>
      </c>
      <c r="T416" s="5">
        <f t="shared" si="26"/>
        <v>0.19097222221898846</v>
      </c>
      <c r="U416" s="4">
        <f t="shared" si="27"/>
        <v>0.17430555555135166</v>
      </c>
      <c r="V41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4.3749999999999997E-2</v>
      </c>
      <c r="W416" s="4">
        <f>IFERROR(Sala[[#This Row],[T Permanencia]]-Sala[[#This Row],[T Preparación (H)]],0)</f>
        <v>0.13055555555135168</v>
      </c>
      <c r="X416" t="str">
        <f>IF(Sala[[#This Row],[T Degustación (H)]]&gt;0,"Cobrado","No cobrado")</f>
        <v>Cobrado</v>
      </c>
    </row>
    <row r="417" spans="1:24" x14ac:dyDescent="0.2">
      <c r="A417">
        <v>20</v>
      </c>
      <c r="B417" t="s">
        <v>152</v>
      </c>
      <c r="C417">
        <v>416</v>
      </c>
      <c r="D417">
        <v>2</v>
      </c>
      <c r="E417" s="1">
        <v>45021.127083333333</v>
      </c>
      <c r="F417" s="1">
        <v>45021.275694444441</v>
      </c>
      <c r="G417" t="s">
        <v>63</v>
      </c>
      <c r="H417" t="s">
        <v>9</v>
      </c>
      <c r="I417" t="s">
        <v>234</v>
      </c>
      <c r="J417">
        <v>12.9</v>
      </c>
      <c r="K417" t="s">
        <v>20</v>
      </c>
      <c r="L417" t="s">
        <v>46</v>
      </c>
      <c r="M417" t="s">
        <v>50</v>
      </c>
      <c r="Q41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25</v>
      </c>
      <c r="R417" s="6">
        <f t="shared" si="24"/>
        <v>45021</v>
      </c>
      <c r="S417" s="5">
        <f t="shared" si="25"/>
        <v>0.12708333333284827</v>
      </c>
      <c r="T417" s="5">
        <f t="shared" si="26"/>
        <v>0.27569444444088731</v>
      </c>
      <c r="U417" s="4">
        <f t="shared" si="27"/>
        <v>0.14861111110803904</v>
      </c>
      <c r="V41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6.2500000000000003E-3</v>
      </c>
      <c r="W417" s="4">
        <f>IFERROR(Sala[[#This Row],[T Permanencia]]-Sala[[#This Row],[T Preparación (H)]],0)</f>
        <v>0.14236111110803903</v>
      </c>
      <c r="X417" t="str">
        <f>IF(Sala[[#This Row],[T Degustación (H)]]&gt;0,"Cobrado","No cobrado")</f>
        <v>Cobrado</v>
      </c>
    </row>
    <row r="418" spans="1:24" x14ac:dyDescent="0.2">
      <c r="A418">
        <v>7</v>
      </c>
      <c r="B418" t="s">
        <v>460</v>
      </c>
      <c r="C418">
        <v>417</v>
      </c>
      <c r="D418">
        <v>2</v>
      </c>
      <c r="E418" s="1">
        <v>45021.142361111109</v>
      </c>
      <c r="F418" s="1">
        <v>45021.189583333333</v>
      </c>
      <c r="G418" t="s">
        <v>24</v>
      </c>
      <c r="H418" t="s">
        <v>9</v>
      </c>
      <c r="I418" t="s">
        <v>234</v>
      </c>
      <c r="J418">
        <v>35.08</v>
      </c>
      <c r="K418" t="s">
        <v>10</v>
      </c>
      <c r="L418" t="s">
        <v>81</v>
      </c>
      <c r="M418" t="s">
        <v>18</v>
      </c>
      <c r="N418" t="s">
        <v>26</v>
      </c>
      <c r="O418" t="s">
        <v>44</v>
      </c>
      <c r="P418" t="s">
        <v>41</v>
      </c>
      <c r="Q41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142</v>
      </c>
      <c r="R418" s="6">
        <f t="shared" si="24"/>
        <v>45021</v>
      </c>
      <c r="S418" s="5">
        <f t="shared" si="25"/>
        <v>0.14236111110949423</v>
      </c>
      <c r="T418" s="5">
        <f t="shared" si="26"/>
        <v>0.18958333333284827</v>
      </c>
      <c r="U418" s="4">
        <f t="shared" si="27"/>
        <v>4.7222222223354038E-2</v>
      </c>
      <c r="V41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5.0694444444444445E-2</v>
      </c>
      <c r="W418" s="4">
        <f>IFERROR(Sala[[#This Row],[T Permanencia]]-Sala[[#This Row],[T Preparación (H)]],0)</f>
        <v>-3.4722222210904069E-3</v>
      </c>
      <c r="X418" t="str">
        <f>IF(Sala[[#This Row],[T Degustación (H)]]&gt;0,"Cobrado","No cobrado")</f>
        <v>No cobrado</v>
      </c>
    </row>
    <row r="419" spans="1:24" x14ac:dyDescent="0.2">
      <c r="A419">
        <v>17</v>
      </c>
      <c r="B419" t="s">
        <v>461</v>
      </c>
      <c r="C419">
        <v>418</v>
      </c>
      <c r="D419">
        <v>4</v>
      </c>
      <c r="E419" s="1">
        <v>45021.036111111112</v>
      </c>
      <c r="F419" s="1">
        <v>45021.146527777775</v>
      </c>
      <c r="G419" t="s">
        <v>43</v>
      </c>
      <c r="H419" t="s">
        <v>9</v>
      </c>
      <c r="I419" t="s">
        <v>234</v>
      </c>
      <c r="J419">
        <v>35.51</v>
      </c>
      <c r="K419" t="s">
        <v>20</v>
      </c>
      <c r="L419" t="s">
        <v>233</v>
      </c>
      <c r="M419" t="s">
        <v>50</v>
      </c>
      <c r="N419" t="s">
        <v>47</v>
      </c>
      <c r="Q41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118</v>
      </c>
      <c r="R419" s="6">
        <f t="shared" si="24"/>
        <v>45021</v>
      </c>
      <c r="S419" s="5">
        <f t="shared" si="25"/>
        <v>3.6111111112404615E-2</v>
      </c>
      <c r="T419" s="5">
        <f t="shared" si="26"/>
        <v>0.14652777777519077</v>
      </c>
      <c r="U419" s="4">
        <f t="shared" si="27"/>
        <v>0.11041666666278616</v>
      </c>
      <c r="V41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4.3981481481481483E-2</v>
      </c>
      <c r="W419" s="4">
        <f>IFERROR(Sala[[#This Row],[T Permanencia]]-Sala[[#This Row],[T Preparación (H)]],0)</f>
        <v>6.6435185181304673E-2</v>
      </c>
      <c r="X419" t="str">
        <f>IF(Sala[[#This Row],[T Degustación (H)]]&gt;0,"Cobrado","No cobrado")</f>
        <v>Cobrado</v>
      </c>
    </row>
    <row r="420" spans="1:24" x14ac:dyDescent="0.2">
      <c r="A420">
        <v>11</v>
      </c>
      <c r="B420" t="s">
        <v>462</v>
      </c>
      <c r="C420">
        <v>419</v>
      </c>
      <c r="D420">
        <v>4</v>
      </c>
      <c r="E420" s="1">
        <v>45021.134722222225</v>
      </c>
      <c r="F420" s="1">
        <v>45021.238194444442</v>
      </c>
      <c r="G420" t="s">
        <v>13</v>
      </c>
      <c r="H420" t="s">
        <v>14</v>
      </c>
      <c r="I420" t="s">
        <v>234</v>
      </c>
      <c r="J420">
        <v>14.09</v>
      </c>
      <c r="K420" t="s">
        <v>16</v>
      </c>
      <c r="L420" t="s">
        <v>40</v>
      </c>
      <c r="M420" t="s">
        <v>29</v>
      </c>
      <c r="N420" t="s">
        <v>102</v>
      </c>
      <c r="Q42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67</v>
      </c>
      <c r="R420" s="6">
        <f t="shared" si="24"/>
        <v>45021</v>
      </c>
      <c r="S420" s="5">
        <f t="shared" si="25"/>
        <v>0.13472222222480923</v>
      </c>
      <c r="T420" s="5">
        <f t="shared" si="26"/>
        <v>0.2381944444423425</v>
      </c>
      <c r="U420" s="4">
        <f t="shared" si="27"/>
        <v>0.11388888888419994</v>
      </c>
      <c r="V42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4.4444444444444439E-2</v>
      </c>
      <c r="W420" s="4">
        <f>IFERROR(Sala[[#This Row],[T Permanencia]]-Sala[[#This Row],[T Preparación (H)]],0)</f>
        <v>6.9444444439755504E-2</v>
      </c>
      <c r="X420" t="str">
        <f>IF(Sala[[#This Row],[T Degustación (H)]]&gt;0,"Cobrado","No cobrado")</f>
        <v>Cobrado</v>
      </c>
    </row>
    <row r="421" spans="1:24" x14ac:dyDescent="0.2">
      <c r="A421">
        <v>18</v>
      </c>
      <c r="B421" t="s">
        <v>243</v>
      </c>
      <c r="C421">
        <v>420</v>
      </c>
      <c r="D421">
        <v>6</v>
      </c>
      <c r="E421" s="1">
        <v>45021.095833333333</v>
      </c>
      <c r="F421" s="1">
        <v>45021.228472222225</v>
      </c>
      <c r="G421" t="s">
        <v>24</v>
      </c>
      <c r="H421" t="s">
        <v>14</v>
      </c>
      <c r="I421" t="s">
        <v>234</v>
      </c>
      <c r="J421">
        <v>31.49</v>
      </c>
      <c r="K421" t="s">
        <v>16</v>
      </c>
      <c r="L421" t="s">
        <v>21</v>
      </c>
      <c r="M421" t="s">
        <v>29</v>
      </c>
      <c r="N421" t="s">
        <v>56</v>
      </c>
      <c r="O421" t="s">
        <v>50</v>
      </c>
      <c r="P421" t="s">
        <v>95</v>
      </c>
      <c r="Q42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242</v>
      </c>
      <c r="R421" s="6">
        <f t="shared" si="24"/>
        <v>45021</v>
      </c>
      <c r="S421" s="5">
        <f t="shared" si="25"/>
        <v>9.5833333332848269E-2</v>
      </c>
      <c r="T421" s="5">
        <f t="shared" si="26"/>
        <v>0.22847222222480923</v>
      </c>
      <c r="U421" s="4">
        <f t="shared" si="27"/>
        <v>0.14305555555862762</v>
      </c>
      <c r="V42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3.5300925925925923E-2</v>
      </c>
      <c r="W421" s="4">
        <f>IFERROR(Sala[[#This Row],[T Permanencia]]-Sala[[#This Row],[T Preparación (H)]],0)</f>
        <v>0.10775462963270169</v>
      </c>
      <c r="X421" t="str">
        <f>IF(Sala[[#This Row],[T Degustación (H)]]&gt;0,"Cobrado","No cobrado")</f>
        <v>Cobrado</v>
      </c>
    </row>
    <row r="422" spans="1:24" x14ac:dyDescent="0.2">
      <c r="A422">
        <v>10</v>
      </c>
      <c r="B422" t="s">
        <v>463</v>
      </c>
      <c r="C422">
        <v>421</v>
      </c>
      <c r="D422">
        <v>1</v>
      </c>
      <c r="E422" s="1">
        <v>45021.067361111112</v>
      </c>
      <c r="F422" s="1">
        <v>45021.171527777777</v>
      </c>
      <c r="G422" t="s">
        <v>63</v>
      </c>
      <c r="H422" t="s">
        <v>14</v>
      </c>
      <c r="I422" t="s">
        <v>234</v>
      </c>
      <c r="J422">
        <v>17.57</v>
      </c>
      <c r="K422" t="s">
        <v>16</v>
      </c>
      <c r="L422" t="s">
        <v>25</v>
      </c>
      <c r="M422" t="s">
        <v>47</v>
      </c>
      <c r="N422" t="s">
        <v>37</v>
      </c>
      <c r="Q42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85</v>
      </c>
      <c r="R422" s="6">
        <f t="shared" si="24"/>
        <v>45021</v>
      </c>
      <c r="S422" s="5">
        <f t="shared" si="25"/>
        <v>6.7361111112404615E-2</v>
      </c>
      <c r="T422" s="5">
        <f t="shared" si="26"/>
        <v>0.17152777777664596</v>
      </c>
      <c r="U422" s="4">
        <f t="shared" si="27"/>
        <v>0.11458333333090802</v>
      </c>
      <c r="V42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2.476851851851852E-2</v>
      </c>
      <c r="W422" s="4">
        <f>IFERROR(Sala[[#This Row],[T Permanencia]]-Sala[[#This Row],[T Preparación (H)]],0)</f>
        <v>8.9814814812389496E-2</v>
      </c>
      <c r="X422" t="str">
        <f>IF(Sala[[#This Row],[T Degustación (H)]]&gt;0,"Cobrado","No cobrado")</f>
        <v>Cobrado</v>
      </c>
    </row>
    <row r="423" spans="1:24" x14ac:dyDescent="0.2">
      <c r="A423">
        <v>12</v>
      </c>
      <c r="B423" t="s">
        <v>464</v>
      </c>
      <c r="C423">
        <v>422</v>
      </c>
      <c r="D423">
        <v>6</v>
      </c>
      <c r="E423" s="1">
        <v>45021.025000000001</v>
      </c>
      <c r="F423" s="1">
        <v>45021.131249999999</v>
      </c>
      <c r="G423" t="s">
        <v>24</v>
      </c>
      <c r="H423" t="s">
        <v>14</v>
      </c>
      <c r="I423" t="s">
        <v>234</v>
      </c>
      <c r="J423">
        <v>39.72</v>
      </c>
      <c r="K423" t="s">
        <v>20</v>
      </c>
      <c r="L423" t="s">
        <v>233</v>
      </c>
      <c r="M423" t="s">
        <v>61</v>
      </c>
      <c r="N423" t="s">
        <v>35</v>
      </c>
      <c r="Q42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88</v>
      </c>
      <c r="R423" s="6">
        <f t="shared" si="24"/>
        <v>45021</v>
      </c>
      <c r="S423" s="5">
        <f t="shared" si="25"/>
        <v>2.5000000001455192E-2</v>
      </c>
      <c r="T423" s="5">
        <f t="shared" si="26"/>
        <v>0.13124999999854481</v>
      </c>
      <c r="U423" s="4">
        <f t="shared" si="27"/>
        <v>0.10624999999708962</v>
      </c>
      <c r="V42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2.1180555555555557E-2</v>
      </c>
      <c r="W423" s="4">
        <f>IFERROR(Sala[[#This Row],[T Permanencia]]-Sala[[#This Row],[T Preparación (H)]],0)</f>
        <v>8.5069444441534053E-2</v>
      </c>
      <c r="X423" t="str">
        <f>IF(Sala[[#This Row],[T Degustación (H)]]&gt;0,"Cobrado","No cobrado")</f>
        <v>Cobrado</v>
      </c>
    </row>
    <row r="424" spans="1:24" x14ac:dyDescent="0.2">
      <c r="A424">
        <v>4</v>
      </c>
      <c r="B424" t="s">
        <v>96</v>
      </c>
      <c r="C424">
        <v>423</v>
      </c>
      <c r="D424">
        <v>2</v>
      </c>
      <c r="E424" s="1">
        <v>45021.106944444444</v>
      </c>
      <c r="F424" s="1">
        <v>45021.206250000003</v>
      </c>
      <c r="G424" t="s">
        <v>63</v>
      </c>
      <c r="H424" t="s">
        <v>14</v>
      </c>
      <c r="I424" t="s">
        <v>15</v>
      </c>
      <c r="J424">
        <v>34.130000000000003</v>
      </c>
      <c r="K424" t="s">
        <v>10</v>
      </c>
      <c r="L424" t="s">
        <v>52</v>
      </c>
      <c r="M424" t="s">
        <v>22</v>
      </c>
      <c r="N424" t="s">
        <v>95</v>
      </c>
      <c r="Q42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152</v>
      </c>
      <c r="R424" s="6">
        <f t="shared" si="24"/>
        <v>45021</v>
      </c>
      <c r="S424" s="5">
        <f t="shared" si="25"/>
        <v>0.10694444444379769</v>
      </c>
      <c r="T424" s="5">
        <f t="shared" si="26"/>
        <v>0.20625000000291038</v>
      </c>
      <c r="U424" s="4">
        <f t="shared" si="27"/>
        <v>9.930555555911269E-2</v>
      </c>
      <c r="V42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9.9537037037037042E-3</v>
      </c>
      <c r="W424" s="4">
        <f>IFERROR(Sala[[#This Row],[T Permanencia]]-Sala[[#This Row],[T Preparación (H)]],0)</f>
        <v>8.935185185540899E-2</v>
      </c>
      <c r="X424" t="str">
        <f>IF(Sala[[#This Row],[T Degustación (H)]]&gt;0,"Cobrado","No cobrado")</f>
        <v>Cobrado</v>
      </c>
    </row>
    <row r="425" spans="1:24" x14ac:dyDescent="0.2">
      <c r="A425">
        <v>13</v>
      </c>
      <c r="B425" t="s">
        <v>465</v>
      </c>
      <c r="C425">
        <v>424</v>
      </c>
      <c r="D425">
        <v>3</v>
      </c>
      <c r="E425" s="1">
        <v>45021.047222222223</v>
      </c>
      <c r="F425" s="1">
        <v>45021.136805555558</v>
      </c>
      <c r="G425" t="s">
        <v>24</v>
      </c>
      <c r="H425" t="s">
        <v>9</v>
      </c>
      <c r="I425" t="s">
        <v>15</v>
      </c>
      <c r="J425">
        <v>11.02</v>
      </c>
      <c r="K425" t="s">
        <v>20</v>
      </c>
      <c r="L425" t="s">
        <v>28</v>
      </c>
      <c r="M425" t="s">
        <v>82</v>
      </c>
      <c r="N425" t="s">
        <v>41</v>
      </c>
      <c r="Q42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147</v>
      </c>
      <c r="R425" s="6">
        <f t="shared" si="24"/>
        <v>45021</v>
      </c>
      <c r="S425" s="5">
        <f t="shared" si="25"/>
        <v>4.7222222223354038E-2</v>
      </c>
      <c r="T425" s="5">
        <f t="shared" si="26"/>
        <v>0.1368055555576575</v>
      </c>
      <c r="U425" s="4">
        <f t="shared" si="27"/>
        <v>8.9583333334303461E-2</v>
      </c>
      <c r="V42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2.0370370370370372E-2</v>
      </c>
      <c r="W425" s="4">
        <f>IFERROR(Sala[[#This Row],[T Permanencia]]-Sala[[#This Row],[T Preparación (H)]],0)</f>
        <v>6.9212962963933089E-2</v>
      </c>
      <c r="X425" t="str">
        <f>IF(Sala[[#This Row],[T Degustación (H)]]&gt;0,"Cobrado","No cobrado")</f>
        <v>Cobrado</v>
      </c>
    </row>
    <row r="426" spans="1:24" x14ac:dyDescent="0.2">
      <c r="A426">
        <v>18</v>
      </c>
      <c r="B426" t="s">
        <v>153</v>
      </c>
      <c r="C426">
        <v>425</v>
      </c>
      <c r="D426">
        <v>3</v>
      </c>
      <c r="E426" s="1">
        <v>45021.058333333334</v>
      </c>
      <c r="F426" s="1">
        <v>45021.15625</v>
      </c>
      <c r="G426" t="s">
        <v>24</v>
      </c>
      <c r="H426" t="s">
        <v>14</v>
      </c>
      <c r="I426" t="s">
        <v>234</v>
      </c>
      <c r="J426">
        <v>49.43</v>
      </c>
      <c r="K426" t="s">
        <v>20</v>
      </c>
      <c r="L426" t="s">
        <v>231</v>
      </c>
      <c r="M426" t="s">
        <v>44</v>
      </c>
      <c r="Q42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19</v>
      </c>
      <c r="R426" s="6">
        <f t="shared" si="24"/>
        <v>45021</v>
      </c>
      <c r="S426" s="5">
        <f t="shared" si="25"/>
        <v>5.8333333334303461E-2</v>
      </c>
      <c r="T426" s="5">
        <f t="shared" si="26"/>
        <v>0.15625</v>
      </c>
      <c r="U426" s="4">
        <f t="shared" si="27"/>
        <v>9.7916666665696539E-2</v>
      </c>
      <c r="V42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1.9444444444444445E-2</v>
      </c>
      <c r="W426" s="4">
        <f>IFERROR(Sala[[#This Row],[T Permanencia]]-Sala[[#This Row],[T Preparación (H)]],0)</f>
        <v>7.8472222221252094E-2</v>
      </c>
      <c r="X426" t="str">
        <f>IF(Sala[[#This Row],[T Degustación (H)]]&gt;0,"Cobrado","No cobrado")</f>
        <v>Cobrado</v>
      </c>
    </row>
    <row r="427" spans="1:24" x14ac:dyDescent="0.2">
      <c r="A427">
        <v>5</v>
      </c>
      <c r="B427" t="s">
        <v>466</v>
      </c>
      <c r="C427">
        <v>426</v>
      </c>
      <c r="D427">
        <v>2</v>
      </c>
      <c r="E427" s="1">
        <v>45021.132638888892</v>
      </c>
      <c r="F427" s="1">
        <v>45021.209722222222</v>
      </c>
      <c r="G427" t="s">
        <v>8</v>
      </c>
      <c r="H427" t="s">
        <v>14</v>
      </c>
      <c r="I427" t="s">
        <v>234</v>
      </c>
      <c r="J427">
        <v>47.8</v>
      </c>
      <c r="K427" t="s">
        <v>20</v>
      </c>
      <c r="L427" t="s">
        <v>17</v>
      </c>
      <c r="M427" t="s">
        <v>102</v>
      </c>
      <c r="N427" t="s">
        <v>22</v>
      </c>
      <c r="O427" t="s">
        <v>50</v>
      </c>
      <c r="P427" t="s">
        <v>35</v>
      </c>
      <c r="Q42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247</v>
      </c>
      <c r="R427" s="6">
        <f t="shared" si="24"/>
        <v>45021</v>
      </c>
      <c r="S427" s="5">
        <f t="shared" si="25"/>
        <v>0.13263888889196096</v>
      </c>
      <c r="T427" s="5">
        <f t="shared" si="26"/>
        <v>0.20972222222189885</v>
      </c>
      <c r="U427" s="4">
        <f t="shared" si="27"/>
        <v>7.7083333329937886E-2</v>
      </c>
      <c r="V42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3.7615740740740741E-2</v>
      </c>
      <c r="W427" s="4">
        <f>IFERROR(Sala[[#This Row],[T Permanencia]]-Sala[[#This Row],[T Preparación (H)]],0)</f>
        <v>3.9467592589197145E-2</v>
      </c>
      <c r="X427" t="str">
        <f>IF(Sala[[#This Row],[T Degustación (H)]]&gt;0,"Cobrado","No cobrado")</f>
        <v>Cobrado</v>
      </c>
    </row>
    <row r="428" spans="1:24" x14ac:dyDescent="0.2">
      <c r="A428">
        <v>2</v>
      </c>
      <c r="B428" t="s">
        <v>325</v>
      </c>
      <c r="C428">
        <v>427</v>
      </c>
      <c r="D428">
        <v>4</v>
      </c>
      <c r="E428" s="1">
        <v>45021.106944444444</v>
      </c>
      <c r="F428" s="1">
        <v>45021.154861111114</v>
      </c>
      <c r="G428" t="s">
        <v>24</v>
      </c>
      <c r="H428" t="s">
        <v>14</v>
      </c>
      <c r="I428" t="s">
        <v>15</v>
      </c>
      <c r="J428">
        <v>43.74</v>
      </c>
      <c r="K428" t="s">
        <v>10</v>
      </c>
      <c r="L428" t="s">
        <v>21</v>
      </c>
      <c r="M428" t="s">
        <v>50</v>
      </c>
      <c r="N428" t="s">
        <v>11</v>
      </c>
      <c r="O428" t="s">
        <v>79</v>
      </c>
      <c r="P428" t="s">
        <v>44</v>
      </c>
      <c r="Q42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206</v>
      </c>
      <c r="R428" s="6">
        <f t="shared" si="24"/>
        <v>45021</v>
      </c>
      <c r="S428" s="5">
        <f t="shared" si="25"/>
        <v>0.10694444444379769</v>
      </c>
      <c r="T428" s="5">
        <f t="shared" si="26"/>
        <v>0.15486111111385981</v>
      </c>
      <c r="U428" s="4">
        <f t="shared" si="27"/>
        <v>4.7916666670062114E-2</v>
      </c>
      <c r="V42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6.2037037037037036E-2</v>
      </c>
      <c r="W428" s="4">
        <f>IFERROR(Sala[[#This Row],[T Permanencia]]-Sala[[#This Row],[T Preparación (H)]],0)</f>
        <v>-1.4120370366974923E-2</v>
      </c>
      <c r="X428" t="str">
        <f>IF(Sala[[#This Row],[T Degustación (H)]]&gt;0,"Cobrado","No cobrado")</f>
        <v>No cobrado</v>
      </c>
    </row>
    <row r="429" spans="1:24" x14ac:dyDescent="0.2">
      <c r="A429">
        <v>7</v>
      </c>
      <c r="B429" t="s">
        <v>467</v>
      </c>
      <c r="C429">
        <v>428</v>
      </c>
      <c r="D429">
        <v>5</v>
      </c>
      <c r="E429" s="1">
        <v>45021.137499999997</v>
      </c>
      <c r="F429" s="1">
        <v>45021.252083333333</v>
      </c>
      <c r="G429" t="s">
        <v>8</v>
      </c>
      <c r="H429" t="s">
        <v>39</v>
      </c>
      <c r="I429" t="s">
        <v>234</v>
      </c>
      <c r="J429">
        <v>15.6</v>
      </c>
      <c r="K429" t="s">
        <v>20</v>
      </c>
      <c r="L429" t="s">
        <v>52</v>
      </c>
      <c r="M429" t="s">
        <v>26</v>
      </c>
      <c r="N429" t="s">
        <v>79</v>
      </c>
      <c r="O429" t="s">
        <v>50</v>
      </c>
      <c r="P429" t="s">
        <v>47</v>
      </c>
      <c r="Q42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175</v>
      </c>
      <c r="R429" s="6">
        <f t="shared" si="24"/>
        <v>45021</v>
      </c>
      <c r="S429" s="5">
        <f t="shared" si="25"/>
        <v>0.13749999999708962</v>
      </c>
      <c r="T429" s="5">
        <f t="shared" si="26"/>
        <v>0.25208333333284827</v>
      </c>
      <c r="U429" s="4">
        <f t="shared" si="27"/>
        <v>0.11458333333575865</v>
      </c>
      <c r="V42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9.1319444444444439E-2</v>
      </c>
      <c r="W429" s="4">
        <f>IFERROR(Sala[[#This Row],[T Permanencia]]-Sala[[#This Row],[T Preparación (H)]],0)</f>
        <v>2.3263888891314213E-2</v>
      </c>
      <c r="X429" t="str">
        <f>IF(Sala[[#This Row],[T Degustación (H)]]&gt;0,"Cobrado","No cobrado")</f>
        <v>Cobrado</v>
      </c>
    </row>
    <row r="430" spans="1:24" x14ac:dyDescent="0.2">
      <c r="A430">
        <v>8</v>
      </c>
      <c r="B430" t="s">
        <v>154</v>
      </c>
      <c r="C430">
        <v>429</v>
      </c>
      <c r="D430">
        <v>1</v>
      </c>
      <c r="E430" s="1">
        <v>45021.006944444445</v>
      </c>
      <c r="F430" s="1">
        <v>45021.156944444447</v>
      </c>
      <c r="G430" t="s">
        <v>8</v>
      </c>
      <c r="H430" t="s">
        <v>14</v>
      </c>
      <c r="I430" t="s">
        <v>234</v>
      </c>
      <c r="J430">
        <v>10.95</v>
      </c>
      <c r="K430" t="s">
        <v>20</v>
      </c>
      <c r="L430" t="s">
        <v>17</v>
      </c>
      <c r="M430" t="s">
        <v>61</v>
      </c>
      <c r="Q43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78</v>
      </c>
      <c r="R430" s="6">
        <f t="shared" si="24"/>
        <v>45021</v>
      </c>
      <c r="S430" s="5">
        <f t="shared" si="25"/>
        <v>6.9444444452528842E-3</v>
      </c>
      <c r="T430" s="5">
        <f t="shared" si="26"/>
        <v>0.15694444444670808</v>
      </c>
      <c r="U430" s="4">
        <f t="shared" si="27"/>
        <v>0.15000000000145519</v>
      </c>
      <c r="V43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6.2500000000000003E-3</v>
      </c>
      <c r="W430" s="4">
        <f>IFERROR(Sala[[#This Row],[T Permanencia]]-Sala[[#This Row],[T Preparación (H)]],0)</f>
        <v>0.14375000000145519</v>
      </c>
      <c r="X430" t="str">
        <f>IF(Sala[[#This Row],[T Degustación (H)]]&gt;0,"Cobrado","No cobrado")</f>
        <v>Cobrado</v>
      </c>
    </row>
    <row r="431" spans="1:24" x14ac:dyDescent="0.2">
      <c r="A431">
        <v>7</v>
      </c>
      <c r="B431" t="s">
        <v>155</v>
      </c>
      <c r="C431">
        <v>430</v>
      </c>
      <c r="D431">
        <v>3</v>
      </c>
      <c r="E431" s="1">
        <v>45021.097916666666</v>
      </c>
      <c r="F431" s="1">
        <v>45021.165972222225</v>
      </c>
      <c r="G431" t="s">
        <v>8</v>
      </c>
      <c r="H431" t="s">
        <v>14</v>
      </c>
      <c r="I431" t="s">
        <v>235</v>
      </c>
      <c r="J431">
        <v>42.09</v>
      </c>
      <c r="K431" t="s">
        <v>20</v>
      </c>
      <c r="L431" t="s">
        <v>81</v>
      </c>
      <c r="M431" t="s">
        <v>50</v>
      </c>
      <c r="Q43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25</v>
      </c>
      <c r="R431" s="6">
        <f t="shared" si="24"/>
        <v>45021</v>
      </c>
      <c r="S431" s="5">
        <f t="shared" si="25"/>
        <v>9.7916666665696539E-2</v>
      </c>
      <c r="T431" s="5">
        <f t="shared" si="26"/>
        <v>0.16597222222480923</v>
      </c>
      <c r="U431" s="4">
        <f t="shared" si="27"/>
        <v>6.805555555911269E-2</v>
      </c>
      <c r="V43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3.4027777777777775E-2</v>
      </c>
      <c r="W431" s="4">
        <f>IFERROR(Sala[[#This Row],[T Permanencia]]-Sala[[#This Row],[T Preparación (H)]],0)</f>
        <v>3.4027777781334916E-2</v>
      </c>
      <c r="X431" t="str">
        <f>IF(Sala[[#This Row],[T Degustación (H)]]&gt;0,"Cobrado","No cobrado")</f>
        <v>Cobrado</v>
      </c>
    </row>
    <row r="432" spans="1:24" x14ac:dyDescent="0.2">
      <c r="A432">
        <v>15</v>
      </c>
      <c r="B432" t="s">
        <v>115</v>
      </c>
      <c r="C432">
        <v>431</v>
      </c>
      <c r="D432">
        <v>5</v>
      </c>
      <c r="E432" s="1">
        <v>45021.147916666669</v>
      </c>
      <c r="F432" s="1">
        <v>45021.309027777781</v>
      </c>
      <c r="G432" t="s">
        <v>13</v>
      </c>
      <c r="H432" t="s">
        <v>14</v>
      </c>
      <c r="I432" t="s">
        <v>234</v>
      </c>
      <c r="J432">
        <v>39.82</v>
      </c>
      <c r="K432" t="s">
        <v>10</v>
      </c>
      <c r="L432" t="s">
        <v>40</v>
      </c>
      <c r="M432" t="s">
        <v>31</v>
      </c>
      <c r="Q43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60</v>
      </c>
      <c r="R432" s="6">
        <f t="shared" si="24"/>
        <v>45021</v>
      </c>
      <c r="S432" s="5">
        <f t="shared" si="25"/>
        <v>0.14791666666860692</v>
      </c>
      <c r="T432" s="5">
        <f t="shared" si="26"/>
        <v>0.30902777778101154</v>
      </c>
      <c r="U432" s="4">
        <f t="shared" si="27"/>
        <v>0.16111111111240461</v>
      </c>
      <c r="V43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6.9444444444444441E-3</v>
      </c>
      <c r="W432" s="4">
        <f>IFERROR(Sala[[#This Row],[T Permanencia]]-Sala[[#This Row],[T Preparación (H)]],0)</f>
        <v>0.15416666666796017</v>
      </c>
      <c r="X432" t="str">
        <f>IF(Sala[[#This Row],[T Degustación (H)]]&gt;0,"Cobrado","No cobrado")</f>
        <v>Cobrado</v>
      </c>
    </row>
    <row r="433" spans="1:24" x14ac:dyDescent="0.2">
      <c r="A433">
        <v>10</v>
      </c>
      <c r="B433" t="s">
        <v>468</v>
      </c>
      <c r="C433">
        <v>432</v>
      </c>
      <c r="D433">
        <v>2</v>
      </c>
      <c r="E433" s="1">
        <v>45021.146527777775</v>
      </c>
      <c r="F433" s="1">
        <v>45021.245833333334</v>
      </c>
      <c r="G433" t="s">
        <v>8</v>
      </c>
      <c r="H433" t="s">
        <v>9</v>
      </c>
      <c r="I433" t="s">
        <v>234</v>
      </c>
      <c r="J433">
        <v>18.71</v>
      </c>
      <c r="K433" t="s">
        <v>10</v>
      </c>
      <c r="L433" t="s">
        <v>28</v>
      </c>
      <c r="M433" t="s">
        <v>56</v>
      </c>
      <c r="N433" t="s">
        <v>33</v>
      </c>
      <c r="O433" t="s">
        <v>22</v>
      </c>
      <c r="Q43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109</v>
      </c>
      <c r="R433" s="6">
        <f t="shared" si="24"/>
        <v>45021</v>
      </c>
      <c r="S433" s="5">
        <f t="shared" si="25"/>
        <v>0.14652777777519077</v>
      </c>
      <c r="T433" s="5">
        <f t="shared" si="26"/>
        <v>0.24583333333430346</v>
      </c>
      <c r="U433" s="4">
        <f t="shared" si="27"/>
        <v>9.930555555911269E-2</v>
      </c>
      <c r="V43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4.3981481481481483E-2</v>
      </c>
      <c r="W433" s="4">
        <f>IFERROR(Sala[[#This Row],[T Permanencia]]-Sala[[#This Row],[T Preparación (H)]],0)</f>
        <v>5.5324074077631208E-2</v>
      </c>
      <c r="X433" t="str">
        <f>IF(Sala[[#This Row],[T Degustación (H)]]&gt;0,"Cobrado","No cobrado")</f>
        <v>Cobrado</v>
      </c>
    </row>
    <row r="434" spans="1:24" x14ac:dyDescent="0.2">
      <c r="A434">
        <v>10</v>
      </c>
      <c r="B434" t="s">
        <v>241</v>
      </c>
      <c r="C434">
        <v>433</v>
      </c>
      <c r="D434">
        <v>4</v>
      </c>
      <c r="E434" s="1">
        <v>45021.051388888889</v>
      </c>
      <c r="F434" s="1">
        <v>45021.131249999999</v>
      </c>
      <c r="G434" t="s">
        <v>8</v>
      </c>
      <c r="H434" t="s">
        <v>14</v>
      </c>
      <c r="I434" t="s">
        <v>234</v>
      </c>
      <c r="J434">
        <v>45.77</v>
      </c>
      <c r="K434" t="s">
        <v>20</v>
      </c>
      <c r="L434" t="s">
        <v>21</v>
      </c>
      <c r="M434" t="s">
        <v>31</v>
      </c>
      <c r="N434" t="s">
        <v>65</v>
      </c>
      <c r="Q43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102</v>
      </c>
      <c r="R434" s="6">
        <f t="shared" si="24"/>
        <v>45021</v>
      </c>
      <c r="S434" s="5">
        <f t="shared" si="25"/>
        <v>5.1388888889050577E-2</v>
      </c>
      <c r="T434" s="5">
        <f t="shared" si="26"/>
        <v>0.13124999999854481</v>
      </c>
      <c r="U434" s="4">
        <f t="shared" si="27"/>
        <v>7.9861111109494232E-2</v>
      </c>
      <c r="V43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4.3055555555555555E-2</v>
      </c>
      <c r="W434" s="4">
        <f>IFERROR(Sala[[#This Row],[T Permanencia]]-Sala[[#This Row],[T Preparación (H)]],0)</f>
        <v>3.6805555553938676E-2</v>
      </c>
      <c r="X434" t="str">
        <f>IF(Sala[[#This Row],[T Degustación (H)]]&gt;0,"Cobrado","No cobrado")</f>
        <v>Cobrado</v>
      </c>
    </row>
    <row r="435" spans="1:24" x14ac:dyDescent="0.2">
      <c r="A435">
        <v>15</v>
      </c>
      <c r="B435" t="s">
        <v>469</v>
      </c>
      <c r="C435">
        <v>434</v>
      </c>
      <c r="D435">
        <v>4</v>
      </c>
      <c r="E435" s="1">
        <v>45021.010416666664</v>
      </c>
      <c r="F435" s="1">
        <v>45021.163194444445</v>
      </c>
      <c r="G435" t="s">
        <v>8</v>
      </c>
      <c r="H435" t="s">
        <v>14</v>
      </c>
      <c r="I435" t="s">
        <v>234</v>
      </c>
      <c r="J435">
        <v>37.15</v>
      </c>
      <c r="K435" t="s">
        <v>20</v>
      </c>
      <c r="L435" t="s">
        <v>21</v>
      </c>
      <c r="M435" t="s">
        <v>61</v>
      </c>
      <c r="N435" t="s">
        <v>82</v>
      </c>
      <c r="Q43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96</v>
      </c>
      <c r="R435" s="6">
        <f t="shared" si="24"/>
        <v>45021</v>
      </c>
      <c r="S435" s="5">
        <f t="shared" si="25"/>
        <v>1.0416666664241347E-2</v>
      </c>
      <c r="T435" s="5">
        <f t="shared" si="26"/>
        <v>0.16319444444525288</v>
      </c>
      <c r="U435" s="4">
        <f t="shared" si="27"/>
        <v>0.15277777778101154</v>
      </c>
      <c r="V43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2.0138888888888887E-2</v>
      </c>
      <c r="W435" s="4">
        <f>IFERROR(Sala[[#This Row],[T Permanencia]]-Sala[[#This Row],[T Preparación (H)]],0)</f>
        <v>0.13263888889212266</v>
      </c>
      <c r="X435" t="str">
        <f>IF(Sala[[#This Row],[T Degustación (H)]]&gt;0,"Cobrado","No cobrado")</f>
        <v>Cobrado</v>
      </c>
    </row>
    <row r="436" spans="1:24" x14ac:dyDescent="0.2">
      <c r="A436">
        <v>17</v>
      </c>
      <c r="B436" t="s">
        <v>470</v>
      </c>
      <c r="C436">
        <v>435</v>
      </c>
      <c r="D436">
        <v>6</v>
      </c>
      <c r="E436" s="1">
        <v>45021.161805555559</v>
      </c>
      <c r="F436" s="1">
        <v>45021.250694444447</v>
      </c>
      <c r="G436" t="s">
        <v>13</v>
      </c>
      <c r="H436" t="s">
        <v>14</v>
      </c>
      <c r="I436" t="s">
        <v>234</v>
      </c>
      <c r="J436">
        <v>30.48</v>
      </c>
      <c r="K436" t="s">
        <v>16</v>
      </c>
      <c r="L436" t="s">
        <v>233</v>
      </c>
      <c r="M436" t="s">
        <v>61</v>
      </c>
      <c r="N436" t="s">
        <v>33</v>
      </c>
      <c r="O436" t="s">
        <v>31</v>
      </c>
      <c r="Q43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154</v>
      </c>
      <c r="R436" s="6">
        <f t="shared" si="24"/>
        <v>45021</v>
      </c>
      <c r="S436" s="5">
        <f t="shared" si="25"/>
        <v>0.16180555555911269</v>
      </c>
      <c r="T436" s="5">
        <f t="shared" si="26"/>
        <v>0.25069444444670808</v>
      </c>
      <c r="U436" s="4">
        <f t="shared" si="27"/>
        <v>9.9305555554262057E-2</v>
      </c>
      <c r="V43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3.8541666666666669E-2</v>
      </c>
      <c r="W436" s="4">
        <f>IFERROR(Sala[[#This Row],[T Permanencia]]-Sala[[#This Row],[T Preparación (H)]],0)</f>
        <v>6.0763888887595388E-2</v>
      </c>
      <c r="X436" t="str">
        <f>IF(Sala[[#This Row],[T Degustación (H)]]&gt;0,"Cobrado","No cobrado")</f>
        <v>Cobrado</v>
      </c>
    </row>
    <row r="437" spans="1:24" x14ac:dyDescent="0.2">
      <c r="A437">
        <v>10</v>
      </c>
      <c r="B437" t="s">
        <v>156</v>
      </c>
      <c r="C437">
        <v>436</v>
      </c>
      <c r="D437">
        <v>3</v>
      </c>
      <c r="E437" s="1">
        <v>45021.008333333331</v>
      </c>
      <c r="F437" s="1">
        <v>45021.169444444444</v>
      </c>
      <c r="G437" t="s">
        <v>13</v>
      </c>
      <c r="H437" t="s">
        <v>14</v>
      </c>
      <c r="I437" t="s">
        <v>234</v>
      </c>
      <c r="J437">
        <v>10.14</v>
      </c>
      <c r="K437" t="s">
        <v>16</v>
      </c>
      <c r="L437" t="s">
        <v>17</v>
      </c>
      <c r="M437" t="s">
        <v>22</v>
      </c>
      <c r="Q43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56</v>
      </c>
      <c r="R437" s="6">
        <f t="shared" si="24"/>
        <v>45021</v>
      </c>
      <c r="S437" s="5">
        <f t="shared" si="25"/>
        <v>8.333333331393078E-3</v>
      </c>
      <c r="T437" s="5">
        <f t="shared" si="26"/>
        <v>0.16944444444379769</v>
      </c>
      <c r="U437" s="4">
        <f t="shared" si="27"/>
        <v>0.17152777777907127</v>
      </c>
      <c r="V43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1.5625E-2</v>
      </c>
      <c r="W437" s="4">
        <f>IFERROR(Sala[[#This Row],[T Permanencia]]-Sala[[#This Row],[T Preparación (H)]],0)</f>
        <v>0.15590277777907127</v>
      </c>
      <c r="X437" t="str">
        <f>IF(Sala[[#This Row],[T Degustación (H)]]&gt;0,"Cobrado","No cobrado")</f>
        <v>Cobrado</v>
      </c>
    </row>
    <row r="438" spans="1:24" x14ac:dyDescent="0.2">
      <c r="A438">
        <v>16</v>
      </c>
      <c r="B438" t="s">
        <v>157</v>
      </c>
      <c r="C438">
        <v>437</v>
      </c>
      <c r="D438">
        <v>6</v>
      </c>
      <c r="E438" s="1">
        <v>45021.126388888886</v>
      </c>
      <c r="F438" s="1">
        <v>45021.225694444445</v>
      </c>
      <c r="G438" t="s">
        <v>43</v>
      </c>
      <c r="H438" t="s">
        <v>14</v>
      </c>
      <c r="I438" t="s">
        <v>234</v>
      </c>
      <c r="J438">
        <v>12.56</v>
      </c>
      <c r="K438" t="s">
        <v>20</v>
      </c>
      <c r="L438" t="s">
        <v>60</v>
      </c>
      <c r="M438" t="s">
        <v>11</v>
      </c>
      <c r="Q43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70</v>
      </c>
      <c r="R438" s="6">
        <f t="shared" si="24"/>
        <v>45021</v>
      </c>
      <c r="S438" s="5">
        <f t="shared" si="25"/>
        <v>0.12638888888614019</v>
      </c>
      <c r="T438" s="5">
        <f t="shared" si="26"/>
        <v>0.22569444444525288</v>
      </c>
      <c r="U438" s="4">
        <f t="shared" si="27"/>
        <v>9.930555555911269E-2</v>
      </c>
      <c r="V43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1.7708333333333333E-2</v>
      </c>
      <c r="W438" s="4">
        <f>IFERROR(Sala[[#This Row],[T Permanencia]]-Sala[[#This Row],[T Preparación (H)]],0)</f>
        <v>8.1597222225779364E-2</v>
      </c>
      <c r="X438" t="str">
        <f>IF(Sala[[#This Row],[T Degustación (H)]]&gt;0,"Cobrado","No cobrado")</f>
        <v>Cobrado</v>
      </c>
    </row>
    <row r="439" spans="1:24" x14ac:dyDescent="0.2">
      <c r="A439">
        <v>2</v>
      </c>
      <c r="B439" t="s">
        <v>158</v>
      </c>
      <c r="C439">
        <v>438</v>
      </c>
      <c r="D439">
        <v>1</v>
      </c>
      <c r="E439" s="1">
        <v>45021.165277777778</v>
      </c>
      <c r="F439" s="1">
        <v>45021.314583333333</v>
      </c>
      <c r="G439" t="s">
        <v>63</v>
      </c>
      <c r="H439" t="s">
        <v>14</v>
      </c>
      <c r="I439" t="s">
        <v>234</v>
      </c>
      <c r="J439">
        <v>19.3</v>
      </c>
      <c r="K439" t="s">
        <v>10</v>
      </c>
      <c r="L439" t="s">
        <v>40</v>
      </c>
      <c r="M439" t="s">
        <v>102</v>
      </c>
      <c r="Q43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33</v>
      </c>
      <c r="R439" s="6">
        <f t="shared" si="24"/>
        <v>45021</v>
      </c>
      <c r="S439" s="5">
        <f t="shared" si="25"/>
        <v>0.16527777777810115</v>
      </c>
      <c r="T439" s="5">
        <f t="shared" si="26"/>
        <v>0.31458333333284827</v>
      </c>
      <c r="U439" s="4">
        <f t="shared" si="27"/>
        <v>0.14930555555474712</v>
      </c>
      <c r="V43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3.5416666666666666E-2</v>
      </c>
      <c r="W439" s="4">
        <f>IFERROR(Sala[[#This Row],[T Permanencia]]-Sala[[#This Row],[T Preparación (H)]],0)</f>
        <v>0.11388888888808045</v>
      </c>
      <c r="X439" t="str">
        <f>IF(Sala[[#This Row],[T Degustación (H)]]&gt;0,"Cobrado","No cobrado")</f>
        <v>Cobrado</v>
      </c>
    </row>
    <row r="440" spans="1:24" x14ac:dyDescent="0.2">
      <c r="A440">
        <v>15</v>
      </c>
      <c r="B440" t="s">
        <v>471</v>
      </c>
      <c r="C440">
        <v>439</v>
      </c>
      <c r="D440">
        <v>1</v>
      </c>
      <c r="E440" s="1">
        <v>45021</v>
      </c>
      <c r="F440" s="1">
        <v>45021.057638888888</v>
      </c>
      <c r="G440" t="s">
        <v>43</v>
      </c>
      <c r="H440" t="s">
        <v>9</v>
      </c>
      <c r="I440" t="s">
        <v>234</v>
      </c>
      <c r="J440">
        <v>25.56</v>
      </c>
      <c r="K440" t="s">
        <v>10</v>
      </c>
      <c r="L440" t="s">
        <v>21</v>
      </c>
      <c r="M440" t="s">
        <v>102</v>
      </c>
      <c r="N440" t="s">
        <v>61</v>
      </c>
      <c r="Q44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177</v>
      </c>
      <c r="R440" s="6">
        <f t="shared" si="24"/>
        <v>45021</v>
      </c>
      <c r="S440" s="5">
        <f t="shared" si="25"/>
        <v>0</v>
      </c>
      <c r="T440" s="5">
        <f t="shared" si="26"/>
        <v>5.7638888887595385E-2</v>
      </c>
      <c r="U440" s="4">
        <f t="shared" si="27"/>
        <v>5.7638888887595385E-2</v>
      </c>
      <c r="V44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1.4814814814814814E-2</v>
      </c>
      <c r="W440" s="4">
        <f>IFERROR(Sala[[#This Row],[T Permanencia]]-Sala[[#This Row],[T Preparación (H)]],0)</f>
        <v>4.282407407278057E-2</v>
      </c>
      <c r="X440" t="str">
        <f>IF(Sala[[#This Row],[T Degustación (H)]]&gt;0,"Cobrado","No cobrado")</f>
        <v>Cobrado</v>
      </c>
    </row>
    <row r="441" spans="1:24" x14ac:dyDescent="0.2">
      <c r="A441">
        <v>13</v>
      </c>
      <c r="B441" t="s">
        <v>472</v>
      </c>
      <c r="C441">
        <v>440</v>
      </c>
      <c r="D441">
        <v>1</v>
      </c>
      <c r="E441" s="1">
        <v>45021.082638888889</v>
      </c>
      <c r="F441" s="1">
        <v>45021.241666666669</v>
      </c>
      <c r="G441" t="s">
        <v>24</v>
      </c>
      <c r="H441" t="s">
        <v>14</v>
      </c>
      <c r="I441" t="s">
        <v>234</v>
      </c>
      <c r="J441">
        <v>38.85</v>
      </c>
      <c r="K441" t="s">
        <v>16</v>
      </c>
      <c r="L441" t="s">
        <v>40</v>
      </c>
      <c r="M441" t="s">
        <v>79</v>
      </c>
      <c r="N441" t="s">
        <v>44</v>
      </c>
      <c r="Q44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84</v>
      </c>
      <c r="R441" s="6">
        <f t="shared" si="24"/>
        <v>45021</v>
      </c>
      <c r="S441" s="5">
        <f t="shared" si="25"/>
        <v>8.2638888889050577E-2</v>
      </c>
      <c r="T441" s="5">
        <f t="shared" si="26"/>
        <v>0.24166666666860692</v>
      </c>
      <c r="U441" s="4">
        <f t="shared" si="27"/>
        <v>0.169444444446223</v>
      </c>
      <c r="V44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1.5625E-2</v>
      </c>
      <c r="W441" s="4">
        <f>IFERROR(Sala[[#This Row],[T Permanencia]]-Sala[[#This Row],[T Preparación (H)]],0)</f>
        <v>0.153819444446223</v>
      </c>
      <c r="X441" t="str">
        <f>IF(Sala[[#This Row],[T Degustación (H)]]&gt;0,"Cobrado","No cobrado")</f>
        <v>Cobrado</v>
      </c>
    </row>
    <row r="442" spans="1:24" x14ac:dyDescent="0.2">
      <c r="A442">
        <v>13</v>
      </c>
      <c r="B442" t="s">
        <v>214</v>
      </c>
      <c r="C442">
        <v>441</v>
      </c>
      <c r="D442">
        <v>6</v>
      </c>
      <c r="E442" s="1">
        <v>45021.044444444444</v>
      </c>
      <c r="F442" s="1">
        <v>45021.140972222223</v>
      </c>
      <c r="G442" t="s">
        <v>24</v>
      </c>
      <c r="H442" t="s">
        <v>14</v>
      </c>
      <c r="I442" t="s">
        <v>15</v>
      </c>
      <c r="J442">
        <v>23.31</v>
      </c>
      <c r="K442" t="s">
        <v>16</v>
      </c>
      <c r="L442" t="s">
        <v>233</v>
      </c>
      <c r="M442" t="s">
        <v>11</v>
      </c>
      <c r="N442" t="s">
        <v>61</v>
      </c>
      <c r="Q44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183</v>
      </c>
      <c r="R442" s="6">
        <f t="shared" si="24"/>
        <v>45021</v>
      </c>
      <c r="S442" s="5">
        <f t="shared" si="25"/>
        <v>4.4444444443797693E-2</v>
      </c>
      <c r="T442" s="5">
        <f t="shared" si="26"/>
        <v>0.14097222222335404</v>
      </c>
      <c r="U442" s="4">
        <f t="shared" si="27"/>
        <v>0.10694444444622302</v>
      </c>
      <c r="V44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2.0833333333333336E-2</v>
      </c>
      <c r="W442" s="4">
        <f>IFERROR(Sala[[#This Row],[T Permanencia]]-Sala[[#This Row],[T Preparación (H)]],0)</f>
        <v>8.6111111112889688E-2</v>
      </c>
      <c r="X442" t="str">
        <f>IF(Sala[[#This Row],[T Degustación (H)]]&gt;0,"Cobrado","No cobrado")</f>
        <v>Cobrado</v>
      </c>
    </row>
    <row r="443" spans="1:24" x14ac:dyDescent="0.2">
      <c r="A443">
        <v>15</v>
      </c>
      <c r="B443" t="s">
        <v>473</v>
      </c>
      <c r="C443">
        <v>442</v>
      </c>
      <c r="D443">
        <v>3</v>
      </c>
      <c r="E443" s="1">
        <v>45021.086111111108</v>
      </c>
      <c r="F443" s="1">
        <v>45021.137499999997</v>
      </c>
      <c r="G443" t="s">
        <v>8</v>
      </c>
      <c r="H443" t="s">
        <v>9</v>
      </c>
      <c r="I443" t="s">
        <v>234</v>
      </c>
      <c r="J443">
        <v>21.07</v>
      </c>
      <c r="K443" t="s">
        <v>16</v>
      </c>
      <c r="L443" t="s">
        <v>46</v>
      </c>
      <c r="M443" t="s">
        <v>29</v>
      </c>
      <c r="N443" t="s">
        <v>50</v>
      </c>
      <c r="O443" t="s">
        <v>35</v>
      </c>
      <c r="Q44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235</v>
      </c>
      <c r="R443" s="6">
        <f t="shared" si="24"/>
        <v>45021</v>
      </c>
      <c r="S443" s="5">
        <f t="shared" si="25"/>
        <v>8.611111110803904E-2</v>
      </c>
      <c r="T443" s="5">
        <f t="shared" si="26"/>
        <v>0.13749999999708962</v>
      </c>
      <c r="U443" s="4">
        <f t="shared" si="27"/>
        <v>6.1805555555717241E-2</v>
      </c>
      <c r="V44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5.6712962962962958E-2</v>
      </c>
      <c r="W443" s="4">
        <f>IFERROR(Sala[[#This Row],[T Permanencia]]-Sala[[#This Row],[T Preparación (H)]],0)</f>
        <v>5.0925925927542831E-3</v>
      </c>
      <c r="X443" t="str">
        <f>IF(Sala[[#This Row],[T Degustación (H)]]&gt;0,"Cobrado","No cobrado")</f>
        <v>Cobrado</v>
      </c>
    </row>
    <row r="444" spans="1:24" x14ac:dyDescent="0.2">
      <c r="A444">
        <v>4</v>
      </c>
      <c r="B444" t="s">
        <v>153</v>
      </c>
      <c r="C444">
        <v>443</v>
      </c>
      <c r="D444">
        <v>2</v>
      </c>
      <c r="E444" s="1">
        <v>45021.052083333336</v>
      </c>
      <c r="F444" s="1">
        <v>45021.134722222225</v>
      </c>
      <c r="G444" t="s">
        <v>24</v>
      </c>
      <c r="H444" t="s">
        <v>14</v>
      </c>
      <c r="I444" t="s">
        <v>235</v>
      </c>
      <c r="J444">
        <v>14.48</v>
      </c>
      <c r="K444" t="s">
        <v>10</v>
      </c>
      <c r="L444" t="s">
        <v>81</v>
      </c>
      <c r="M444" t="s">
        <v>79</v>
      </c>
      <c r="N444" t="s">
        <v>95</v>
      </c>
      <c r="O444" t="s">
        <v>61</v>
      </c>
      <c r="P444" t="s">
        <v>22</v>
      </c>
      <c r="Q44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217</v>
      </c>
      <c r="R444" s="6">
        <f t="shared" si="24"/>
        <v>45021</v>
      </c>
      <c r="S444" s="5">
        <f t="shared" si="25"/>
        <v>5.2083333335758653E-2</v>
      </c>
      <c r="T444" s="5">
        <f t="shared" si="26"/>
        <v>0.13472222222480923</v>
      </c>
      <c r="U444" s="4">
        <f t="shared" si="27"/>
        <v>8.2638888889050577E-2</v>
      </c>
      <c r="V44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7.3842592592592585E-2</v>
      </c>
      <c r="W444" s="4">
        <f>IFERROR(Sala[[#This Row],[T Permanencia]]-Sala[[#This Row],[T Preparación (H)]],0)</f>
        <v>8.7962962964579922E-3</v>
      </c>
      <c r="X444" t="str">
        <f>IF(Sala[[#This Row],[T Degustación (H)]]&gt;0,"Cobrado","No cobrado")</f>
        <v>Cobrado</v>
      </c>
    </row>
    <row r="445" spans="1:24" x14ac:dyDescent="0.2">
      <c r="A445">
        <v>8</v>
      </c>
      <c r="B445" t="s">
        <v>265</v>
      </c>
      <c r="C445">
        <v>444</v>
      </c>
      <c r="D445">
        <v>5</v>
      </c>
      <c r="E445" s="1">
        <v>45021.140972222223</v>
      </c>
      <c r="F445" s="1">
        <v>45021.255555555559</v>
      </c>
      <c r="G445" t="s">
        <v>63</v>
      </c>
      <c r="H445" t="s">
        <v>14</v>
      </c>
      <c r="I445" t="s">
        <v>234</v>
      </c>
      <c r="J445">
        <v>25.26</v>
      </c>
      <c r="K445" t="s">
        <v>10</v>
      </c>
      <c r="L445" t="s">
        <v>40</v>
      </c>
      <c r="M445" t="s">
        <v>79</v>
      </c>
      <c r="N445" t="s">
        <v>65</v>
      </c>
      <c r="Q44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95</v>
      </c>
      <c r="R445" s="6">
        <f t="shared" si="24"/>
        <v>45021</v>
      </c>
      <c r="S445" s="5">
        <f t="shared" si="25"/>
        <v>0.14097222222335404</v>
      </c>
      <c r="T445" s="5">
        <f t="shared" si="26"/>
        <v>0.25555555555911269</v>
      </c>
      <c r="U445" s="4">
        <f t="shared" si="27"/>
        <v>0.11458333333575865</v>
      </c>
      <c r="V44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3.3564814814814811E-2</v>
      </c>
      <c r="W445" s="4">
        <f>IFERROR(Sala[[#This Row],[T Permanencia]]-Sala[[#This Row],[T Preparación (H)]],0)</f>
        <v>8.1018518520943841E-2</v>
      </c>
      <c r="X445" t="str">
        <f>IF(Sala[[#This Row],[T Degustación (H)]]&gt;0,"Cobrado","No cobrado")</f>
        <v>Cobrado</v>
      </c>
    </row>
    <row r="446" spans="1:24" x14ac:dyDescent="0.2">
      <c r="A446">
        <v>6</v>
      </c>
      <c r="B446" t="s">
        <v>159</v>
      </c>
      <c r="C446">
        <v>445</v>
      </c>
      <c r="D446">
        <v>5</v>
      </c>
      <c r="E446" s="1">
        <v>45021.042361111111</v>
      </c>
      <c r="F446" s="1">
        <v>45021.131249999999</v>
      </c>
      <c r="G446" t="s">
        <v>63</v>
      </c>
      <c r="H446" t="s">
        <v>39</v>
      </c>
      <c r="I446" t="s">
        <v>234</v>
      </c>
      <c r="J446">
        <v>14.28</v>
      </c>
      <c r="K446" t="s">
        <v>10</v>
      </c>
      <c r="L446" t="s">
        <v>60</v>
      </c>
      <c r="M446" t="s">
        <v>41</v>
      </c>
      <c r="Q44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81</v>
      </c>
      <c r="R446" s="6">
        <f t="shared" si="24"/>
        <v>45021</v>
      </c>
      <c r="S446" s="5">
        <f t="shared" si="25"/>
        <v>4.2361111110949423E-2</v>
      </c>
      <c r="T446" s="5">
        <f t="shared" si="26"/>
        <v>0.13124999999854481</v>
      </c>
      <c r="U446" s="4">
        <f t="shared" si="27"/>
        <v>8.8888888887595385E-2</v>
      </c>
      <c r="V44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6.0185185185185185E-3</v>
      </c>
      <c r="W446" s="4">
        <f>IFERROR(Sala[[#This Row],[T Permanencia]]-Sala[[#This Row],[T Preparación (H)]],0)</f>
        <v>8.2870370369076865E-2</v>
      </c>
      <c r="X446" t="str">
        <f>IF(Sala[[#This Row],[T Degustación (H)]]&gt;0,"Cobrado","No cobrado")</f>
        <v>Cobrado</v>
      </c>
    </row>
    <row r="447" spans="1:24" x14ac:dyDescent="0.2">
      <c r="A447">
        <v>12</v>
      </c>
      <c r="B447" t="s">
        <v>34</v>
      </c>
      <c r="C447">
        <v>446</v>
      </c>
      <c r="D447">
        <v>2</v>
      </c>
      <c r="E447" s="1">
        <v>45021.116666666669</v>
      </c>
      <c r="F447" s="1">
        <v>45021.259027777778</v>
      </c>
      <c r="G447" t="s">
        <v>63</v>
      </c>
      <c r="H447" t="s">
        <v>14</v>
      </c>
      <c r="I447" t="s">
        <v>234</v>
      </c>
      <c r="J447">
        <v>35.24</v>
      </c>
      <c r="K447" t="s">
        <v>10</v>
      </c>
      <c r="L447" t="s">
        <v>52</v>
      </c>
      <c r="M447" t="s">
        <v>33</v>
      </c>
      <c r="Q44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21</v>
      </c>
      <c r="R447" s="6">
        <f t="shared" si="24"/>
        <v>45021</v>
      </c>
      <c r="S447" s="5">
        <f t="shared" si="25"/>
        <v>0.11666666666860692</v>
      </c>
      <c r="T447" s="5">
        <f t="shared" si="26"/>
        <v>0.25902777777810115</v>
      </c>
      <c r="U447" s="4">
        <f t="shared" si="27"/>
        <v>0.14236111110949423</v>
      </c>
      <c r="V44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5.5555555555555558E-3</v>
      </c>
      <c r="W447" s="4">
        <f>IFERROR(Sala[[#This Row],[T Permanencia]]-Sala[[#This Row],[T Preparación (H)]],0)</f>
        <v>0.13680555555393867</v>
      </c>
      <c r="X447" t="str">
        <f>IF(Sala[[#This Row],[T Degustación (H)]]&gt;0,"Cobrado","No cobrado")</f>
        <v>Cobrado</v>
      </c>
    </row>
    <row r="448" spans="1:24" x14ac:dyDescent="0.2">
      <c r="A448">
        <v>8</v>
      </c>
      <c r="B448" t="s">
        <v>474</v>
      </c>
      <c r="C448">
        <v>447</v>
      </c>
      <c r="D448">
        <v>2</v>
      </c>
      <c r="E448" s="1">
        <v>45021.161805555559</v>
      </c>
      <c r="F448" s="1">
        <v>45021.308333333334</v>
      </c>
      <c r="G448" t="s">
        <v>8</v>
      </c>
      <c r="H448" t="s">
        <v>9</v>
      </c>
      <c r="I448" t="s">
        <v>234</v>
      </c>
      <c r="J448">
        <v>28.68</v>
      </c>
      <c r="K448" t="s">
        <v>10</v>
      </c>
      <c r="L448" t="s">
        <v>233</v>
      </c>
      <c r="M448" t="s">
        <v>56</v>
      </c>
      <c r="N448" t="s">
        <v>44</v>
      </c>
      <c r="O448" t="s">
        <v>22</v>
      </c>
      <c r="Q44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181</v>
      </c>
      <c r="R448" s="6">
        <f t="shared" si="24"/>
        <v>45021</v>
      </c>
      <c r="S448" s="5">
        <f t="shared" si="25"/>
        <v>0.16180555555911269</v>
      </c>
      <c r="T448" s="5">
        <f t="shared" si="26"/>
        <v>0.30833333333430346</v>
      </c>
      <c r="U448" s="4">
        <f t="shared" si="27"/>
        <v>0.14652777777519077</v>
      </c>
      <c r="V44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2.326388888888889E-2</v>
      </c>
      <c r="W448" s="4">
        <f>IFERROR(Sala[[#This Row],[T Permanencia]]-Sala[[#This Row],[T Preparación (H)]],0)</f>
        <v>0.12326388888630188</v>
      </c>
      <c r="X448" t="str">
        <f>IF(Sala[[#This Row],[T Degustación (H)]]&gt;0,"Cobrado","No cobrado")</f>
        <v>Cobrado</v>
      </c>
    </row>
    <row r="449" spans="1:24" x14ac:dyDescent="0.2">
      <c r="A449">
        <v>4</v>
      </c>
      <c r="B449" t="s">
        <v>418</v>
      </c>
      <c r="C449">
        <v>448</v>
      </c>
      <c r="D449">
        <v>5</v>
      </c>
      <c r="E449" s="1">
        <v>45021.004861111112</v>
      </c>
      <c r="F449" s="1">
        <v>45021.149305555555</v>
      </c>
      <c r="G449" t="s">
        <v>8</v>
      </c>
      <c r="H449" t="s">
        <v>9</v>
      </c>
      <c r="I449" t="s">
        <v>234</v>
      </c>
      <c r="J449">
        <v>35.68</v>
      </c>
      <c r="K449" t="s">
        <v>16</v>
      </c>
      <c r="L449" t="s">
        <v>81</v>
      </c>
      <c r="M449" t="s">
        <v>44</v>
      </c>
      <c r="N449" t="s">
        <v>102</v>
      </c>
      <c r="Q44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137</v>
      </c>
      <c r="R449" s="6">
        <f t="shared" si="24"/>
        <v>45021</v>
      </c>
      <c r="S449" s="5">
        <f t="shared" si="25"/>
        <v>4.8611111124046147E-3</v>
      </c>
      <c r="T449" s="5">
        <f t="shared" si="26"/>
        <v>0.14930555555474712</v>
      </c>
      <c r="U449" s="4">
        <f t="shared" si="27"/>
        <v>0.15486111110900916</v>
      </c>
      <c r="V44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1.8287037037037039E-2</v>
      </c>
      <c r="W449" s="4">
        <f>IFERROR(Sala[[#This Row],[T Permanencia]]-Sala[[#This Row],[T Preparación (H)]],0)</f>
        <v>0.13657407407197211</v>
      </c>
      <c r="X449" t="str">
        <f>IF(Sala[[#This Row],[T Degustación (H)]]&gt;0,"Cobrado","No cobrado")</f>
        <v>Cobrado</v>
      </c>
    </row>
    <row r="450" spans="1:24" x14ac:dyDescent="0.2">
      <c r="A450">
        <v>3</v>
      </c>
      <c r="B450" t="s">
        <v>160</v>
      </c>
      <c r="C450">
        <v>449</v>
      </c>
      <c r="D450">
        <v>3</v>
      </c>
      <c r="E450" s="1">
        <v>45021.142361111109</v>
      </c>
      <c r="F450" s="1">
        <v>45021.209722222222</v>
      </c>
      <c r="G450" t="s">
        <v>43</v>
      </c>
      <c r="H450" t="s">
        <v>14</v>
      </c>
      <c r="I450" t="s">
        <v>15</v>
      </c>
      <c r="J450">
        <v>42.25</v>
      </c>
      <c r="K450" t="s">
        <v>16</v>
      </c>
      <c r="L450" t="s">
        <v>17</v>
      </c>
      <c r="M450" t="s">
        <v>95</v>
      </c>
      <c r="Q45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64</v>
      </c>
      <c r="R450" s="6">
        <f t="shared" ref="R450:R513" si="28">INT(E450)</f>
        <v>45021</v>
      </c>
      <c r="S450" s="5">
        <f t="shared" ref="S450:S513" si="29">MOD(E450,1)</f>
        <v>0.14236111110949423</v>
      </c>
      <c r="T450" s="5">
        <f t="shared" ref="T450:T513" si="30">MOD(F450,1)</f>
        <v>0.20972222222189885</v>
      </c>
      <c r="U450" s="4">
        <f t="shared" ref="U450:U513" si="31">IF(K450="Ocupada",(T450-S450)+(15/1440),T450-S450)</f>
        <v>7.7777777779071286E-2</v>
      </c>
      <c r="V45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1.1458333333333333E-2</v>
      </c>
      <c r="W450" s="4">
        <f>IFERROR(Sala[[#This Row],[T Permanencia]]-Sala[[#This Row],[T Preparación (H)]],0)</f>
        <v>6.6319444445737952E-2</v>
      </c>
      <c r="X450" t="str">
        <f>IF(Sala[[#This Row],[T Degustación (H)]]&gt;0,"Cobrado","No cobrado")</f>
        <v>Cobrado</v>
      </c>
    </row>
    <row r="451" spans="1:24" x14ac:dyDescent="0.2">
      <c r="A451">
        <v>9</v>
      </c>
      <c r="B451" t="s">
        <v>475</v>
      </c>
      <c r="C451">
        <v>450</v>
      </c>
      <c r="D451">
        <v>6</v>
      </c>
      <c r="E451" s="1">
        <v>45021.160416666666</v>
      </c>
      <c r="F451" s="1">
        <v>45021.209027777775</v>
      </c>
      <c r="G451" t="s">
        <v>43</v>
      </c>
      <c r="H451" t="s">
        <v>14</v>
      </c>
      <c r="I451" t="s">
        <v>234</v>
      </c>
      <c r="J451">
        <v>48.9</v>
      </c>
      <c r="K451" t="s">
        <v>16</v>
      </c>
      <c r="L451" t="s">
        <v>21</v>
      </c>
      <c r="M451" t="s">
        <v>37</v>
      </c>
      <c r="N451" t="s">
        <v>35</v>
      </c>
      <c r="Q45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72</v>
      </c>
      <c r="R451" s="6">
        <f t="shared" si="28"/>
        <v>45021</v>
      </c>
      <c r="S451" s="5">
        <f t="shared" si="29"/>
        <v>0.16041666666569654</v>
      </c>
      <c r="T451" s="5">
        <f t="shared" si="30"/>
        <v>0.20902777777519077</v>
      </c>
      <c r="U451" s="4">
        <f t="shared" si="31"/>
        <v>5.9027777776160896E-2</v>
      </c>
      <c r="V45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1.9097222222222224E-2</v>
      </c>
      <c r="W451" s="4">
        <f>IFERROR(Sala[[#This Row],[T Permanencia]]-Sala[[#This Row],[T Preparación (H)]],0)</f>
        <v>3.9930555553938672E-2</v>
      </c>
      <c r="X451" t="str">
        <f>IF(Sala[[#This Row],[T Degustación (H)]]&gt;0,"Cobrado","No cobrado")</f>
        <v>Cobrado</v>
      </c>
    </row>
    <row r="452" spans="1:24" x14ac:dyDescent="0.2">
      <c r="A452">
        <v>3</v>
      </c>
      <c r="B452" t="s">
        <v>358</v>
      </c>
      <c r="C452">
        <v>451</v>
      </c>
      <c r="D452">
        <v>1</v>
      </c>
      <c r="E452" s="1">
        <v>45021.053472222222</v>
      </c>
      <c r="F452" s="1">
        <v>45021.101388888892</v>
      </c>
      <c r="G452" t="s">
        <v>13</v>
      </c>
      <c r="H452" t="s">
        <v>39</v>
      </c>
      <c r="I452" t="s">
        <v>234</v>
      </c>
      <c r="J452">
        <v>46.37</v>
      </c>
      <c r="K452" t="s">
        <v>10</v>
      </c>
      <c r="L452" t="s">
        <v>21</v>
      </c>
      <c r="M452" t="s">
        <v>11</v>
      </c>
      <c r="N452" t="s">
        <v>79</v>
      </c>
      <c r="O452" t="s">
        <v>29</v>
      </c>
      <c r="Q45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92</v>
      </c>
      <c r="R452" s="6">
        <f t="shared" si="28"/>
        <v>45021</v>
      </c>
      <c r="S452" s="5">
        <f t="shared" si="29"/>
        <v>5.3472222221898846E-2</v>
      </c>
      <c r="T452" s="5">
        <f t="shared" si="30"/>
        <v>0.10138888889196096</v>
      </c>
      <c r="U452" s="4">
        <f t="shared" si="31"/>
        <v>4.7916666670062114E-2</v>
      </c>
      <c r="V45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7.1527777777777773E-2</v>
      </c>
      <c r="W452" s="4">
        <f>IFERROR(Sala[[#This Row],[T Permanencia]]-Sala[[#This Row],[T Preparación (H)]],0)</f>
        <v>-2.361111110771566E-2</v>
      </c>
      <c r="X452" t="str">
        <f>IF(Sala[[#This Row],[T Degustación (H)]]&gt;0,"Cobrado","No cobrado")</f>
        <v>No cobrado</v>
      </c>
    </row>
    <row r="453" spans="1:24" x14ac:dyDescent="0.2">
      <c r="A453">
        <v>9</v>
      </c>
      <c r="B453" t="s">
        <v>476</v>
      </c>
      <c r="C453">
        <v>452</v>
      </c>
      <c r="D453">
        <v>1</v>
      </c>
      <c r="E453" s="1">
        <v>45021.120138888888</v>
      </c>
      <c r="F453" s="1">
        <v>45021.22152777778</v>
      </c>
      <c r="G453" t="s">
        <v>8</v>
      </c>
      <c r="H453" t="s">
        <v>14</v>
      </c>
      <c r="I453" t="s">
        <v>234</v>
      </c>
      <c r="J453">
        <v>43.48</v>
      </c>
      <c r="K453" t="s">
        <v>20</v>
      </c>
      <c r="L453" t="s">
        <v>46</v>
      </c>
      <c r="M453" t="s">
        <v>47</v>
      </c>
      <c r="N453" t="s">
        <v>82</v>
      </c>
      <c r="O453" t="s">
        <v>33</v>
      </c>
      <c r="Q45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158</v>
      </c>
      <c r="R453" s="6">
        <f t="shared" si="28"/>
        <v>45021</v>
      </c>
      <c r="S453" s="5">
        <f t="shared" si="29"/>
        <v>0.12013888888759539</v>
      </c>
      <c r="T453" s="5">
        <f t="shared" si="30"/>
        <v>0.22152777777955635</v>
      </c>
      <c r="U453" s="4">
        <f t="shared" si="31"/>
        <v>0.10138888889196096</v>
      </c>
      <c r="V45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5.1157407407407408E-2</v>
      </c>
      <c r="W453" s="4">
        <f>IFERROR(Sala[[#This Row],[T Permanencia]]-Sala[[#This Row],[T Preparación (H)]],0)</f>
        <v>5.0231481484553551E-2</v>
      </c>
      <c r="X453" t="str">
        <f>IF(Sala[[#This Row],[T Degustación (H)]]&gt;0,"Cobrado","No cobrado")</f>
        <v>Cobrado</v>
      </c>
    </row>
    <row r="454" spans="1:24" x14ac:dyDescent="0.2">
      <c r="A454">
        <v>6</v>
      </c>
      <c r="B454" t="s">
        <v>477</v>
      </c>
      <c r="C454">
        <v>453</v>
      </c>
      <c r="D454">
        <v>1</v>
      </c>
      <c r="E454" s="1">
        <v>45021.154166666667</v>
      </c>
      <c r="F454" s="1">
        <v>45021.213194444441</v>
      </c>
      <c r="G454" t="s">
        <v>24</v>
      </c>
      <c r="H454" t="s">
        <v>39</v>
      </c>
      <c r="I454" t="s">
        <v>234</v>
      </c>
      <c r="J454">
        <v>36.83</v>
      </c>
      <c r="K454" t="s">
        <v>10</v>
      </c>
      <c r="L454" t="s">
        <v>25</v>
      </c>
      <c r="M454" t="s">
        <v>29</v>
      </c>
      <c r="N454" t="s">
        <v>95</v>
      </c>
      <c r="Q45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130</v>
      </c>
      <c r="R454" s="6">
        <f t="shared" si="28"/>
        <v>45021</v>
      </c>
      <c r="S454" s="5">
        <f t="shared" si="29"/>
        <v>0.15416666666715173</v>
      </c>
      <c r="T454" s="5">
        <f t="shared" si="30"/>
        <v>0.21319444444088731</v>
      </c>
      <c r="U454" s="4">
        <f t="shared" si="31"/>
        <v>5.9027777773735579E-2</v>
      </c>
      <c r="V45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4.2592592592592592E-2</v>
      </c>
      <c r="W454" s="4">
        <f>IFERROR(Sala[[#This Row],[T Permanencia]]-Sala[[#This Row],[T Preparación (H)]],0)</f>
        <v>1.6435185181142987E-2</v>
      </c>
      <c r="X454" t="str">
        <f>IF(Sala[[#This Row],[T Degustación (H)]]&gt;0,"Cobrado","No cobrado")</f>
        <v>Cobrado</v>
      </c>
    </row>
    <row r="455" spans="1:24" x14ac:dyDescent="0.2">
      <c r="A455">
        <v>1</v>
      </c>
      <c r="B455" t="s">
        <v>465</v>
      </c>
      <c r="C455">
        <v>454</v>
      </c>
      <c r="D455">
        <v>3</v>
      </c>
      <c r="E455" s="1">
        <v>45021.143055555556</v>
      </c>
      <c r="F455" s="1">
        <v>45021.203472222223</v>
      </c>
      <c r="G455" t="s">
        <v>63</v>
      </c>
      <c r="H455" t="s">
        <v>14</v>
      </c>
      <c r="I455" t="s">
        <v>234</v>
      </c>
      <c r="J455">
        <v>39.619999999999997</v>
      </c>
      <c r="K455" t="s">
        <v>10</v>
      </c>
      <c r="L455" t="s">
        <v>28</v>
      </c>
      <c r="M455" t="s">
        <v>41</v>
      </c>
      <c r="N455" t="s">
        <v>44</v>
      </c>
      <c r="O455" t="s">
        <v>35</v>
      </c>
      <c r="P455" t="s">
        <v>50</v>
      </c>
      <c r="Q45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233</v>
      </c>
      <c r="R455" s="6">
        <f t="shared" si="28"/>
        <v>45021</v>
      </c>
      <c r="S455" s="5">
        <f t="shared" si="29"/>
        <v>0.14305555555620231</v>
      </c>
      <c r="T455" s="5">
        <f t="shared" si="30"/>
        <v>0.20347222222335404</v>
      </c>
      <c r="U455" s="4">
        <f t="shared" si="31"/>
        <v>6.0416666667151731E-2</v>
      </c>
      <c r="V45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5.1041666666666666E-2</v>
      </c>
      <c r="W455" s="4">
        <f>IFERROR(Sala[[#This Row],[T Permanencia]]-Sala[[#This Row],[T Preparación (H)]],0)</f>
        <v>9.3750000004850648E-3</v>
      </c>
      <c r="X455" t="str">
        <f>IF(Sala[[#This Row],[T Degustación (H)]]&gt;0,"Cobrado","No cobrado")</f>
        <v>Cobrado</v>
      </c>
    </row>
    <row r="456" spans="1:24" x14ac:dyDescent="0.2">
      <c r="A456">
        <v>12</v>
      </c>
      <c r="B456" t="s">
        <v>161</v>
      </c>
      <c r="C456">
        <v>455</v>
      </c>
      <c r="D456">
        <v>6</v>
      </c>
      <c r="E456" s="1">
        <v>45021.165277777778</v>
      </c>
      <c r="F456" s="1">
        <v>45021.245833333334</v>
      </c>
      <c r="G456" t="s">
        <v>13</v>
      </c>
      <c r="H456" t="s">
        <v>39</v>
      </c>
      <c r="I456" t="s">
        <v>235</v>
      </c>
      <c r="J456">
        <v>19.7</v>
      </c>
      <c r="K456" t="s">
        <v>20</v>
      </c>
      <c r="L456" t="s">
        <v>28</v>
      </c>
      <c r="M456" t="s">
        <v>65</v>
      </c>
      <c r="Q45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48</v>
      </c>
      <c r="R456" s="6">
        <f t="shared" si="28"/>
        <v>45021</v>
      </c>
      <c r="S456" s="5">
        <f t="shared" si="29"/>
        <v>0.16527777777810115</v>
      </c>
      <c r="T456" s="5">
        <f t="shared" si="30"/>
        <v>0.24583333333430346</v>
      </c>
      <c r="U456" s="4">
        <f t="shared" si="31"/>
        <v>8.0555555556202307E-2</v>
      </c>
      <c r="V45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3.8194444444444443E-3</v>
      </c>
      <c r="W456" s="4">
        <f>IFERROR(Sala[[#This Row],[T Permanencia]]-Sala[[#This Row],[T Preparación (H)]],0)</f>
        <v>7.6736111111757863E-2</v>
      </c>
      <c r="X456" t="str">
        <f>IF(Sala[[#This Row],[T Degustación (H)]]&gt;0,"Cobrado","No cobrado")</f>
        <v>Cobrado</v>
      </c>
    </row>
    <row r="457" spans="1:24" x14ac:dyDescent="0.2">
      <c r="A457">
        <v>13</v>
      </c>
      <c r="B457" t="s">
        <v>478</v>
      </c>
      <c r="C457">
        <v>456</v>
      </c>
      <c r="D457">
        <v>6</v>
      </c>
      <c r="E457" s="1">
        <v>45021.091666666667</v>
      </c>
      <c r="F457" s="1">
        <v>45021.21875</v>
      </c>
      <c r="G457" t="s">
        <v>8</v>
      </c>
      <c r="H457" t="s">
        <v>14</v>
      </c>
      <c r="I457" t="s">
        <v>234</v>
      </c>
      <c r="J457">
        <v>21.94</v>
      </c>
      <c r="K457" t="s">
        <v>10</v>
      </c>
      <c r="L457" t="s">
        <v>40</v>
      </c>
      <c r="M457" t="s">
        <v>26</v>
      </c>
      <c r="N457" t="s">
        <v>29</v>
      </c>
      <c r="Q45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148</v>
      </c>
      <c r="R457" s="6">
        <f t="shared" si="28"/>
        <v>45021</v>
      </c>
      <c r="S457" s="5">
        <f t="shared" si="29"/>
        <v>9.1666666667151731E-2</v>
      </c>
      <c r="T457" s="5">
        <f t="shared" si="30"/>
        <v>0.21875</v>
      </c>
      <c r="U457" s="4">
        <f t="shared" si="31"/>
        <v>0.12708333333284827</v>
      </c>
      <c r="V45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2.465277777777778E-2</v>
      </c>
      <c r="W457" s="4">
        <f>IFERROR(Sala[[#This Row],[T Permanencia]]-Sala[[#This Row],[T Preparación (H)]],0)</f>
        <v>0.1024305555550705</v>
      </c>
      <c r="X457" t="str">
        <f>IF(Sala[[#This Row],[T Degustación (H)]]&gt;0,"Cobrado","No cobrado")</f>
        <v>Cobrado</v>
      </c>
    </row>
    <row r="458" spans="1:24" x14ac:dyDescent="0.2">
      <c r="A458">
        <v>18</v>
      </c>
      <c r="B458" t="s">
        <v>479</v>
      </c>
      <c r="C458">
        <v>457</v>
      </c>
      <c r="D458">
        <v>6</v>
      </c>
      <c r="E458" s="1">
        <v>45021.158333333333</v>
      </c>
      <c r="F458" s="1">
        <v>45021.313888888886</v>
      </c>
      <c r="G458" t="s">
        <v>24</v>
      </c>
      <c r="H458" t="s">
        <v>14</v>
      </c>
      <c r="I458" t="s">
        <v>15</v>
      </c>
      <c r="J458">
        <v>17.260000000000002</v>
      </c>
      <c r="K458" t="s">
        <v>20</v>
      </c>
      <c r="L458" t="s">
        <v>21</v>
      </c>
      <c r="M458" t="s">
        <v>102</v>
      </c>
      <c r="N458" t="s">
        <v>44</v>
      </c>
      <c r="Q45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137</v>
      </c>
      <c r="R458" s="6">
        <f t="shared" si="28"/>
        <v>45021</v>
      </c>
      <c r="S458" s="5">
        <f t="shared" si="29"/>
        <v>0.15833333333284827</v>
      </c>
      <c r="T458" s="5">
        <f t="shared" si="30"/>
        <v>0.31388888888614019</v>
      </c>
      <c r="U458" s="4">
        <f t="shared" si="31"/>
        <v>0.15555555555329192</v>
      </c>
      <c r="V45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1.5162037037037036E-2</v>
      </c>
      <c r="W458" s="4">
        <f>IFERROR(Sala[[#This Row],[T Permanencia]]-Sala[[#This Row],[T Preparación (H)]],0)</f>
        <v>0.14039351851625489</v>
      </c>
      <c r="X458" t="str">
        <f>IF(Sala[[#This Row],[T Degustación (H)]]&gt;0,"Cobrado","No cobrado")</f>
        <v>Cobrado</v>
      </c>
    </row>
    <row r="459" spans="1:24" x14ac:dyDescent="0.2">
      <c r="A459">
        <v>4</v>
      </c>
      <c r="B459" t="s">
        <v>480</v>
      </c>
      <c r="C459">
        <v>458</v>
      </c>
      <c r="D459">
        <v>3</v>
      </c>
      <c r="E459" s="1">
        <v>45021.111805555556</v>
      </c>
      <c r="F459" s="1">
        <v>45021.181250000001</v>
      </c>
      <c r="G459" t="s">
        <v>8</v>
      </c>
      <c r="H459" t="s">
        <v>14</v>
      </c>
      <c r="I459" t="s">
        <v>234</v>
      </c>
      <c r="J459">
        <v>15.21</v>
      </c>
      <c r="K459" t="s">
        <v>16</v>
      </c>
      <c r="L459" t="s">
        <v>21</v>
      </c>
      <c r="M459" t="s">
        <v>22</v>
      </c>
      <c r="N459" t="s">
        <v>29</v>
      </c>
      <c r="O459" t="s">
        <v>102</v>
      </c>
      <c r="P459" t="s">
        <v>82</v>
      </c>
      <c r="Q45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268</v>
      </c>
      <c r="R459" s="6">
        <f t="shared" si="28"/>
        <v>45021</v>
      </c>
      <c r="S459" s="5">
        <f t="shared" si="29"/>
        <v>0.11180555555620231</v>
      </c>
      <c r="T459" s="5">
        <f t="shared" si="30"/>
        <v>0.18125000000145519</v>
      </c>
      <c r="U459" s="4">
        <f t="shared" si="31"/>
        <v>7.9861111111919555E-2</v>
      </c>
      <c r="V45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2.7662037037037037E-2</v>
      </c>
      <c r="W459" s="4">
        <f>IFERROR(Sala[[#This Row],[T Permanencia]]-Sala[[#This Row],[T Preparación (H)]],0)</f>
        <v>5.2199074074882515E-2</v>
      </c>
      <c r="X459" t="str">
        <f>IF(Sala[[#This Row],[T Degustación (H)]]&gt;0,"Cobrado","No cobrado")</f>
        <v>Cobrado</v>
      </c>
    </row>
    <row r="460" spans="1:24" x14ac:dyDescent="0.2">
      <c r="A460">
        <v>20</v>
      </c>
      <c r="B460" t="s">
        <v>162</v>
      </c>
      <c r="C460">
        <v>459</v>
      </c>
      <c r="D460">
        <v>1</v>
      </c>
      <c r="E460" s="1">
        <v>45021.01666666667</v>
      </c>
      <c r="F460" s="1">
        <v>45021.091666666667</v>
      </c>
      <c r="G460" t="s">
        <v>63</v>
      </c>
      <c r="H460" t="s">
        <v>14</v>
      </c>
      <c r="I460" t="s">
        <v>234</v>
      </c>
      <c r="J460">
        <v>32.770000000000003</v>
      </c>
      <c r="K460" t="s">
        <v>16</v>
      </c>
      <c r="L460" t="s">
        <v>40</v>
      </c>
      <c r="M460" t="s">
        <v>22</v>
      </c>
      <c r="Q46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84</v>
      </c>
      <c r="R460" s="6">
        <f t="shared" si="28"/>
        <v>45021</v>
      </c>
      <c r="S460" s="5">
        <f t="shared" si="29"/>
        <v>1.6666666670062114E-2</v>
      </c>
      <c r="T460" s="5">
        <f t="shared" si="30"/>
        <v>9.1666666667151731E-2</v>
      </c>
      <c r="U460" s="4">
        <f t="shared" si="31"/>
        <v>8.5416666663756288E-2</v>
      </c>
      <c r="V46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6.9444444444444441E-3</v>
      </c>
      <c r="W460" s="4">
        <f>IFERROR(Sala[[#This Row],[T Permanencia]]-Sala[[#This Row],[T Preparación (H)]],0)</f>
        <v>7.8472222219311841E-2</v>
      </c>
      <c r="X460" t="str">
        <f>IF(Sala[[#This Row],[T Degustación (H)]]&gt;0,"Cobrado","No cobrado")</f>
        <v>Cobrado</v>
      </c>
    </row>
    <row r="461" spans="1:24" x14ac:dyDescent="0.2">
      <c r="A461">
        <v>19</v>
      </c>
      <c r="B461" t="s">
        <v>326</v>
      </c>
      <c r="C461">
        <v>460</v>
      </c>
      <c r="D461">
        <v>6</v>
      </c>
      <c r="E461" s="1">
        <v>45021.143750000003</v>
      </c>
      <c r="F461" s="1">
        <v>45021.288888888892</v>
      </c>
      <c r="G461" t="s">
        <v>8</v>
      </c>
      <c r="H461" t="s">
        <v>9</v>
      </c>
      <c r="I461" t="s">
        <v>234</v>
      </c>
      <c r="J461">
        <v>49.6</v>
      </c>
      <c r="K461" t="s">
        <v>10</v>
      </c>
      <c r="L461" t="s">
        <v>52</v>
      </c>
      <c r="M461" t="s">
        <v>22</v>
      </c>
      <c r="N461" t="s">
        <v>61</v>
      </c>
      <c r="O461" t="s">
        <v>50</v>
      </c>
      <c r="P461" t="s">
        <v>65</v>
      </c>
      <c r="Q46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176</v>
      </c>
      <c r="R461" s="6">
        <f t="shared" si="28"/>
        <v>45021</v>
      </c>
      <c r="S461" s="5">
        <f t="shared" si="29"/>
        <v>0.14375000000291038</v>
      </c>
      <c r="T461" s="5">
        <f t="shared" si="30"/>
        <v>0.28888888889196096</v>
      </c>
      <c r="U461" s="4">
        <f t="shared" si="31"/>
        <v>0.14513888888905058</v>
      </c>
      <c r="V46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5.590277777777778E-2</v>
      </c>
      <c r="W461" s="4">
        <f>IFERROR(Sala[[#This Row],[T Permanencia]]-Sala[[#This Row],[T Preparación (H)]],0)</f>
        <v>8.9236111111272803E-2</v>
      </c>
      <c r="X461" t="str">
        <f>IF(Sala[[#This Row],[T Degustación (H)]]&gt;0,"Cobrado","No cobrado")</f>
        <v>Cobrado</v>
      </c>
    </row>
    <row r="462" spans="1:24" x14ac:dyDescent="0.2">
      <c r="A462">
        <v>4</v>
      </c>
      <c r="B462" t="s">
        <v>481</v>
      </c>
      <c r="C462">
        <v>461</v>
      </c>
      <c r="D462">
        <v>3</v>
      </c>
      <c r="E462" s="1">
        <v>45021.113194444442</v>
      </c>
      <c r="F462" s="1">
        <v>45021.246527777781</v>
      </c>
      <c r="G462" t="s">
        <v>13</v>
      </c>
      <c r="H462" t="s">
        <v>9</v>
      </c>
      <c r="I462" t="s">
        <v>15</v>
      </c>
      <c r="J462">
        <v>21.51</v>
      </c>
      <c r="K462" t="s">
        <v>10</v>
      </c>
      <c r="L462" t="s">
        <v>231</v>
      </c>
      <c r="M462" t="s">
        <v>11</v>
      </c>
      <c r="N462" t="s">
        <v>18</v>
      </c>
      <c r="Q46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99</v>
      </c>
      <c r="R462" s="6">
        <f t="shared" si="28"/>
        <v>45021</v>
      </c>
      <c r="S462" s="5">
        <f t="shared" si="29"/>
        <v>0.1131944444423425</v>
      </c>
      <c r="T462" s="5">
        <f t="shared" si="30"/>
        <v>0.24652777778101154</v>
      </c>
      <c r="U462" s="4">
        <f t="shared" si="31"/>
        <v>0.13333333333866904</v>
      </c>
      <c r="V46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3.2638888888888891E-2</v>
      </c>
      <c r="W462" s="4">
        <f>IFERROR(Sala[[#This Row],[T Permanencia]]-Sala[[#This Row],[T Preparación (H)]],0)</f>
        <v>0.10069444444978015</v>
      </c>
      <c r="X462" t="str">
        <f>IF(Sala[[#This Row],[T Degustación (H)]]&gt;0,"Cobrado","No cobrado")</f>
        <v>Cobrado</v>
      </c>
    </row>
    <row r="463" spans="1:24" x14ac:dyDescent="0.2">
      <c r="A463">
        <v>9</v>
      </c>
      <c r="B463" t="s">
        <v>163</v>
      </c>
      <c r="C463">
        <v>462</v>
      </c>
      <c r="D463">
        <v>2</v>
      </c>
      <c r="E463" s="1">
        <v>45021.091666666667</v>
      </c>
      <c r="F463" s="1">
        <v>45021.185416666667</v>
      </c>
      <c r="G463" t="s">
        <v>24</v>
      </c>
      <c r="H463" t="s">
        <v>14</v>
      </c>
      <c r="I463" t="s">
        <v>234</v>
      </c>
      <c r="J463">
        <v>21.17</v>
      </c>
      <c r="K463" t="s">
        <v>20</v>
      </c>
      <c r="L463" t="s">
        <v>233</v>
      </c>
      <c r="M463" t="s">
        <v>102</v>
      </c>
      <c r="Q46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99</v>
      </c>
      <c r="R463" s="6">
        <f t="shared" si="28"/>
        <v>45021</v>
      </c>
      <c r="S463" s="5">
        <f t="shared" si="29"/>
        <v>9.1666666667151731E-2</v>
      </c>
      <c r="T463" s="5">
        <f t="shared" si="30"/>
        <v>0.18541666666715173</v>
      </c>
      <c r="U463" s="4">
        <f t="shared" si="31"/>
        <v>9.375E-2</v>
      </c>
      <c r="V46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2.5462962962962961E-3</v>
      </c>
      <c r="W463" s="4">
        <f>IFERROR(Sala[[#This Row],[T Permanencia]]-Sala[[#This Row],[T Preparación (H)]],0)</f>
        <v>9.1203703703703703E-2</v>
      </c>
      <c r="X463" t="str">
        <f>IF(Sala[[#This Row],[T Degustación (H)]]&gt;0,"Cobrado","No cobrado")</f>
        <v>Cobrado</v>
      </c>
    </row>
    <row r="464" spans="1:24" x14ac:dyDescent="0.2">
      <c r="A464">
        <v>7</v>
      </c>
      <c r="B464" t="s">
        <v>164</v>
      </c>
      <c r="C464">
        <v>463</v>
      </c>
      <c r="D464">
        <v>2</v>
      </c>
      <c r="E464" s="1">
        <v>45021.036805555559</v>
      </c>
      <c r="F464" s="1">
        <v>45021.134027777778</v>
      </c>
      <c r="G464" t="s">
        <v>24</v>
      </c>
      <c r="H464" t="s">
        <v>14</v>
      </c>
      <c r="I464" t="s">
        <v>235</v>
      </c>
      <c r="J464">
        <v>17.07</v>
      </c>
      <c r="K464" t="s">
        <v>16</v>
      </c>
      <c r="L464" t="s">
        <v>60</v>
      </c>
      <c r="M464" t="s">
        <v>47</v>
      </c>
      <c r="Q46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93</v>
      </c>
      <c r="R464" s="6">
        <f t="shared" si="28"/>
        <v>45021</v>
      </c>
      <c r="S464" s="5">
        <f t="shared" si="29"/>
        <v>3.680555555911269E-2</v>
      </c>
      <c r="T464" s="5">
        <f t="shared" si="30"/>
        <v>0.13402777777810115</v>
      </c>
      <c r="U464" s="4">
        <f t="shared" si="31"/>
        <v>0.10763888888565513</v>
      </c>
      <c r="V46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3.2407407407407411E-3</v>
      </c>
      <c r="W464" s="4">
        <f>IFERROR(Sala[[#This Row],[T Permanencia]]-Sala[[#This Row],[T Preparación (H)]],0)</f>
        <v>0.1043981481449144</v>
      </c>
      <c r="X464" t="str">
        <f>IF(Sala[[#This Row],[T Degustación (H)]]&gt;0,"Cobrado","No cobrado")</f>
        <v>Cobrado</v>
      </c>
    </row>
    <row r="465" spans="1:24" x14ac:dyDescent="0.2">
      <c r="A465">
        <v>16</v>
      </c>
      <c r="B465" t="s">
        <v>279</v>
      </c>
      <c r="C465">
        <v>464</v>
      </c>
      <c r="D465">
        <v>1</v>
      </c>
      <c r="E465" s="1">
        <v>45021.056250000001</v>
      </c>
      <c r="F465" s="1">
        <v>45021.193749999999</v>
      </c>
      <c r="G465" t="s">
        <v>8</v>
      </c>
      <c r="H465" t="s">
        <v>14</v>
      </c>
      <c r="I465" t="s">
        <v>234</v>
      </c>
      <c r="J465">
        <v>48.5</v>
      </c>
      <c r="K465" t="s">
        <v>20</v>
      </c>
      <c r="L465" t="s">
        <v>25</v>
      </c>
      <c r="M465" t="s">
        <v>61</v>
      </c>
      <c r="N465" t="s">
        <v>41</v>
      </c>
      <c r="O465" t="s">
        <v>82</v>
      </c>
      <c r="Q46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154</v>
      </c>
      <c r="R465" s="6">
        <f t="shared" si="28"/>
        <v>45021</v>
      </c>
      <c r="S465" s="5">
        <f t="shared" si="29"/>
        <v>5.6250000001455192E-2</v>
      </c>
      <c r="T465" s="5">
        <f t="shared" si="30"/>
        <v>0.19374999999854481</v>
      </c>
      <c r="U465" s="4">
        <f t="shared" si="31"/>
        <v>0.13749999999708962</v>
      </c>
      <c r="V46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2.6851851851851852E-2</v>
      </c>
      <c r="W465" s="4">
        <f>IFERROR(Sala[[#This Row],[T Permanencia]]-Sala[[#This Row],[T Preparación (H)]],0)</f>
        <v>0.11064814814523777</v>
      </c>
      <c r="X465" t="str">
        <f>IF(Sala[[#This Row],[T Degustación (H)]]&gt;0,"Cobrado","No cobrado")</f>
        <v>Cobrado</v>
      </c>
    </row>
    <row r="466" spans="1:24" x14ac:dyDescent="0.2">
      <c r="A466">
        <v>4</v>
      </c>
      <c r="B466" t="s">
        <v>482</v>
      </c>
      <c r="C466">
        <v>465</v>
      </c>
      <c r="D466">
        <v>2</v>
      </c>
      <c r="E466" s="1">
        <v>45021.049305555556</v>
      </c>
      <c r="F466" s="1">
        <v>45021.151388888888</v>
      </c>
      <c r="G466" t="s">
        <v>63</v>
      </c>
      <c r="H466" t="s">
        <v>14</v>
      </c>
      <c r="I466" t="s">
        <v>234</v>
      </c>
      <c r="J466">
        <v>44.9</v>
      </c>
      <c r="K466" t="s">
        <v>16</v>
      </c>
      <c r="L466" t="s">
        <v>46</v>
      </c>
      <c r="M466" t="s">
        <v>50</v>
      </c>
      <c r="N466" t="s">
        <v>79</v>
      </c>
      <c r="Q46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121</v>
      </c>
      <c r="R466" s="6">
        <f t="shared" si="28"/>
        <v>45021</v>
      </c>
      <c r="S466" s="5">
        <f t="shared" si="29"/>
        <v>4.9305555556202307E-2</v>
      </c>
      <c r="T466" s="5">
        <f t="shared" si="30"/>
        <v>0.15138888888759539</v>
      </c>
      <c r="U466" s="4">
        <f t="shared" si="31"/>
        <v>0.11249999999805975</v>
      </c>
      <c r="V46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1.6550925925925927E-2</v>
      </c>
      <c r="W466" s="4">
        <f>IFERROR(Sala[[#This Row],[T Permanencia]]-Sala[[#This Row],[T Preparación (H)]],0)</f>
        <v>9.5949074072133822E-2</v>
      </c>
      <c r="X466" t="str">
        <f>IF(Sala[[#This Row],[T Degustación (H)]]&gt;0,"Cobrado","No cobrado")</f>
        <v>Cobrado</v>
      </c>
    </row>
    <row r="467" spans="1:24" x14ac:dyDescent="0.2">
      <c r="A467">
        <v>4</v>
      </c>
      <c r="B467" t="s">
        <v>483</v>
      </c>
      <c r="C467">
        <v>466</v>
      </c>
      <c r="D467">
        <v>1</v>
      </c>
      <c r="E467" s="1">
        <v>45021.07916666667</v>
      </c>
      <c r="F467" s="1">
        <v>45021.180555555555</v>
      </c>
      <c r="G467" t="s">
        <v>63</v>
      </c>
      <c r="H467" t="s">
        <v>14</v>
      </c>
      <c r="I467" t="s">
        <v>234</v>
      </c>
      <c r="J467">
        <v>26.63</v>
      </c>
      <c r="K467" t="s">
        <v>10</v>
      </c>
      <c r="L467" t="s">
        <v>21</v>
      </c>
      <c r="M467" t="s">
        <v>82</v>
      </c>
      <c r="N467" t="s">
        <v>31</v>
      </c>
      <c r="O467" t="s">
        <v>22</v>
      </c>
      <c r="Q46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140</v>
      </c>
      <c r="R467" s="6">
        <f t="shared" si="28"/>
        <v>45021</v>
      </c>
      <c r="S467" s="5">
        <f t="shared" si="29"/>
        <v>7.9166666670062114E-2</v>
      </c>
      <c r="T467" s="5">
        <f t="shared" si="30"/>
        <v>0.18055555555474712</v>
      </c>
      <c r="U467" s="4">
        <f t="shared" si="31"/>
        <v>0.101388888884685</v>
      </c>
      <c r="V46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7.662037037037038E-2</v>
      </c>
      <c r="W467" s="4">
        <f>IFERROR(Sala[[#This Row],[T Permanencia]]-Sala[[#This Row],[T Preparación (H)]],0)</f>
        <v>2.4768518514314622E-2</v>
      </c>
      <c r="X467" t="str">
        <f>IF(Sala[[#This Row],[T Degustación (H)]]&gt;0,"Cobrado","No cobrado")</f>
        <v>Cobrado</v>
      </c>
    </row>
    <row r="468" spans="1:24" x14ac:dyDescent="0.2">
      <c r="A468">
        <v>15</v>
      </c>
      <c r="B468" t="s">
        <v>484</v>
      </c>
      <c r="C468">
        <v>467</v>
      </c>
      <c r="D468">
        <v>3</v>
      </c>
      <c r="E468" s="1">
        <v>45021.112500000003</v>
      </c>
      <c r="F468" s="1">
        <v>45021.176388888889</v>
      </c>
      <c r="G468" t="s">
        <v>63</v>
      </c>
      <c r="H468" t="s">
        <v>14</v>
      </c>
      <c r="I468" t="s">
        <v>235</v>
      </c>
      <c r="J468">
        <v>42.31</v>
      </c>
      <c r="K468" t="s">
        <v>20</v>
      </c>
      <c r="L468" t="s">
        <v>231</v>
      </c>
      <c r="M468" t="s">
        <v>102</v>
      </c>
      <c r="N468" t="s">
        <v>82</v>
      </c>
      <c r="Q46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143</v>
      </c>
      <c r="R468" s="6">
        <f t="shared" si="28"/>
        <v>45021</v>
      </c>
      <c r="S468" s="5">
        <f t="shared" si="29"/>
        <v>0.11250000000291038</v>
      </c>
      <c r="T468" s="5">
        <f t="shared" si="30"/>
        <v>0.17638888888905058</v>
      </c>
      <c r="U468" s="4">
        <f t="shared" si="31"/>
        <v>6.3888888886140194E-2</v>
      </c>
      <c r="V46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2.3495370370370371E-2</v>
      </c>
      <c r="W468" s="4">
        <f>IFERROR(Sala[[#This Row],[T Permanencia]]-Sala[[#This Row],[T Preparación (H)]],0)</f>
        <v>4.0393518515769819E-2</v>
      </c>
      <c r="X468" t="str">
        <f>IF(Sala[[#This Row],[T Degustación (H)]]&gt;0,"Cobrado","No cobrado")</f>
        <v>Cobrado</v>
      </c>
    </row>
    <row r="469" spans="1:24" x14ac:dyDescent="0.2">
      <c r="A469">
        <v>14</v>
      </c>
      <c r="B469" t="s">
        <v>485</v>
      </c>
      <c r="C469">
        <v>468</v>
      </c>
      <c r="D469">
        <v>6</v>
      </c>
      <c r="E469" s="1">
        <v>45021.124305555553</v>
      </c>
      <c r="F469" s="1">
        <v>45021.239583333336</v>
      </c>
      <c r="G469" t="s">
        <v>24</v>
      </c>
      <c r="H469" t="s">
        <v>39</v>
      </c>
      <c r="I469" t="s">
        <v>234</v>
      </c>
      <c r="J469">
        <v>14.28</v>
      </c>
      <c r="K469" t="s">
        <v>20</v>
      </c>
      <c r="L469" t="s">
        <v>40</v>
      </c>
      <c r="M469" t="s">
        <v>44</v>
      </c>
      <c r="N469" t="s">
        <v>56</v>
      </c>
      <c r="O469" t="s">
        <v>22</v>
      </c>
      <c r="Q46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106</v>
      </c>
      <c r="R469" s="6">
        <f t="shared" si="28"/>
        <v>45021</v>
      </c>
      <c r="S469" s="5">
        <f t="shared" si="29"/>
        <v>0.12430555555329192</v>
      </c>
      <c r="T469" s="5">
        <f t="shared" si="30"/>
        <v>0.23958333333575865</v>
      </c>
      <c r="U469" s="4">
        <f t="shared" si="31"/>
        <v>0.11527777778246673</v>
      </c>
      <c r="V46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2.5000000000000001E-2</v>
      </c>
      <c r="W469" s="4">
        <f>IFERROR(Sala[[#This Row],[T Permanencia]]-Sala[[#This Row],[T Preparación (H)]],0)</f>
        <v>9.0277777782466734E-2</v>
      </c>
      <c r="X469" t="str">
        <f>IF(Sala[[#This Row],[T Degustación (H)]]&gt;0,"Cobrado","No cobrado")</f>
        <v>Cobrado</v>
      </c>
    </row>
    <row r="470" spans="1:24" x14ac:dyDescent="0.2">
      <c r="A470">
        <v>1</v>
      </c>
      <c r="B470" t="s">
        <v>486</v>
      </c>
      <c r="C470">
        <v>469</v>
      </c>
      <c r="D470">
        <v>2</v>
      </c>
      <c r="E470" s="1">
        <v>45021.122916666667</v>
      </c>
      <c r="F470" s="1">
        <v>45021.223611111112</v>
      </c>
      <c r="G470" t="s">
        <v>63</v>
      </c>
      <c r="H470" t="s">
        <v>9</v>
      </c>
      <c r="I470" t="s">
        <v>234</v>
      </c>
      <c r="J470">
        <v>25.26</v>
      </c>
      <c r="K470" t="s">
        <v>20</v>
      </c>
      <c r="L470" t="s">
        <v>28</v>
      </c>
      <c r="M470" t="s">
        <v>11</v>
      </c>
      <c r="N470" t="s">
        <v>95</v>
      </c>
      <c r="Q47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137</v>
      </c>
      <c r="R470" s="6">
        <f t="shared" si="28"/>
        <v>45021</v>
      </c>
      <c r="S470" s="5">
        <f t="shared" si="29"/>
        <v>0.12291666666715173</v>
      </c>
      <c r="T470" s="5">
        <f t="shared" si="30"/>
        <v>0.22361111111240461</v>
      </c>
      <c r="U470" s="4">
        <f t="shared" si="31"/>
        <v>0.10069444444525288</v>
      </c>
      <c r="V47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3.5648148148148144E-2</v>
      </c>
      <c r="W470" s="4">
        <f>IFERROR(Sala[[#This Row],[T Permanencia]]-Sala[[#This Row],[T Preparación (H)]],0)</f>
        <v>6.5046296297104733E-2</v>
      </c>
      <c r="X470" t="str">
        <f>IF(Sala[[#This Row],[T Degustación (H)]]&gt;0,"Cobrado","No cobrado")</f>
        <v>Cobrado</v>
      </c>
    </row>
    <row r="471" spans="1:24" x14ac:dyDescent="0.2">
      <c r="A471">
        <v>17</v>
      </c>
      <c r="B471" t="s">
        <v>487</v>
      </c>
      <c r="C471">
        <v>470</v>
      </c>
      <c r="D471">
        <v>3</v>
      </c>
      <c r="E471" s="1">
        <v>45021.070138888892</v>
      </c>
      <c r="F471" s="1">
        <v>45021.178472222222</v>
      </c>
      <c r="G471" t="s">
        <v>8</v>
      </c>
      <c r="H471" t="s">
        <v>14</v>
      </c>
      <c r="I471" t="s">
        <v>234</v>
      </c>
      <c r="J471">
        <v>47.46</v>
      </c>
      <c r="K471" t="s">
        <v>16</v>
      </c>
      <c r="L471" t="s">
        <v>46</v>
      </c>
      <c r="M471" t="s">
        <v>65</v>
      </c>
      <c r="N471" t="s">
        <v>37</v>
      </c>
      <c r="Q47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78</v>
      </c>
      <c r="R471" s="6">
        <f t="shared" si="28"/>
        <v>45021</v>
      </c>
      <c r="S471" s="5">
        <f t="shared" si="29"/>
        <v>7.013888889196096E-2</v>
      </c>
      <c r="T471" s="5">
        <f t="shared" si="30"/>
        <v>0.17847222222189885</v>
      </c>
      <c r="U471" s="4">
        <f t="shared" si="31"/>
        <v>0.11874999999660456</v>
      </c>
      <c r="V47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3.7037037037037035E-2</v>
      </c>
      <c r="W471" s="4">
        <f>IFERROR(Sala[[#This Row],[T Permanencia]]-Sala[[#This Row],[T Preparación (H)]],0)</f>
        <v>8.1712962959567523E-2</v>
      </c>
      <c r="X471" t="str">
        <f>IF(Sala[[#This Row],[T Degustación (H)]]&gt;0,"Cobrado","No cobrado")</f>
        <v>Cobrado</v>
      </c>
    </row>
    <row r="472" spans="1:24" x14ac:dyDescent="0.2">
      <c r="A472">
        <v>7</v>
      </c>
      <c r="B472" t="s">
        <v>165</v>
      </c>
      <c r="C472">
        <v>471</v>
      </c>
      <c r="D472">
        <v>6</v>
      </c>
      <c r="E472" s="1">
        <v>45021.15</v>
      </c>
      <c r="F472" s="1">
        <v>45021.234722222223</v>
      </c>
      <c r="G472" t="s">
        <v>8</v>
      </c>
      <c r="H472" t="s">
        <v>39</v>
      </c>
      <c r="I472" t="s">
        <v>235</v>
      </c>
      <c r="J472">
        <v>28.49</v>
      </c>
      <c r="K472" t="s">
        <v>20</v>
      </c>
      <c r="L472" t="s">
        <v>231</v>
      </c>
      <c r="M472" t="s">
        <v>11</v>
      </c>
      <c r="Q47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105</v>
      </c>
      <c r="R472" s="6">
        <f t="shared" si="28"/>
        <v>45021</v>
      </c>
      <c r="S472" s="5">
        <f t="shared" si="29"/>
        <v>0.15000000000145519</v>
      </c>
      <c r="T472" s="5">
        <f t="shared" si="30"/>
        <v>0.23472222222335404</v>
      </c>
      <c r="U472" s="4">
        <f t="shared" si="31"/>
        <v>8.4722222221898846E-2</v>
      </c>
      <c r="V47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1.3194444444444444E-2</v>
      </c>
      <c r="W472" s="4">
        <f>IFERROR(Sala[[#This Row],[T Permanencia]]-Sala[[#This Row],[T Preparación (H)]],0)</f>
        <v>7.1527777777454407E-2</v>
      </c>
      <c r="X472" t="str">
        <f>IF(Sala[[#This Row],[T Degustación (H)]]&gt;0,"Cobrado","No cobrado")</f>
        <v>Cobrado</v>
      </c>
    </row>
    <row r="473" spans="1:24" x14ac:dyDescent="0.2">
      <c r="A473">
        <v>20</v>
      </c>
      <c r="B473" t="s">
        <v>488</v>
      </c>
      <c r="C473">
        <v>472</v>
      </c>
      <c r="D473">
        <v>2</v>
      </c>
      <c r="E473" s="1">
        <v>45021.164583333331</v>
      </c>
      <c r="F473" s="1">
        <v>45021.286111111112</v>
      </c>
      <c r="G473" t="s">
        <v>24</v>
      </c>
      <c r="H473" t="s">
        <v>14</v>
      </c>
      <c r="I473" t="s">
        <v>15</v>
      </c>
      <c r="J473">
        <v>36.79</v>
      </c>
      <c r="K473" t="s">
        <v>16</v>
      </c>
      <c r="L473" t="s">
        <v>46</v>
      </c>
      <c r="M473" t="s">
        <v>11</v>
      </c>
      <c r="N473" t="s">
        <v>82</v>
      </c>
      <c r="Q47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114</v>
      </c>
      <c r="R473" s="6">
        <f t="shared" si="28"/>
        <v>45021</v>
      </c>
      <c r="S473" s="5">
        <f t="shared" si="29"/>
        <v>0.16458333333139308</v>
      </c>
      <c r="T473" s="5">
        <f t="shared" si="30"/>
        <v>0.28611111111240461</v>
      </c>
      <c r="U473" s="4">
        <f t="shared" si="31"/>
        <v>0.13194444444767819</v>
      </c>
      <c r="V47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2.5347222222222222E-2</v>
      </c>
      <c r="W473" s="4">
        <f>IFERROR(Sala[[#This Row],[T Permanencia]]-Sala[[#This Row],[T Preparación (H)]],0)</f>
        <v>0.10659722222545598</v>
      </c>
      <c r="X473" t="str">
        <f>IF(Sala[[#This Row],[T Degustación (H)]]&gt;0,"Cobrado","No cobrado")</f>
        <v>Cobrado</v>
      </c>
    </row>
    <row r="474" spans="1:24" x14ac:dyDescent="0.2">
      <c r="A474">
        <v>13</v>
      </c>
      <c r="B474" t="s">
        <v>489</v>
      </c>
      <c r="C474">
        <v>473</v>
      </c>
      <c r="D474">
        <v>4</v>
      </c>
      <c r="E474" s="1">
        <v>45022.15</v>
      </c>
      <c r="F474" s="1">
        <v>45022.294444444444</v>
      </c>
      <c r="G474" t="s">
        <v>24</v>
      </c>
      <c r="H474" t="s">
        <v>14</v>
      </c>
      <c r="I474" t="s">
        <v>235</v>
      </c>
      <c r="J474">
        <v>15.63</v>
      </c>
      <c r="K474" t="s">
        <v>16</v>
      </c>
      <c r="L474" t="s">
        <v>60</v>
      </c>
      <c r="M474" t="s">
        <v>82</v>
      </c>
      <c r="N474" t="s">
        <v>11</v>
      </c>
      <c r="Q47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79</v>
      </c>
      <c r="R474" s="6">
        <f t="shared" si="28"/>
        <v>45022</v>
      </c>
      <c r="S474" s="5">
        <f t="shared" si="29"/>
        <v>0.15000000000145519</v>
      </c>
      <c r="T474" s="5">
        <f t="shared" si="30"/>
        <v>0.29444444444379769</v>
      </c>
      <c r="U474" s="4">
        <f t="shared" si="31"/>
        <v>0.15486111110900916</v>
      </c>
      <c r="V47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2.4652777777777777E-2</v>
      </c>
      <c r="W474" s="4">
        <f>IFERROR(Sala[[#This Row],[T Permanencia]]-Sala[[#This Row],[T Preparación (H)]],0)</f>
        <v>0.13020833333123139</v>
      </c>
      <c r="X474" t="str">
        <f>IF(Sala[[#This Row],[T Degustación (H)]]&gt;0,"Cobrado","No cobrado")</f>
        <v>Cobrado</v>
      </c>
    </row>
    <row r="475" spans="1:24" x14ac:dyDescent="0.2">
      <c r="A475">
        <v>2</v>
      </c>
      <c r="B475" t="s">
        <v>490</v>
      </c>
      <c r="C475">
        <v>474</v>
      </c>
      <c r="D475">
        <v>6</v>
      </c>
      <c r="E475" s="1">
        <v>45022.077777777777</v>
      </c>
      <c r="F475" s="1">
        <v>45022.147222222222</v>
      </c>
      <c r="G475" t="s">
        <v>8</v>
      </c>
      <c r="H475" t="s">
        <v>14</v>
      </c>
      <c r="I475" t="s">
        <v>234</v>
      </c>
      <c r="J475">
        <v>21.66</v>
      </c>
      <c r="K475" t="s">
        <v>10</v>
      </c>
      <c r="L475" t="s">
        <v>231</v>
      </c>
      <c r="M475" t="s">
        <v>29</v>
      </c>
      <c r="N475" t="s">
        <v>18</v>
      </c>
      <c r="O475" t="s">
        <v>47</v>
      </c>
      <c r="P475" t="s">
        <v>22</v>
      </c>
      <c r="Q47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178</v>
      </c>
      <c r="R475" s="6">
        <f t="shared" si="28"/>
        <v>45022</v>
      </c>
      <c r="S475" s="5">
        <f t="shared" si="29"/>
        <v>7.7777777776645962E-2</v>
      </c>
      <c r="T475" s="5">
        <f t="shared" si="30"/>
        <v>0.14722222222189885</v>
      </c>
      <c r="U475" s="4">
        <f t="shared" si="31"/>
        <v>6.9444444445252884E-2</v>
      </c>
      <c r="V47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9.5601851851851841E-2</v>
      </c>
      <c r="W475" s="4">
        <f>IFERROR(Sala[[#This Row],[T Permanencia]]-Sala[[#This Row],[T Preparación (H)]],0)</f>
        <v>-2.6157407406598956E-2</v>
      </c>
      <c r="X475" t="str">
        <f>IF(Sala[[#This Row],[T Degustación (H)]]&gt;0,"Cobrado","No cobrado")</f>
        <v>No cobrado</v>
      </c>
    </row>
    <row r="476" spans="1:24" x14ac:dyDescent="0.2">
      <c r="A476">
        <v>18</v>
      </c>
      <c r="B476" t="s">
        <v>129</v>
      </c>
      <c r="C476">
        <v>475</v>
      </c>
      <c r="D476">
        <v>4</v>
      </c>
      <c r="E476" s="1">
        <v>45022.136805555558</v>
      </c>
      <c r="F476" s="1">
        <v>45022.243055555555</v>
      </c>
      <c r="G476" t="s">
        <v>13</v>
      </c>
      <c r="H476" t="s">
        <v>9</v>
      </c>
      <c r="I476" t="s">
        <v>235</v>
      </c>
      <c r="J476">
        <v>19.55</v>
      </c>
      <c r="K476" t="s">
        <v>16</v>
      </c>
      <c r="L476" t="s">
        <v>60</v>
      </c>
      <c r="M476" t="s">
        <v>65</v>
      </c>
      <c r="N476" t="s">
        <v>29</v>
      </c>
      <c r="Q47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174</v>
      </c>
      <c r="R476" s="6">
        <f t="shared" si="28"/>
        <v>45022</v>
      </c>
      <c r="S476" s="5">
        <f t="shared" si="29"/>
        <v>0.1368055555576575</v>
      </c>
      <c r="T476" s="5">
        <f t="shared" si="30"/>
        <v>0.24305555555474712</v>
      </c>
      <c r="U476" s="4">
        <f t="shared" si="31"/>
        <v>0.11666666666375629</v>
      </c>
      <c r="V47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8.1018518518518531E-3</v>
      </c>
      <c r="W476" s="4">
        <f>IFERROR(Sala[[#This Row],[T Permanencia]]-Sala[[#This Row],[T Preparación (H)]],0)</f>
        <v>0.10856481481190444</v>
      </c>
      <c r="X476" t="str">
        <f>IF(Sala[[#This Row],[T Degustación (H)]]&gt;0,"Cobrado","No cobrado")</f>
        <v>Cobrado</v>
      </c>
    </row>
    <row r="477" spans="1:24" x14ac:dyDescent="0.2">
      <c r="A477">
        <v>13</v>
      </c>
      <c r="B477" t="s">
        <v>491</v>
      </c>
      <c r="C477">
        <v>476</v>
      </c>
      <c r="D477">
        <v>2</v>
      </c>
      <c r="E477" s="1">
        <v>45022.002083333333</v>
      </c>
      <c r="F477" s="1">
        <v>45022.074305555558</v>
      </c>
      <c r="G477" t="s">
        <v>43</v>
      </c>
      <c r="H477" t="s">
        <v>39</v>
      </c>
      <c r="I477" t="s">
        <v>235</v>
      </c>
      <c r="J477">
        <v>43.53</v>
      </c>
      <c r="K477" t="s">
        <v>16</v>
      </c>
      <c r="L477" t="s">
        <v>60</v>
      </c>
      <c r="M477" t="s">
        <v>65</v>
      </c>
      <c r="N477" t="s">
        <v>29</v>
      </c>
      <c r="O477" t="s">
        <v>95</v>
      </c>
      <c r="P477" t="s">
        <v>26</v>
      </c>
      <c r="Q47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218</v>
      </c>
      <c r="R477" s="6">
        <f t="shared" si="28"/>
        <v>45022</v>
      </c>
      <c r="S477" s="5">
        <f t="shared" si="29"/>
        <v>2.0833333328482695E-3</v>
      </c>
      <c r="T477" s="5">
        <f t="shared" si="30"/>
        <v>7.4305555557657499E-2</v>
      </c>
      <c r="U477" s="4">
        <f t="shared" si="31"/>
        <v>8.2638888891475901E-2</v>
      </c>
      <c r="V47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5.844907407407407E-2</v>
      </c>
      <c r="W477" s="4">
        <f>IFERROR(Sala[[#This Row],[T Permanencia]]-Sala[[#This Row],[T Preparación (H)]],0)</f>
        <v>2.4189814817401831E-2</v>
      </c>
      <c r="X477" t="str">
        <f>IF(Sala[[#This Row],[T Degustación (H)]]&gt;0,"Cobrado","No cobrado")</f>
        <v>Cobrado</v>
      </c>
    </row>
    <row r="478" spans="1:24" x14ac:dyDescent="0.2">
      <c r="A478">
        <v>8</v>
      </c>
      <c r="B478" t="s">
        <v>492</v>
      </c>
      <c r="C478">
        <v>477</v>
      </c>
      <c r="D478">
        <v>6</v>
      </c>
      <c r="E478" s="1">
        <v>45022.068749999999</v>
      </c>
      <c r="F478" s="1">
        <v>45022.123611111114</v>
      </c>
      <c r="G478" t="s">
        <v>8</v>
      </c>
      <c r="H478" t="s">
        <v>39</v>
      </c>
      <c r="I478" t="s">
        <v>234</v>
      </c>
      <c r="J478">
        <v>33.85</v>
      </c>
      <c r="K478" t="s">
        <v>20</v>
      </c>
      <c r="L478" t="s">
        <v>28</v>
      </c>
      <c r="M478" t="s">
        <v>29</v>
      </c>
      <c r="N478" t="s">
        <v>79</v>
      </c>
      <c r="O478" t="s">
        <v>65</v>
      </c>
      <c r="P478" t="s">
        <v>33</v>
      </c>
      <c r="Q47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204</v>
      </c>
      <c r="R478" s="6">
        <f t="shared" si="28"/>
        <v>45022</v>
      </c>
      <c r="S478" s="5">
        <f t="shared" si="29"/>
        <v>6.8749999998544808E-2</v>
      </c>
      <c r="T478" s="5">
        <f t="shared" si="30"/>
        <v>0.12361111111385981</v>
      </c>
      <c r="U478" s="4">
        <f t="shared" si="31"/>
        <v>5.4861111115314998E-2</v>
      </c>
      <c r="V47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3.9930555555555552E-2</v>
      </c>
      <c r="W478" s="4">
        <f>IFERROR(Sala[[#This Row],[T Permanencia]]-Sala[[#This Row],[T Preparación (H)]],0)</f>
        <v>1.4930555559759445E-2</v>
      </c>
      <c r="X478" t="str">
        <f>IF(Sala[[#This Row],[T Degustación (H)]]&gt;0,"Cobrado","No cobrado")</f>
        <v>Cobrado</v>
      </c>
    </row>
    <row r="479" spans="1:24" x14ac:dyDescent="0.2">
      <c r="A479">
        <v>7</v>
      </c>
      <c r="B479" t="s">
        <v>295</v>
      </c>
      <c r="C479">
        <v>478</v>
      </c>
      <c r="D479">
        <v>5</v>
      </c>
      <c r="E479" s="1">
        <v>45022.000694444447</v>
      </c>
      <c r="F479" s="1">
        <v>45022.144444444442</v>
      </c>
      <c r="G479" t="s">
        <v>63</v>
      </c>
      <c r="H479" t="s">
        <v>14</v>
      </c>
      <c r="I479" t="s">
        <v>15</v>
      </c>
      <c r="J479">
        <v>32.78</v>
      </c>
      <c r="K479" t="s">
        <v>16</v>
      </c>
      <c r="L479" t="s">
        <v>21</v>
      </c>
      <c r="M479" t="s">
        <v>31</v>
      </c>
      <c r="N479" t="s">
        <v>18</v>
      </c>
      <c r="Q47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118</v>
      </c>
      <c r="R479" s="6">
        <f t="shared" si="28"/>
        <v>45022</v>
      </c>
      <c r="S479" s="5">
        <f t="shared" si="29"/>
        <v>6.944444467080757E-4</v>
      </c>
      <c r="T479" s="5">
        <f t="shared" si="30"/>
        <v>0.1444444444423425</v>
      </c>
      <c r="U479" s="4">
        <f t="shared" si="31"/>
        <v>0.15416666666230108</v>
      </c>
      <c r="V47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3.125E-2</v>
      </c>
      <c r="W479" s="4">
        <f>IFERROR(Sala[[#This Row],[T Permanencia]]-Sala[[#This Row],[T Preparación (H)]],0)</f>
        <v>0.12291666666230108</v>
      </c>
      <c r="X479" t="str">
        <f>IF(Sala[[#This Row],[T Degustación (H)]]&gt;0,"Cobrado","No cobrado")</f>
        <v>Cobrado</v>
      </c>
    </row>
    <row r="480" spans="1:24" x14ac:dyDescent="0.2">
      <c r="A480">
        <v>1</v>
      </c>
      <c r="B480" t="s">
        <v>263</v>
      </c>
      <c r="C480">
        <v>479</v>
      </c>
      <c r="D480">
        <v>3</v>
      </c>
      <c r="E480" s="1">
        <v>45022.029166666667</v>
      </c>
      <c r="F480" s="1">
        <v>45022.1875</v>
      </c>
      <c r="G480" t="s">
        <v>43</v>
      </c>
      <c r="H480" t="s">
        <v>14</v>
      </c>
      <c r="I480" t="s">
        <v>235</v>
      </c>
      <c r="J480">
        <v>39.58</v>
      </c>
      <c r="K480" t="s">
        <v>20</v>
      </c>
      <c r="L480" t="s">
        <v>40</v>
      </c>
      <c r="M480" t="s">
        <v>37</v>
      </c>
      <c r="N480" t="s">
        <v>29</v>
      </c>
      <c r="Q48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52</v>
      </c>
      <c r="R480" s="6">
        <f t="shared" si="28"/>
        <v>45022</v>
      </c>
      <c r="S480" s="5">
        <f t="shared" si="29"/>
        <v>2.9166666667151731E-2</v>
      </c>
      <c r="T480" s="5">
        <f t="shared" si="30"/>
        <v>0.1875</v>
      </c>
      <c r="U480" s="4">
        <f t="shared" si="31"/>
        <v>0.15833333333284827</v>
      </c>
      <c r="V48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5.7638888888888892E-2</v>
      </c>
      <c r="W480" s="4">
        <f>IFERROR(Sala[[#This Row],[T Permanencia]]-Sala[[#This Row],[T Preparación (H)]],0)</f>
        <v>0.10069444444395938</v>
      </c>
      <c r="X480" t="str">
        <f>IF(Sala[[#This Row],[T Degustación (H)]]&gt;0,"Cobrado","No cobrado")</f>
        <v>Cobrado</v>
      </c>
    </row>
    <row r="481" spans="1:24" x14ac:dyDescent="0.2">
      <c r="A481">
        <v>1</v>
      </c>
      <c r="B481" t="s">
        <v>493</v>
      </c>
      <c r="C481">
        <v>480</v>
      </c>
      <c r="D481">
        <v>5</v>
      </c>
      <c r="E481" s="1">
        <v>45022.143055555556</v>
      </c>
      <c r="F481" s="1">
        <v>45022.304861111108</v>
      </c>
      <c r="G481" t="s">
        <v>13</v>
      </c>
      <c r="H481" t="s">
        <v>39</v>
      </c>
      <c r="I481" t="s">
        <v>15</v>
      </c>
      <c r="J481">
        <v>18.63</v>
      </c>
      <c r="K481" t="s">
        <v>20</v>
      </c>
      <c r="L481" t="s">
        <v>46</v>
      </c>
      <c r="M481" t="s">
        <v>11</v>
      </c>
      <c r="N481" t="s">
        <v>41</v>
      </c>
      <c r="Q48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159</v>
      </c>
      <c r="R481" s="6">
        <f t="shared" si="28"/>
        <v>45022</v>
      </c>
      <c r="S481" s="5">
        <f t="shared" si="29"/>
        <v>0.14305555555620231</v>
      </c>
      <c r="T481" s="5">
        <f t="shared" si="30"/>
        <v>0.30486111110803904</v>
      </c>
      <c r="U481" s="4">
        <f t="shared" si="31"/>
        <v>0.16180555555183673</v>
      </c>
      <c r="V48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1.5972222222222221E-2</v>
      </c>
      <c r="W481" s="4">
        <f>IFERROR(Sala[[#This Row],[T Permanencia]]-Sala[[#This Row],[T Preparación (H)]],0)</f>
        <v>0.14583333332961451</v>
      </c>
      <c r="X481" t="str">
        <f>IF(Sala[[#This Row],[T Degustación (H)]]&gt;0,"Cobrado","No cobrado")</f>
        <v>Cobrado</v>
      </c>
    </row>
    <row r="482" spans="1:24" x14ac:dyDescent="0.2">
      <c r="A482">
        <v>9</v>
      </c>
      <c r="B482" t="s">
        <v>166</v>
      </c>
      <c r="C482">
        <v>481</v>
      </c>
      <c r="D482">
        <v>4</v>
      </c>
      <c r="E482" s="1">
        <v>45022.081250000003</v>
      </c>
      <c r="F482" s="1">
        <v>45022.196527777778</v>
      </c>
      <c r="G482" t="s">
        <v>63</v>
      </c>
      <c r="H482" t="s">
        <v>14</v>
      </c>
      <c r="I482" t="s">
        <v>234</v>
      </c>
      <c r="J482">
        <v>42.02</v>
      </c>
      <c r="K482" t="s">
        <v>20</v>
      </c>
      <c r="L482" t="s">
        <v>231</v>
      </c>
      <c r="M482" t="s">
        <v>61</v>
      </c>
      <c r="Q48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52</v>
      </c>
      <c r="R482" s="6">
        <f t="shared" si="28"/>
        <v>45022</v>
      </c>
      <c r="S482" s="5">
        <f t="shared" si="29"/>
        <v>8.1250000002910383E-2</v>
      </c>
      <c r="T482" s="5">
        <f t="shared" si="30"/>
        <v>0.19652777777810115</v>
      </c>
      <c r="U482" s="4">
        <f t="shared" si="31"/>
        <v>0.11527777777519077</v>
      </c>
      <c r="V48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2.013888888888889E-2</v>
      </c>
      <c r="W482" s="4">
        <f>IFERROR(Sala[[#This Row],[T Permanencia]]-Sala[[#This Row],[T Preparación (H)]],0)</f>
        <v>9.5138888886301884E-2</v>
      </c>
      <c r="X482" t="str">
        <f>IF(Sala[[#This Row],[T Degustación (H)]]&gt;0,"Cobrado","No cobrado")</f>
        <v>Cobrado</v>
      </c>
    </row>
    <row r="483" spans="1:24" x14ac:dyDescent="0.2">
      <c r="A483">
        <v>9</v>
      </c>
      <c r="B483" t="s">
        <v>167</v>
      </c>
      <c r="C483">
        <v>482</v>
      </c>
      <c r="D483">
        <v>4</v>
      </c>
      <c r="E483" s="1">
        <v>45022.02847222222</v>
      </c>
      <c r="F483" s="1">
        <v>45022.124305555553</v>
      </c>
      <c r="G483" t="s">
        <v>43</v>
      </c>
      <c r="H483" t="s">
        <v>39</v>
      </c>
      <c r="I483" t="s">
        <v>234</v>
      </c>
      <c r="J483">
        <v>18.84</v>
      </c>
      <c r="K483" t="s">
        <v>10</v>
      </c>
      <c r="L483" t="s">
        <v>28</v>
      </c>
      <c r="M483" t="s">
        <v>33</v>
      </c>
      <c r="Q48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63</v>
      </c>
      <c r="R483" s="6">
        <f t="shared" si="28"/>
        <v>45022</v>
      </c>
      <c r="S483" s="5">
        <f t="shared" si="29"/>
        <v>2.8472222220443655E-2</v>
      </c>
      <c r="T483" s="5">
        <f t="shared" si="30"/>
        <v>0.12430555555329192</v>
      </c>
      <c r="U483" s="4">
        <f t="shared" si="31"/>
        <v>9.5833333332848269E-2</v>
      </c>
      <c r="V48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4.8611111111111112E-3</v>
      </c>
      <c r="W483" s="4">
        <f>IFERROR(Sala[[#This Row],[T Permanencia]]-Sala[[#This Row],[T Preparación (H)]],0)</f>
        <v>9.0972222221737162E-2</v>
      </c>
      <c r="X483" t="str">
        <f>IF(Sala[[#This Row],[T Degustación (H)]]&gt;0,"Cobrado","No cobrado")</f>
        <v>Cobrado</v>
      </c>
    </row>
    <row r="484" spans="1:24" x14ac:dyDescent="0.2">
      <c r="A484">
        <v>2</v>
      </c>
      <c r="B484" t="s">
        <v>168</v>
      </c>
      <c r="C484">
        <v>483</v>
      </c>
      <c r="D484">
        <v>4</v>
      </c>
      <c r="E484" s="1">
        <v>45022.159722222219</v>
      </c>
      <c r="F484" s="1">
        <v>45022.292361111111</v>
      </c>
      <c r="G484" t="s">
        <v>63</v>
      </c>
      <c r="H484" t="s">
        <v>14</v>
      </c>
      <c r="I484" t="s">
        <v>234</v>
      </c>
      <c r="J484">
        <v>12.74</v>
      </c>
      <c r="K484" t="s">
        <v>20</v>
      </c>
      <c r="L484" t="s">
        <v>52</v>
      </c>
      <c r="M484" t="s">
        <v>41</v>
      </c>
      <c r="Q48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81</v>
      </c>
      <c r="R484" s="6">
        <f t="shared" si="28"/>
        <v>45022</v>
      </c>
      <c r="S484" s="5">
        <f t="shared" si="29"/>
        <v>0.15972222221898846</v>
      </c>
      <c r="T484" s="5">
        <f t="shared" si="30"/>
        <v>0.29236111111094942</v>
      </c>
      <c r="U484" s="4">
        <f t="shared" si="31"/>
        <v>0.13263888889196096</v>
      </c>
      <c r="V48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1.2268518518518519E-2</v>
      </c>
      <c r="W484" s="4">
        <f>IFERROR(Sala[[#This Row],[T Permanencia]]-Sala[[#This Row],[T Preparación (H)]],0)</f>
        <v>0.12037037037344245</v>
      </c>
      <c r="X484" t="str">
        <f>IF(Sala[[#This Row],[T Degustación (H)]]&gt;0,"Cobrado","No cobrado")</f>
        <v>Cobrado</v>
      </c>
    </row>
    <row r="485" spans="1:24" x14ac:dyDescent="0.2">
      <c r="A485">
        <v>18</v>
      </c>
      <c r="B485" t="s">
        <v>169</v>
      </c>
      <c r="C485">
        <v>484</v>
      </c>
      <c r="D485">
        <v>2</v>
      </c>
      <c r="E485" s="1">
        <v>45022.064583333333</v>
      </c>
      <c r="F485" s="1">
        <v>45022.188194444447</v>
      </c>
      <c r="G485" t="s">
        <v>8</v>
      </c>
      <c r="H485" t="s">
        <v>14</v>
      </c>
      <c r="I485" t="s">
        <v>234</v>
      </c>
      <c r="J485">
        <v>22.76</v>
      </c>
      <c r="K485" t="s">
        <v>10</v>
      </c>
      <c r="L485" t="s">
        <v>25</v>
      </c>
      <c r="M485" t="s">
        <v>50</v>
      </c>
      <c r="Q48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75</v>
      </c>
      <c r="R485" s="6">
        <f t="shared" si="28"/>
        <v>45022</v>
      </c>
      <c r="S485" s="5">
        <f t="shared" si="29"/>
        <v>6.4583333332848269E-2</v>
      </c>
      <c r="T485" s="5">
        <f t="shared" si="30"/>
        <v>0.18819444444670808</v>
      </c>
      <c r="U485" s="4">
        <f t="shared" si="31"/>
        <v>0.12361111111385981</v>
      </c>
      <c r="V48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7.8703703703703713E-3</v>
      </c>
      <c r="W485" s="4">
        <f>IFERROR(Sala[[#This Row],[T Permanencia]]-Sala[[#This Row],[T Preparación (H)]],0)</f>
        <v>0.11574074074348943</v>
      </c>
      <c r="X485" t="str">
        <f>IF(Sala[[#This Row],[T Degustación (H)]]&gt;0,"Cobrado","No cobrado")</f>
        <v>Cobrado</v>
      </c>
    </row>
    <row r="486" spans="1:24" x14ac:dyDescent="0.2">
      <c r="A486">
        <v>6</v>
      </c>
      <c r="B486" t="s">
        <v>420</v>
      </c>
      <c r="C486">
        <v>485</v>
      </c>
      <c r="D486">
        <v>5</v>
      </c>
      <c r="E486" s="1">
        <v>45022.041666666664</v>
      </c>
      <c r="F486" s="1">
        <v>45022.119444444441</v>
      </c>
      <c r="G486" t="s">
        <v>13</v>
      </c>
      <c r="H486" t="s">
        <v>9</v>
      </c>
      <c r="I486" t="s">
        <v>234</v>
      </c>
      <c r="J486">
        <v>39.07</v>
      </c>
      <c r="K486" t="s">
        <v>20</v>
      </c>
      <c r="L486" t="s">
        <v>21</v>
      </c>
      <c r="M486" t="s">
        <v>65</v>
      </c>
      <c r="N486" t="s">
        <v>35</v>
      </c>
      <c r="Q48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144</v>
      </c>
      <c r="R486" s="6">
        <f t="shared" si="28"/>
        <v>45022</v>
      </c>
      <c r="S486" s="5">
        <f t="shared" si="29"/>
        <v>4.1666666664241347E-2</v>
      </c>
      <c r="T486" s="5">
        <f t="shared" si="30"/>
        <v>0.11944444444088731</v>
      </c>
      <c r="U486" s="4">
        <f t="shared" si="31"/>
        <v>7.7777777776645962E-2</v>
      </c>
      <c r="V48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2.476851851851852E-2</v>
      </c>
      <c r="W486" s="4">
        <f>IFERROR(Sala[[#This Row],[T Permanencia]]-Sala[[#This Row],[T Preparación (H)]],0)</f>
        <v>5.3009259258127439E-2</v>
      </c>
      <c r="X486" t="str">
        <f>IF(Sala[[#This Row],[T Degustación (H)]]&gt;0,"Cobrado","No cobrado")</f>
        <v>Cobrado</v>
      </c>
    </row>
    <row r="487" spans="1:24" x14ac:dyDescent="0.2">
      <c r="A487">
        <v>15</v>
      </c>
      <c r="B487" t="s">
        <v>494</v>
      </c>
      <c r="C487">
        <v>486</v>
      </c>
      <c r="D487">
        <v>3</v>
      </c>
      <c r="E487" s="1">
        <v>45022.115972222222</v>
      </c>
      <c r="F487" s="1">
        <v>45022.258333333331</v>
      </c>
      <c r="G487" t="s">
        <v>63</v>
      </c>
      <c r="H487" t="s">
        <v>39</v>
      </c>
      <c r="I487" t="s">
        <v>235</v>
      </c>
      <c r="J487">
        <v>12.66</v>
      </c>
      <c r="K487" t="s">
        <v>16</v>
      </c>
      <c r="L487" t="s">
        <v>28</v>
      </c>
      <c r="M487" t="s">
        <v>35</v>
      </c>
      <c r="N487" t="s">
        <v>56</v>
      </c>
      <c r="O487" t="s">
        <v>29</v>
      </c>
      <c r="P487" t="s">
        <v>65</v>
      </c>
      <c r="Q48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150</v>
      </c>
      <c r="R487" s="6">
        <f t="shared" si="28"/>
        <v>45022</v>
      </c>
      <c r="S487" s="5">
        <f t="shared" si="29"/>
        <v>0.11597222222189885</v>
      </c>
      <c r="T487" s="5">
        <f t="shared" si="30"/>
        <v>0.25833333333139308</v>
      </c>
      <c r="U487" s="4">
        <f t="shared" si="31"/>
        <v>0.15277777777616089</v>
      </c>
      <c r="V48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3.8541666666666669E-2</v>
      </c>
      <c r="W487" s="4">
        <f>IFERROR(Sala[[#This Row],[T Permanencia]]-Sala[[#This Row],[T Preparación (H)]],0)</f>
        <v>0.11423611110949422</v>
      </c>
      <c r="X487" t="str">
        <f>IF(Sala[[#This Row],[T Degustación (H)]]&gt;0,"Cobrado","No cobrado")</f>
        <v>Cobrado</v>
      </c>
    </row>
    <row r="488" spans="1:24" x14ac:dyDescent="0.2">
      <c r="A488">
        <v>17</v>
      </c>
      <c r="B488" t="s">
        <v>204</v>
      </c>
      <c r="C488">
        <v>487</v>
      </c>
      <c r="D488">
        <v>1</v>
      </c>
      <c r="E488" s="1">
        <v>45022.06527777778</v>
      </c>
      <c r="F488" s="1">
        <v>45022.159722222219</v>
      </c>
      <c r="G488" t="s">
        <v>63</v>
      </c>
      <c r="H488" t="s">
        <v>14</v>
      </c>
      <c r="I488" t="s">
        <v>234</v>
      </c>
      <c r="J488">
        <v>45.76</v>
      </c>
      <c r="K488" t="s">
        <v>16</v>
      </c>
      <c r="L488" t="s">
        <v>60</v>
      </c>
      <c r="M488" t="s">
        <v>29</v>
      </c>
      <c r="N488" t="s">
        <v>47</v>
      </c>
      <c r="O488" t="s">
        <v>82</v>
      </c>
      <c r="Q48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152</v>
      </c>
      <c r="R488" s="6">
        <f t="shared" si="28"/>
        <v>45022</v>
      </c>
      <c r="S488" s="5">
        <f t="shared" si="29"/>
        <v>6.5277777779556345E-2</v>
      </c>
      <c r="T488" s="5">
        <f t="shared" si="30"/>
        <v>0.15972222221898846</v>
      </c>
      <c r="U488" s="4">
        <f t="shared" si="31"/>
        <v>0.10486111110609879</v>
      </c>
      <c r="V48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3.3680555555555561E-2</v>
      </c>
      <c r="W488" s="4">
        <f>IFERROR(Sala[[#This Row],[T Permanencia]]-Sala[[#This Row],[T Preparación (H)]],0)</f>
        <v>7.1180555550543229E-2</v>
      </c>
      <c r="X488" t="str">
        <f>IF(Sala[[#This Row],[T Degustación (H)]]&gt;0,"Cobrado","No cobrado")</f>
        <v>Cobrado</v>
      </c>
    </row>
    <row r="489" spans="1:24" x14ac:dyDescent="0.2">
      <c r="A489">
        <v>10</v>
      </c>
      <c r="B489" t="s">
        <v>495</v>
      </c>
      <c r="C489">
        <v>488</v>
      </c>
      <c r="D489">
        <v>4</v>
      </c>
      <c r="E489" s="1">
        <v>45022</v>
      </c>
      <c r="F489" s="1">
        <v>45022.081944444442</v>
      </c>
      <c r="G489" t="s">
        <v>43</v>
      </c>
      <c r="H489" t="s">
        <v>14</v>
      </c>
      <c r="I489" t="s">
        <v>235</v>
      </c>
      <c r="J489">
        <v>37.380000000000003</v>
      </c>
      <c r="K489" t="s">
        <v>10</v>
      </c>
      <c r="L489" t="s">
        <v>40</v>
      </c>
      <c r="M489" t="s">
        <v>37</v>
      </c>
      <c r="N489" t="s">
        <v>79</v>
      </c>
      <c r="O489" t="s">
        <v>47</v>
      </c>
      <c r="Q48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185</v>
      </c>
      <c r="R489" s="6">
        <f t="shared" si="28"/>
        <v>45022</v>
      </c>
      <c r="S489" s="5">
        <f t="shared" si="29"/>
        <v>0</v>
      </c>
      <c r="T489" s="5">
        <f t="shared" si="30"/>
        <v>8.1944444442342501E-2</v>
      </c>
      <c r="U489" s="4">
        <f t="shared" si="31"/>
        <v>8.1944444442342501E-2</v>
      </c>
      <c r="V48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3.0787037037037036E-2</v>
      </c>
      <c r="W489" s="4">
        <f>IFERROR(Sala[[#This Row],[T Permanencia]]-Sala[[#This Row],[T Preparación (H)]],0)</f>
        <v>5.1157407405305465E-2</v>
      </c>
      <c r="X489" t="str">
        <f>IF(Sala[[#This Row],[T Degustación (H)]]&gt;0,"Cobrado","No cobrado")</f>
        <v>Cobrado</v>
      </c>
    </row>
    <row r="490" spans="1:24" x14ac:dyDescent="0.2">
      <c r="A490">
        <v>3</v>
      </c>
      <c r="B490" t="s">
        <v>496</v>
      </c>
      <c r="C490">
        <v>489</v>
      </c>
      <c r="D490">
        <v>1</v>
      </c>
      <c r="E490" s="1">
        <v>45022.122916666667</v>
      </c>
      <c r="F490" s="1">
        <v>45022.227083333331</v>
      </c>
      <c r="G490" t="s">
        <v>43</v>
      </c>
      <c r="H490" t="s">
        <v>39</v>
      </c>
      <c r="I490" t="s">
        <v>234</v>
      </c>
      <c r="J490">
        <v>22.27</v>
      </c>
      <c r="K490" t="s">
        <v>16</v>
      </c>
      <c r="L490" t="s">
        <v>40</v>
      </c>
      <c r="M490" t="s">
        <v>26</v>
      </c>
      <c r="N490" t="s">
        <v>79</v>
      </c>
      <c r="Q49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149</v>
      </c>
      <c r="R490" s="6">
        <f t="shared" si="28"/>
        <v>45022</v>
      </c>
      <c r="S490" s="5">
        <f t="shared" si="29"/>
        <v>0.12291666666715173</v>
      </c>
      <c r="T490" s="5">
        <f t="shared" si="30"/>
        <v>0.22708333333139308</v>
      </c>
      <c r="U490" s="4">
        <f t="shared" si="31"/>
        <v>0.11458333333090802</v>
      </c>
      <c r="V49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1.1111111111111112E-2</v>
      </c>
      <c r="W490" s="4">
        <f>IFERROR(Sala[[#This Row],[T Permanencia]]-Sala[[#This Row],[T Preparación (H)]],0)</f>
        <v>0.10347222221979691</v>
      </c>
      <c r="X490" t="str">
        <f>IF(Sala[[#This Row],[T Degustación (H)]]&gt;0,"Cobrado","No cobrado")</f>
        <v>Cobrado</v>
      </c>
    </row>
    <row r="491" spans="1:24" x14ac:dyDescent="0.2">
      <c r="A491">
        <v>1</v>
      </c>
      <c r="B491" t="s">
        <v>164</v>
      </c>
      <c r="C491">
        <v>490</v>
      </c>
      <c r="D491">
        <v>2</v>
      </c>
      <c r="E491" s="1">
        <v>45022.138888888891</v>
      </c>
      <c r="F491" s="1">
        <v>45022.206250000003</v>
      </c>
      <c r="G491" t="s">
        <v>13</v>
      </c>
      <c r="H491" t="s">
        <v>14</v>
      </c>
      <c r="I491" t="s">
        <v>234</v>
      </c>
      <c r="J491">
        <v>26.79</v>
      </c>
      <c r="K491" t="s">
        <v>10</v>
      </c>
      <c r="L491" t="s">
        <v>28</v>
      </c>
      <c r="M491" t="s">
        <v>61</v>
      </c>
      <c r="N491" t="s">
        <v>95</v>
      </c>
      <c r="O491" t="s">
        <v>29</v>
      </c>
      <c r="Q49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212</v>
      </c>
      <c r="R491" s="6">
        <f t="shared" si="28"/>
        <v>45022</v>
      </c>
      <c r="S491" s="5">
        <f t="shared" si="29"/>
        <v>0.13888888889050577</v>
      </c>
      <c r="T491" s="5">
        <f t="shared" si="30"/>
        <v>0.20625000000291038</v>
      </c>
      <c r="U491" s="4">
        <f t="shared" si="31"/>
        <v>6.7361111112404615E-2</v>
      </c>
      <c r="V49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5.5787037037037045E-2</v>
      </c>
      <c r="W491" s="4">
        <f>IFERROR(Sala[[#This Row],[T Permanencia]]-Sala[[#This Row],[T Preparación (H)]],0)</f>
        <v>1.157407407536757E-2</v>
      </c>
      <c r="X491" t="str">
        <f>IF(Sala[[#This Row],[T Degustación (H)]]&gt;0,"Cobrado","No cobrado")</f>
        <v>Cobrado</v>
      </c>
    </row>
    <row r="492" spans="1:24" x14ac:dyDescent="0.2">
      <c r="A492">
        <v>7</v>
      </c>
      <c r="B492" t="s">
        <v>463</v>
      </c>
      <c r="C492">
        <v>491</v>
      </c>
      <c r="D492">
        <v>4</v>
      </c>
      <c r="E492" s="1">
        <v>45022.004861111112</v>
      </c>
      <c r="F492" s="1">
        <v>45022.109027777777</v>
      </c>
      <c r="G492" t="s">
        <v>8</v>
      </c>
      <c r="H492" t="s">
        <v>39</v>
      </c>
      <c r="I492" t="s">
        <v>234</v>
      </c>
      <c r="J492">
        <v>34.68</v>
      </c>
      <c r="K492" t="s">
        <v>16</v>
      </c>
      <c r="L492" t="s">
        <v>233</v>
      </c>
      <c r="M492" t="s">
        <v>18</v>
      </c>
      <c r="N492" t="s">
        <v>31</v>
      </c>
      <c r="Q49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118</v>
      </c>
      <c r="R492" s="6">
        <f t="shared" si="28"/>
        <v>45022</v>
      </c>
      <c r="S492" s="5">
        <f t="shared" si="29"/>
        <v>4.8611111124046147E-3</v>
      </c>
      <c r="T492" s="5">
        <f t="shared" si="30"/>
        <v>0.10902777777664596</v>
      </c>
      <c r="U492" s="4">
        <f t="shared" si="31"/>
        <v>0.11458333333090802</v>
      </c>
      <c r="V49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1.4236111111111111E-2</v>
      </c>
      <c r="W492" s="4">
        <f>IFERROR(Sala[[#This Row],[T Permanencia]]-Sala[[#This Row],[T Preparación (H)]],0)</f>
        <v>0.1003472222197969</v>
      </c>
      <c r="X492" t="str">
        <f>IF(Sala[[#This Row],[T Degustación (H)]]&gt;0,"Cobrado","No cobrado")</f>
        <v>Cobrado</v>
      </c>
    </row>
    <row r="493" spans="1:24" x14ac:dyDescent="0.2">
      <c r="A493">
        <v>4</v>
      </c>
      <c r="B493" t="s">
        <v>497</v>
      </c>
      <c r="C493">
        <v>492</v>
      </c>
      <c r="D493">
        <v>4</v>
      </c>
      <c r="E493" s="1">
        <v>45022.043749999997</v>
      </c>
      <c r="F493" s="1">
        <v>45022.191666666666</v>
      </c>
      <c r="G493" t="s">
        <v>63</v>
      </c>
      <c r="H493" t="s">
        <v>14</v>
      </c>
      <c r="I493" t="s">
        <v>234</v>
      </c>
      <c r="J493">
        <v>16.62</v>
      </c>
      <c r="K493" t="s">
        <v>20</v>
      </c>
      <c r="L493" t="s">
        <v>28</v>
      </c>
      <c r="M493" t="s">
        <v>102</v>
      </c>
      <c r="N493" t="s">
        <v>33</v>
      </c>
      <c r="O493" t="s">
        <v>65</v>
      </c>
      <c r="Q49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210</v>
      </c>
      <c r="R493" s="6">
        <f t="shared" si="28"/>
        <v>45022</v>
      </c>
      <c r="S493" s="5">
        <f t="shared" si="29"/>
        <v>4.3749999997089617E-2</v>
      </c>
      <c r="T493" s="5">
        <f t="shared" si="30"/>
        <v>0.19166666666569654</v>
      </c>
      <c r="U493" s="4">
        <f t="shared" si="31"/>
        <v>0.14791666666860692</v>
      </c>
      <c r="V49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1.4351851851851852E-2</v>
      </c>
      <c r="W493" s="4">
        <f>IFERROR(Sala[[#This Row],[T Permanencia]]-Sala[[#This Row],[T Preparación (H)]],0)</f>
        <v>0.13356481481675508</v>
      </c>
      <c r="X493" t="str">
        <f>IF(Sala[[#This Row],[T Degustación (H)]]&gt;0,"Cobrado","No cobrado")</f>
        <v>Cobrado</v>
      </c>
    </row>
    <row r="494" spans="1:24" x14ac:dyDescent="0.2">
      <c r="A494">
        <v>2</v>
      </c>
      <c r="B494" t="s">
        <v>170</v>
      </c>
      <c r="C494">
        <v>493</v>
      </c>
      <c r="D494">
        <v>2</v>
      </c>
      <c r="E494" s="1">
        <v>45022.021527777775</v>
      </c>
      <c r="F494" s="1">
        <v>45022.073611111111</v>
      </c>
      <c r="G494" t="s">
        <v>13</v>
      </c>
      <c r="H494" t="s">
        <v>14</v>
      </c>
      <c r="I494" t="s">
        <v>234</v>
      </c>
      <c r="J494">
        <v>32.67</v>
      </c>
      <c r="K494" t="s">
        <v>16</v>
      </c>
      <c r="L494" t="s">
        <v>231</v>
      </c>
      <c r="M494" t="s">
        <v>37</v>
      </c>
      <c r="Q49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54</v>
      </c>
      <c r="R494" s="6">
        <f t="shared" si="28"/>
        <v>45022</v>
      </c>
      <c r="S494" s="5">
        <f t="shared" si="29"/>
        <v>2.1527777775190771E-2</v>
      </c>
      <c r="T494" s="5">
        <f t="shared" si="30"/>
        <v>7.3611111110949423E-2</v>
      </c>
      <c r="U494" s="4">
        <f t="shared" si="31"/>
        <v>6.2500000002425324E-2</v>
      </c>
      <c r="V49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1.8518518518518517E-3</v>
      </c>
      <c r="W494" s="4">
        <f>IFERROR(Sala[[#This Row],[T Permanencia]]-Sala[[#This Row],[T Preparación (H)]],0)</f>
        <v>6.0648148150573469E-2</v>
      </c>
      <c r="X494" t="str">
        <f>IF(Sala[[#This Row],[T Degustación (H)]]&gt;0,"Cobrado","No cobrado")</f>
        <v>Cobrado</v>
      </c>
    </row>
    <row r="495" spans="1:24" x14ac:dyDescent="0.2">
      <c r="A495">
        <v>20</v>
      </c>
      <c r="B495" t="s">
        <v>419</v>
      </c>
      <c r="C495">
        <v>494</v>
      </c>
      <c r="D495">
        <v>5</v>
      </c>
      <c r="E495" s="1">
        <v>45022.061111111114</v>
      </c>
      <c r="F495" s="1">
        <v>45022.200694444444</v>
      </c>
      <c r="G495" t="s">
        <v>63</v>
      </c>
      <c r="H495" t="s">
        <v>39</v>
      </c>
      <c r="I495" t="s">
        <v>234</v>
      </c>
      <c r="J495">
        <v>11.85</v>
      </c>
      <c r="K495" t="s">
        <v>20</v>
      </c>
      <c r="L495" t="s">
        <v>60</v>
      </c>
      <c r="M495" t="s">
        <v>95</v>
      </c>
      <c r="N495" t="s">
        <v>35</v>
      </c>
      <c r="Q49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172</v>
      </c>
      <c r="R495" s="6">
        <f t="shared" si="28"/>
        <v>45022</v>
      </c>
      <c r="S495" s="5">
        <f t="shared" si="29"/>
        <v>6.1111111113859806E-2</v>
      </c>
      <c r="T495" s="5">
        <f t="shared" si="30"/>
        <v>0.20069444444379769</v>
      </c>
      <c r="U495" s="4">
        <f t="shared" si="31"/>
        <v>0.13958333332993789</v>
      </c>
      <c r="V49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8.2175925925925923E-3</v>
      </c>
      <c r="W495" s="4">
        <f>IFERROR(Sala[[#This Row],[T Permanencia]]-Sala[[#This Row],[T Preparación (H)]],0)</f>
        <v>0.1313657407373453</v>
      </c>
      <c r="X495" t="str">
        <f>IF(Sala[[#This Row],[T Degustación (H)]]&gt;0,"Cobrado","No cobrado")</f>
        <v>Cobrado</v>
      </c>
    </row>
    <row r="496" spans="1:24" x14ac:dyDescent="0.2">
      <c r="A496">
        <v>11</v>
      </c>
      <c r="B496" t="s">
        <v>210</v>
      </c>
      <c r="C496">
        <v>495</v>
      </c>
      <c r="D496">
        <v>6</v>
      </c>
      <c r="E496" s="1">
        <v>45022.125694444447</v>
      </c>
      <c r="F496" s="1">
        <v>45022.284722222219</v>
      </c>
      <c r="G496" t="s">
        <v>24</v>
      </c>
      <c r="H496" t="s">
        <v>39</v>
      </c>
      <c r="I496" t="s">
        <v>234</v>
      </c>
      <c r="J496">
        <v>33.96</v>
      </c>
      <c r="K496" t="s">
        <v>10</v>
      </c>
      <c r="L496" t="s">
        <v>81</v>
      </c>
      <c r="M496" t="s">
        <v>26</v>
      </c>
      <c r="N496" t="s">
        <v>41</v>
      </c>
      <c r="O496" t="s">
        <v>22</v>
      </c>
      <c r="P496" t="s">
        <v>102</v>
      </c>
      <c r="Q49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263</v>
      </c>
      <c r="R496" s="6">
        <f t="shared" si="28"/>
        <v>45022</v>
      </c>
      <c r="S496" s="5">
        <f t="shared" si="29"/>
        <v>0.12569444444670808</v>
      </c>
      <c r="T496" s="5">
        <f t="shared" si="30"/>
        <v>0.28472222221898846</v>
      </c>
      <c r="U496" s="4">
        <f t="shared" si="31"/>
        <v>0.15902777777228039</v>
      </c>
      <c r="V49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4.6412037037037036E-2</v>
      </c>
      <c r="W496" s="4">
        <f>IFERROR(Sala[[#This Row],[T Permanencia]]-Sala[[#This Row],[T Preparación (H)]],0)</f>
        <v>0.11261574073524336</v>
      </c>
      <c r="X496" t="str">
        <f>IF(Sala[[#This Row],[T Degustación (H)]]&gt;0,"Cobrado","No cobrado")</f>
        <v>Cobrado</v>
      </c>
    </row>
    <row r="497" spans="1:24" x14ac:dyDescent="0.2">
      <c r="A497">
        <v>1</v>
      </c>
      <c r="B497" t="s">
        <v>322</v>
      </c>
      <c r="C497">
        <v>496</v>
      </c>
      <c r="D497">
        <v>3</v>
      </c>
      <c r="E497" s="1">
        <v>45022.106944444444</v>
      </c>
      <c r="F497" s="1">
        <v>45022.265277777777</v>
      </c>
      <c r="G497" t="s">
        <v>63</v>
      </c>
      <c r="H497" t="s">
        <v>14</v>
      </c>
      <c r="I497" t="s">
        <v>234</v>
      </c>
      <c r="J497">
        <v>39.42</v>
      </c>
      <c r="K497" t="s">
        <v>20</v>
      </c>
      <c r="L497" t="s">
        <v>40</v>
      </c>
      <c r="M497" t="s">
        <v>102</v>
      </c>
      <c r="N497" t="s">
        <v>29</v>
      </c>
      <c r="O497" t="s">
        <v>44</v>
      </c>
      <c r="P497" t="s">
        <v>47</v>
      </c>
      <c r="Q49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223</v>
      </c>
      <c r="R497" s="6">
        <f t="shared" si="28"/>
        <v>45022</v>
      </c>
      <c r="S497" s="5">
        <f t="shared" si="29"/>
        <v>0.10694444444379769</v>
      </c>
      <c r="T497" s="5">
        <f t="shared" si="30"/>
        <v>0.26527777777664596</v>
      </c>
      <c r="U497" s="4">
        <f t="shared" si="31"/>
        <v>0.15833333333284827</v>
      </c>
      <c r="V49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6.2731481481481485E-2</v>
      </c>
      <c r="W497" s="4">
        <f>IFERROR(Sala[[#This Row],[T Permanencia]]-Sala[[#This Row],[T Preparación (H)]],0)</f>
        <v>9.5601851851366784E-2</v>
      </c>
      <c r="X497" t="str">
        <f>IF(Sala[[#This Row],[T Degustación (H)]]&gt;0,"Cobrado","No cobrado")</f>
        <v>Cobrado</v>
      </c>
    </row>
    <row r="498" spans="1:24" x14ac:dyDescent="0.2">
      <c r="A498">
        <v>13</v>
      </c>
      <c r="B498" t="s">
        <v>276</v>
      </c>
      <c r="C498">
        <v>497</v>
      </c>
      <c r="D498">
        <v>6</v>
      </c>
      <c r="E498" s="1">
        <v>45022.145833333336</v>
      </c>
      <c r="F498" s="1">
        <v>45022.290277777778</v>
      </c>
      <c r="G498" t="s">
        <v>43</v>
      </c>
      <c r="H498" t="s">
        <v>14</v>
      </c>
      <c r="I498" t="s">
        <v>235</v>
      </c>
      <c r="J498">
        <v>29.93</v>
      </c>
      <c r="K498" t="s">
        <v>20</v>
      </c>
      <c r="L498" t="s">
        <v>40</v>
      </c>
      <c r="M498" t="s">
        <v>31</v>
      </c>
      <c r="N498" t="s">
        <v>26</v>
      </c>
      <c r="Q49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150</v>
      </c>
      <c r="R498" s="6">
        <f t="shared" si="28"/>
        <v>45022</v>
      </c>
      <c r="S498" s="5">
        <f t="shared" si="29"/>
        <v>0.14583333333575865</v>
      </c>
      <c r="T498" s="5">
        <f t="shared" si="30"/>
        <v>0.29027777777810115</v>
      </c>
      <c r="U498" s="4">
        <f t="shared" si="31"/>
        <v>0.1444444444423425</v>
      </c>
      <c r="V49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1.1574074074074073E-2</v>
      </c>
      <c r="W498" s="4">
        <f>IFERROR(Sala[[#This Row],[T Permanencia]]-Sala[[#This Row],[T Preparación (H)]],0)</f>
        <v>0.13287037036826843</v>
      </c>
      <c r="X498" t="str">
        <f>IF(Sala[[#This Row],[T Degustación (H)]]&gt;0,"Cobrado","No cobrado")</f>
        <v>Cobrado</v>
      </c>
    </row>
    <row r="499" spans="1:24" x14ac:dyDescent="0.2">
      <c r="A499">
        <v>20</v>
      </c>
      <c r="B499" t="s">
        <v>155</v>
      </c>
      <c r="C499">
        <v>498</v>
      </c>
      <c r="D499">
        <v>3</v>
      </c>
      <c r="E499" s="1">
        <v>45022.011805555558</v>
      </c>
      <c r="F499" s="1">
        <v>45022.156944444447</v>
      </c>
      <c r="G499" t="s">
        <v>43</v>
      </c>
      <c r="H499" t="s">
        <v>14</v>
      </c>
      <c r="I499" t="s">
        <v>234</v>
      </c>
      <c r="J499">
        <v>21.99</v>
      </c>
      <c r="K499" t="s">
        <v>10</v>
      </c>
      <c r="L499" t="s">
        <v>233</v>
      </c>
      <c r="M499" t="s">
        <v>44</v>
      </c>
      <c r="Q49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19</v>
      </c>
      <c r="R499" s="6">
        <f t="shared" si="28"/>
        <v>45022</v>
      </c>
      <c r="S499" s="5">
        <f t="shared" si="29"/>
        <v>1.1805555557657499E-2</v>
      </c>
      <c r="T499" s="5">
        <f t="shared" si="30"/>
        <v>0.15694444444670808</v>
      </c>
      <c r="U499" s="4">
        <f t="shared" si="31"/>
        <v>0.14513888888905058</v>
      </c>
      <c r="V49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2.2222222222222223E-2</v>
      </c>
      <c r="W499" s="4">
        <f>IFERROR(Sala[[#This Row],[T Permanencia]]-Sala[[#This Row],[T Preparación (H)]],0)</f>
        <v>0.12291666666682835</v>
      </c>
      <c r="X499" t="str">
        <f>IF(Sala[[#This Row],[T Degustación (H)]]&gt;0,"Cobrado","No cobrado")</f>
        <v>Cobrado</v>
      </c>
    </row>
    <row r="500" spans="1:24" x14ac:dyDescent="0.2">
      <c r="A500">
        <v>5</v>
      </c>
      <c r="B500" t="s">
        <v>459</v>
      </c>
      <c r="C500">
        <v>499</v>
      </c>
      <c r="D500">
        <v>5</v>
      </c>
      <c r="E500" s="1">
        <v>45022.056250000001</v>
      </c>
      <c r="F500" s="1">
        <v>45022.186111111114</v>
      </c>
      <c r="G500" t="s">
        <v>24</v>
      </c>
      <c r="H500" t="s">
        <v>9</v>
      </c>
      <c r="I500" t="s">
        <v>235</v>
      </c>
      <c r="J500">
        <v>22.69</v>
      </c>
      <c r="K500" t="s">
        <v>20</v>
      </c>
      <c r="L500" t="s">
        <v>17</v>
      </c>
      <c r="M500" t="s">
        <v>61</v>
      </c>
      <c r="N500" t="s">
        <v>31</v>
      </c>
      <c r="O500" t="s">
        <v>50</v>
      </c>
      <c r="Q50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158</v>
      </c>
      <c r="R500" s="6">
        <f t="shared" si="28"/>
        <v>45022</v>
      </c>
      <c r="S500" s="5">
        <f t="shared" si="29"/>
        <v>5.6250000001455192E-2</v>
      </c>
      <c r="T500" s="5">
        <f t="shared" si="30"/>
        <v>0.18611111111385981</v>
      </c>
      <c r="U500" s="4">
        <f t="shared" si="31"/>
        <v>0.12986111111240461</v>
      </c>
      <c r="V50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5.1620370370370372E-2</v>
      </c>
      <c r="W500" s="4">
        <f>IFERROR(Sala[[#This Row],[T Permanencia]]-Sala[[#This Row],[T Preparación (H)]],0)</f>
        <v>7.8240740742034243E-2</v>
      </c>
      <c r="X500" t="str">
        <f>IF(Sala[[#This Row],[T Degustación (H)]]&gt;0,"Cobrado","No cobrado")</f>
        <v>Cobrado</v>
      </c>
    </row>
    <row r="501" spans="1:24" x14ac:dyDescent="0.2">
      <c r="A501">
        <v>4</v>
      </c>
      <c r="B501" t="s">
        <v>496</v>
      </c>
      <c r="C501">
        <v>500</v>
      </c>
      <c r="D501">
        <v>5</v>
      </c>
      <c r="E501" s="1">
        <v>45022.053472222222</v>
      </c>
      <c r="F501" s="1">
        <v>45022.21875</v>
      </c>
      <c r="G501" t="s">
        <v>8</v>
      </c>
      <c r="H501" t="s">
        <v>39</v>
      </c>
      <c r="I501" t="s">
        <v>235</v>
      </c>
      <c r="J501">
        <v>37.619999999999997</v>
      </c>
      <c r="K501" t="s">
        <v>16</v>
      </c>
      <c r="L501" t="s">
        <v>40</v>
      </c>
      <c r="M501" t="s">
        <v>41</v>
      </c>
      <c r="N501" t="s">
        <v>82</v>
      </c>
      <c r="Q50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93</v>
      </c>
      <c r="R501" s="6">
        <f t="shared" si="28"/>
        <v>45022</v>
      </c>
      <c r="S501" s="5">
        <f t="shared" si="29"/>
        <v>5.3472222221898846E-2</v>
      </c>
      <c r="T501" s="5">
        <f t="shared" si="30"/>
        <v>0.21875</v>
      </c>
      <c r="U501" s="4">
        <f t="shared" si="31"/>
        <v>0.17569444444476781</v>
      </c>
      <c r="V50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1.9907407407407408E-2</v>
      </c>
      <c r="W501" s="4">
        <f>IFERROR(Sala[[#This Row],[T Permanencia]]-Sala[[#This Row],[T Preparación (H)]],0)</f>
        <v>0.15578703703736041</v>
      </c>
      <c r="X501" t="str">
        <f>IF(Sala[[#This Row],[T Degustación (H)]]&gt;0,"Cobrado","No cobrado")</f>
        <v>Cobrado</v>
      </c>
    </row>
    <row r="502" spans="1:24" x14ac:dyDescent="0.2">
      <c r="A502">
        <v>7</v>
      </c>
      <c r="B502" t="s">
        <v>498</v>
      </c>
      <c r="C502">
        <v>501</v>
      </c>
      <c r="D502">
        <v>1</v>
      </c>
      <c r="E502" s="1">
        <v>45022.155555555553</v>
      </c>
      <c r="F502" s="1">
        <v>45022.271527777775</v>
      </c>
      <c r="G502" t="s">
        <v>63</v>
      </c>
      <c r="H502" t="s">
        <v>9</v>
      </c>
      <c r="I502" t="s">
        <v>234</v>
      </c>
      <c r="J502">
        <v>28.38</v>
      </c>
      <c r="K502" t="s">
        <v>16</v>
      </c>
      <c r="L502" t="s">
        <v>81</v>
      </c>
      <c r="M502" t="s">
        <v>26</v>
      </c>
      <c r="N502" t="s">
        <v>33</v>
      </c>
      <c r="O502" t="s">
        <v>22</v>
      </c>
      <c r="Q50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138</v>
      </c>
      <c r="R502" s="6">
        <f t="shared" si="28"/>
        <v>45022</v>
      </c>
      <c r="S502" s="5">
        <f t="shared" si="29"/>
        <v>0.15555555555329192</v>
      </c>
      <c r="T502" s="5">
        <f t="shared" si="30"/>
        <v>0.27152777777519077</v>
      </c>
      <c r="U502" s="4">
        <f t="shared" si="31"/>
        <v>0.1263888888885655</v>
      </c>
      <c r="V50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1.9791666666666666E-2</v>
      </c>
      <c r="W502" s="4">
        <f>IFERROR(Sala[[#This Row],[T Permanencia]]-Sala[[#This Row],[T Preparación (H)]],0)</f>
        <v>0.10659722222189884</v>
      </c>
      <c r="X502" t="str">
        <f>IF(Sala[[#This Row],[T Degustación (H)]]&gt;0,"Cobrado","No cobrado")</f>
        <v>Cobrado</v>
      </c>
    </row>
    <row r="503" spans="1:24" x14ac:dyDescent="0.2">
      <c r="A503">
        <v>5</v>
      </c>
      <c r="B503" t="s">
        <v>359</v>
      </c>
      <c r="C503">
        <v>502</v>
      </c>
      <c r="D503">
        <v>2</v>
      </c>
      <c r="E503" s="1">
        <v>45022.03125</v>
      </c>
      <c r="F503" s="1">
        <v>45022.081250000003</v>
      </c>
      <c r="G503" t="s">
        <v>13</v>
      </c>
      <c r="H503" t="s">
        <v>14</v>
      </c>
      <c r="I503" t="s">
        <v>234</v>
      </c>
      <c r="J503">
        <v>32.9</v>
      </c>
      <c r="K503" t="s">
        <v>20</v>
      </c>
      <c r="L503" t="s">
        <v>21</v>
      </c>
      <c r="M503" t="s">
        <v>82</v>
      </c>
      <c r="N503" t="s">
        <v>37</v>
      </c>
      <c r="O503" t="s">
        <v>102</v>
      </c>
      <c r="Q50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139</v>
      </c>
      <c r="R503" s="6">
        <f t="shared" si="28"/>
        <v>45022</v>
      </c>
      <c r="S503" s="5">
        <f t="shared" si="29"/>
        <v>3.125E-2</v>
      </c>
      <c r="T503" s="5">
        <f t="shared" si="30"/>
        <v>8.1250000002910383E-2</v>
      </c>
      <c r="U503" s="4">
        <f t="shared" si="31"/>
        <v>5.0000000002910383E-2</v>
      </c>
      <c r="V50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3.4490740740740738E-2</v>
      </c>
      <c r="W503" s="4">
        <f>IFERROR(Sala[[#This Row],[T Permanencia]]-Sala[[#This Row],[T Preparación (H)]],0)</f>
        <v>1.5509259262169645E-2</v>
      </c>
      <c r="X503" t="str">
        <f>IF(Sala[[#This Row],[T Degustación (H)]]&gt;0,"Cobrado","No cobrado")</f>
        <v>Cobrado</v>
      </c>
    </row>
    <row r="504" spans="1:24" x14ac:dyDescent="0.2">
      <c r="A504">
        <v>3</v>
      </c>
      <c r="B504" t="s">
        <v>499</v>
      </c>
      <c r="C504">
        <v>503</v>
      </c>
      <c r="D504">
        <v>1</v>
      </c>
      <c r="E504" s="1">
        <v>45022.097222222219</v>
      </c>
      <c r="F504" s="1">
        <v>45022.168055555558</v>
      </c>
      <c r="G504" t="s">
        <v>43</v>
      </c>
      <c r="H504" t="s">
        <v>14</v>
      </c>
      <c r="I504" t="s">
        <v>234</v>
      </c>
      <c r="J504">
        <v>35.840000000000003</v>
      </c>
      <c r="K504" t="s">
        <v>20</v>
      </c>
      <c r="L504" t="s">
        <v>233</v>
      </c>
      <c r="M504" t="s">
        <v>26</v>
      </c>
      <c r="N504" t="s">
        <v>44</v>
      </c>
      <c r="Q50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137</v>
      </c>
      <c r="R504" s="6">
        <f t="shared" si="28"/>
        <v>45022</v>
      </c>
      <c r="S504" s="5">
        <f t="shared" si="29"/>
        <v>9.7222222218988463E-2</v>
      </c>
      <c r="T504" s="5">
        <f t="shared" si="30"/>
        <v>0.1680555555576575</v>
      </c>
      <c r="U504" s="4">
        <f t="shared" si="31"/>
        <v>7.0833333338669036E-2</v>
      </c>
      <c r="V50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2.5694444444444443E-2</v>
      </c>
      <c r="W504" s="4">
        <f>IFERROR(Sala[[#This Row],[T Permanencia]]-Sala[[#This Row],[T Preparación (H)]],0)</f>
        <v>4.5138888894224592E-2</v>
      </c>
      <c r="X504" t="str">
        <f>IF(Sala[[#This Row],[T Degustación (H)]]&gt;0,"Cobrado","No cobrado")</f>
        <v>Cobrado</v>
      </c>
    </row>
    <row r="505" spans="1:24" x14ac:dyDescent="0.2">
      <c r="A505">
        <v>2</v>
      </c>
      <c r="B505" t="s">
        <v>171</v>
      </c>
      <c r="C505">
        <v>504</v>
      </c>
      <c r="D505">
        <v>5</v>
      </c>
      <c r="E505" s="1">
        <v>45022.090277777781</v>
      </c>
      <c r="F505" s="1">
        <v>45022.2</v>
      </c>
      <c r="G505" t="s">
        <v>13</v>
      </c>
      <c r="H505" t="s">
        <v>9</v>
      </c>
      <c r="I505" t="s">
        <v>15</v>
      </c>
      <c r="J505">
        <v>31.31</v>
      </c>
      <c r="K505" t="s">
        <v>20</v>
      </c>
      <c r="L505" t="s">
        <v>17</v>
      </c>
      <c r="M505" t="s">
        <v>41</v>
      </c>
      <c r="Q50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54</v>
      </c>
      <c r="R505" s="6">
        <f t="shared" si="28"/>
        <v>45022</v>
      </c>
      <c r="S505" s="5">
        <f t="shared" si="29"/>
        <v>9.0277777781011537E-2</v>
      </c>
      <c r="T505" s="5">
        <f t="shared" si="30"/>
        <v>0.19999999999708962</v>
      </c>
      <c r="U505" s="4">
        <f t="shared" si="31"/>
        <v>0.10972222221607808</v>
      </c>
      <c r="V50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6.5972222222222222E-3</v>
      </c>
      <c r="W505" s="4">
        <f>IFERROR(Sala[[#This Row],[T Permanencia]]-Sala[[#This Row],[T Preparación (H)]],0)</f>
        <v>0.10312499999385585</v>
      </c>
      <c r="X505" t="str">
        <f>IF(Sala[[#This Row],[T Degustación (H)]]&gt;0,"Cobrado","No cobrado")</f>
        <v>Cobrado</v>
      </c>
    </row>
    <row r="506" spans="1:24" x14ac:dyDescent="0.2">
      <c r="A506">
        <v>5</v>
      </c>
      <c r="B506" t="s">
        <v>500</v>
      </c>
      <c r="C506">
        <v>505</v>
      </c>
      <c r="D506">
        <v>1</v>
      </c>
      <c r="E506" s="1">
        <v>45022.109722222223</v>
      </c>
      <c r="F506" s="1">
        <v>45022.254861111112</v>
      </c>
      <c r="G506" t="s">
        <v>24</v>
      </c>
      <c r="H506" t="s">
        <v>9</v>
      </c>
      <c r="I506" t="s">
        <v>234</v>
      </c>
      <c r="J506">
        <v>25.76</v>
      </c>
      <c r="K506" t="s">
        <v>20</v>
      </c>
      <c r="L506" t="s">
        <v>28</v>
      </c>
      <c r="M506" t="s">
        <v>26</v>
      </c>
      <c r="N506" t="s">
        <v>50</v>
      </c>
      <c r="Q50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155</v>
      </c>
      <c r="R506" s="6">
        <f t="shared" si="28"/>
        <v>45022</v>
      </c>
      <c r="S506" s="5">
        <f t="shared" si="29"/>
        <v>0.10972222222335404</v>
      </c>
      <c r="T506" s="5">
        <f t="shared" si="30"/>
        <v>0.25486111111240461</v>
      </c>
      <c r="U506" s="4">
        <f t="shared" si="31"/>
        <v>0.14513888888905058</v>
      </c>
      <c r="V50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3.3101851851851855E-2</v>
      </c>
      <c r="W506" s="4">
        <f>IFERROR(Sala[[#This Row],[T Permanencia]]-Sala[[#This Row],[T Preparación (H)]],0)</f>
        <v>0.11203703703719872</v>
      </c>
      <c r="X506" t="str">
        <f>IF(Sala[[#This Row],[T Degustación (H)]]&gt;0,"Cobrado","No cobrado")</f>
        <v>Cobrado</v>
      </c>
    </row>
    <row r="507" spans="1:24" x14ac:dyDescent="0.2">
      <c r="A507">
        <v>18</v>
      </c>
      <c r="B507" t="s">
        <v>172</v>
      </c>
      <c r="C507">
        <v>506</v>
      </c>
      <c r="D507">
        <v>2</v>
      </c>
      <c r="E507" s="1">
        <v>45022.084027777775</v>
      </c>
      <c r="F507" s="1">
        <v>45022.168055555558</v>
      </c>
      <c r="G507" t="s">
        <v>43</v>
      </c>
      <c r="H507" t="s">
        <v>9</v>
      </c>
      <c r="I507" t="s">
        <v>234</v>
      </c>
      <c r="J507">
        <v>11.65</v>
      </c>
      <c r="K507" t="s">
        <v>16</v>
      </c>
      <c r="L507" t="s">
        <v>60</v>
      </c>
      <c r="M507" t="s">
        <v>11</v>
      </c>
      <c r="Q50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70</v>
      </c>
      <c r="R507" s="6">
        <f t="shared" si="28"/>
        <v>45022</v>
      </c>
      <c r="S507" s="5">
        <f t="shared" si="29"/>
        <v>8.4027777775190771E-2</v>
      </c>
      <c r="T507" s="5">
        <f t="shared" si="30"/>
        <v>0.1680555555576575</v>
      </c>
      <c r="U507" s="4">
        <f t="shared" si="31"/>
        <v>9.44444444491334E-2</v>
      </c>
      <c r="V50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1.736111111111111E-3</v>
      </c>
      <c r="W507" s="4">
        <f>IFERROR(Sala[[#This Row],[T Permanencia]]-Sala[[#This Row],[T Preparación (H)]],0)</f>
        <v>9.2708333338022295E-2</v>
      </c>
      <c r="X507" t="str">
        <f>IF(Sala[[#This Row],[T Degustación (H)]]&gt;0,"Cobrado","No cobrado")</f>
        <v>Cobrado</v>
      </c>
    </row>
    <row r="508" spans="1:24" x14ac:dyDescent="0.2">
      <c r="A508">
        <v>18</v>
      </c>
      <c r="B508" t="s">
        <v>162</v>
      </c>
      <c r="C508">
        <v>507</v>
      </c>
      <c r="D508">
        <v>4</v>
      </c>
      <c r="E508" s="1">
        <v>45022.143055555556</v>
      </c>
      <c r="F508" s="1">
        <v>45022.1875</v>
      </c>
      <c r="G508" t="s">
        <v>24</v>
      </c>
      <c r="H508" t="s">
        <v>39</v>
      </c>
      <c r="I508" t="s">
        <v>234</v>
      </c>
      <c r="J508">
        <v>43.42</v>
      </c>
      <c r="K508" t="s">
        <v>10</v>
      </c>
      <c r="L508" t="s">
        <v>21</v>
      </c>
      <c r="M508" t="s">
        <v>29</v>
      </c>
      <c r="N508" t="s">
        <v>35</v>
      </c>
      <c r="Q50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210</v>
      </c>
      <c r="R508" s="6">
        <f t="shared" si="28"/>
        <v>45022</v>
      </c>
      <c r="S508" s="5">
        <f t="shared" si="29"/>
        <v>0.14305555555620231</v>
      </c>
      <c r="T508" s="5">
        <f t="shared" si="30"/>
        <v>0.1875</v>
      </c>
      <c r="U508" s="4">
        <f t="shared" si="31"/>
        <v>4.4444444443797693E-2</v>
      </c>
      <c r="V50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1.5972222222222221E-2</v>
      </c>
      <c r="W508" s="4">
        <f>IFERROR(Sala[[#This Row],[T Permanencia]]-Sala[[#This Row],[T Preparación (H)]],0)</f>
        <v>2.8472222221575472E-2</v>
      </c>
      <c r="X508" t="str">
        <f>IF(Sala[[#This Row],[T Degustación (H)]]&gt;0,"Cobrado","No cobrado")</f>
        <v>Cobrado</v>
      </c>
    </row>
    <row r="509" spans="1:24" x14ac:dyDescent="0.2">
      <c r="A509">
        <v>6</v>
      </c>
      <c r="B509" t="s">
        <v>173</v>
      </c>
      <c r="C509">
        <v>508</v>
      </c>
      <c r="D509">
        <v>1</v>
      </c>
      <c r="E509" s="1">
        <v>45022.118055555555</v>
      </c>
      <c r="F509" s="1">
        <v>45022.274305555555</v>
      </c>
      <c r="G509" t="s">
        <v>13</v>
      </c>
      <c r="H509" t="s">
        <v>14</v>
      </c>
      <c r="I509" t="s">
        <v>234</v>
      </c>
      <c r="J509">
        <v>42.8</v>
      </c>
      <c r="K509" t="s">
        <v>20</v>
      </c>
      <c r="L509" t="s">
        <v>17</v>
      </c>
      <c r="M509" t="s">
        <v>95</v>
      </c>
      <c r="Q50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32</v>
      </c>
      <c r="R509" s="6">
        <f t="shared" si="28"/>
        <v>45022</v>
      </c>
      <c r="S509" s="5">
        <f t="shared" si="29"/>
        <v>0.11805555555474712</v>
      </c>
      <c r="T509" s="5">
        <f t="shared" si="30"/>
        <v>0.27430555555474712</v>
      </c>
      <c r="U509" s="4">
        <f t="shared" si="31"/>
        <v>0.15625</v>
      </c>
      <c r="V50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2.361111111111111E-2</v>
      </c>
      <c r="W509" s="4">
        <f>IFERROR(Sala[[#This Row],[T Permanencia]]-Sala[[#This Row],[T Preparación (H)]],0)</f>
        <v>0.13263888888888889</v>
      </c>
      <c r="X509" t="str">
        <f>IF(Sala[[#This Row],[T Degustación (H)]]&gt;0,"Cobrado","No cobrado")</f>
        <v>Cobrado</v>
      </c>
    </row>
    <row r="510" spans="1:24" x14ac:dyDescent="0.2">
      <c r="A510">
        <v>5</v>
      </c>
      <c r="B510" t="s">
        <v>174</v>
      </c>
      <c r="C510">
        <v>509</v>
      </c>
      <c r="D510">
        <v>3</v>
      </c>
      <c r="E510" s="1">
        <v>45022.133333333331</v>
      </c>
      <c r="F510" s="1">
        <v>45022.251388888886</v>
      </c>
      <c r="G510" t="s">
        <v>63</v>
      </c>
      <c r="H510" t="s">
        <v>39</v>
      </c>
      <c r="I510" t="s">
        <v>234</v>
      </c>
      <c r="J510">
        <v>16.260000000000002</v>
      </c>
      <c r="K510" t="s">
        <v>16</v>
      </c>
      <c r="L510" t="s">
        <v>17</v>
      </c>
      <c r="M510" t="s">
        <v>26</v>
      </c>
      <c r="Q51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80</v>
      </c>
      <c r="R510" s="6">
        <f t="shared" si="28"/>
        <v>45022</v>
      </c>
      <c r="S510" s="5">
        <f t="shared" si="29"/>
        <v>0.13333333333139308</v>
      </c>
      <c r="T510" s="5">
        <f t="shared" si="30"/>
        <v>0.25138888888614019</v>
      </c>
      <c r="U510" s="4">
        <f t="shared" si="31"/>
        <v>0.12847222222141377</v>
      </c>
      <c r="V51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1.6319444444444445E-2</v>
      </c>
      <c r="W510" s="4">
        <f>IFERROR(Sala[[#This Row],[T Permanencia]]-Sala[[#This Row],[T Preparación (H)]],0)</f>
        <v>0.11215277777696933</v>
      </c>
      <c r="X510" t="str">
        <f>IF(Sala[[#This Row],[T Degustación (H)]]&gt;0,"Cobrado","No cobrado")</f>
        <v>Cobrado</v>
      </c>
    </row>
    <row r="511" spans="1:24" x14ac:dyDescent="0.2">
      <c r="A511">
        <v>6</v>
      </c>
      <c r="B511" t="s">
        <v>175</v>
      </c>
      <c r="C511">
        <v>510</v>
      </c>
      <c r="D511">
        <v>4</v>
      </c>
      <c r="E511" s="1">
        <v>45022.147222222222</v>
      </c>
      <c r="F511" s="1">
        <v>45022.189583333333</v>
      </c>
      <c r="G511" t="s">
        <v>8</v>
      </c>
      <c r="H511" t="s">
        <v>14</v>
      </c>
      <c r="I511" t="s">
        <v>234</v>
      </c>
      <c r="J511">
        <v>14.97</v>
      </c>
      <c r="K511" t="s">
        <v>10</v>
      </c>
      <c r="L511" t="s">
        <v>60</v>
      </c>
      <c r="M511" t="s">
        <v>35</v>
      </c>
      <c r="Q51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36</v>
      </c>
      <c r="R511" s="6">
        <f t="shared" si="28"/>
        <v>45022</v>
      </c>
      <c r="S511" s="5">
        <f t="shared" si="29"/>
        <v>0.14722222222189885</v>
      </c>
      <c r="T511" s="5">
        <f t="shared" si="30"/>
        <v>0.18958333333284827</v>
      </c>
      <c r="U511" s="4">
        <f t="shared" si="31"/>
        <v>4.2361111110949423E-2</v>
      </c>
      <c r="V51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3.3333333333333333E-2</v>
      </c>
      <c r="W511" s="4">
        <f>IFERROR(Sala[[#This Row],[T Permanencia]]-Sala[[#This Row],[T Preparación (H)]],0)</f>
        <v>9.0277777776160903E-3</v>
      </c>
      <c r="X511" t="str">
        <f>IF(Sala[[#This Row],[T Degustación (H)]]&gt;0,"Cobrado","No cobrado")</f>
        <v>Cobrado</v>
      </c>
    </row>
    <row r="512" spans="1:24" x14ac:dyDescent="0.2">
      <c r="A512">
        <v>2</v>
      </c>
      <c r="B512" t="s">
        <v>501</v>
      </c>
      <c r="C512">
        <v>511</v>
      </c>
      <c r="D512">
        <v>1</v>
      </c>
      <c r="E512" s="1">
        <v>45022.068055555559</v>
      </c>
      <c r="F512" s="1">
        <v>45022.140972222223</v>
      </c>
      <c r="G512" t="s">
        <v>63</v>
      </c>
      <c r="H512" t="s">
        <v>14</v>
      </c>
      <c r="I512" t="s">
        <v>234</v>
      </c>
      <c r="J512">
        <v>35.950000000000003</v>
      </c>
      <c r="K512" t="s">
        <v>10</v>
      </c>
      <c r="L512" t="s">
        <v>40</v>
      </c>
      <c r="M512" t="s">
        <v>79</v>
      </c>
      <c r="N512" t="s">
        <v>29</v>
      </c>
      <c r="Q51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137</v>
      </c>
      <c r="R512" s="6">
        <f t="shared" si="28"/>
        <v>45022</v>
      </c>
      <c r="S512" s="5">
        <f t="shared" si="29"/>
        <v>6.805555555911269E-2</v>
      </c>
      <c r="T512" s="5">
        <f t="shared" si="30"/>
        <v>0.14097222222335404</v>
      </c>
      <c r="U512" s="4">
        <f t="shared" si="31"/>
        <v>7.2916666664241347E-2</v>
      </c>
      <c r="V51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1.1574074074074073E-2</v>
      </c>
      <c r="W512" s="4">
        <f>IFERROR(Sala[[#This Row],[T Permanencia]]-Sala[[#This Row],[T Preparación (H)]],0)</f>
        <v>6.1342592590167277E-2</v>
      </c>
      <c r="X512" t="str">
        <f>IF(Sala[[#This Row],[T Degustación (H)]]&gt;0,"Cobrado","No cobrado")</f>
        <v>Cobrado</v>
      </c>
    </row>
    <row r="513" spans="1:24" x14ac:dyDescent="0.2">
      <c r="A513">
        <v>2</v>
      </c>
      <c r="B513" t="s">
        <v>453</v>
      </c>
      <c r="C513">
        <v>512</v>
      </c>
      <c r="D513">
        <v>1</v>
      </c>
      <c r="E513" s="1">
        <v>45022.054861111108</v>
      </c>
      <c r="F513" s="1">
        <v>45022.101388888892</v>
      </c>
      <c r="G513" t="s">
        <v>13</v>
      </c>
      <c r="H513" t="s">
        <v>14</v>
      </c>
      <c r="I513" t="s">
        <v>234</v>
      </c>
      <c r="J513">
        <v>37.369999999999997</v>
      </c>
      <c r="K513" t="s">
        <v>16</v>
      </c>
      <c r="L513" t="s">
        <v>233</v>
      </c>
      <c r="M513" t="s">
        <v>56</v>
      </c>
      <c r="N513" t="s">
        <v>35</v>
      </c>
      <c r="Q51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128</v>
      </c>
      <c r="R513" s="6">
        <f t="shared" si="28"/>
        <v>45022</v>
      </c>
      <c r="S513" s="5">
        <f t="shared" si="29"/>
        <v>5.486111110803904E-2</v>
      </c>
      <c r="T513" s="5">
        <f t="shared" si="30"/>
        <v>0.10138888889196096</v>
      </c>
      <c r="U513" s="4">
        <f t="shared" si="31"/>
        <v>5.6944444450588584E-2</v>
      </c>
      <c r="V51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1.6435185185185185E-2</v>
      </c>
      <c r="W513" s="4">
        <f>IFERROR(Sala[[#This Row],[T Permanencia]]-Sala[[#This Row],[T Preparación (H)]],0)</f>
        <v>4.0509259265403399E-2</v>
      </c>
      <c r="X513" t="str">
        <f>IF(Sala[[#This Row],[T Degustación (H)]]&gt;0,"Cobrado","No cobrado")</f>
        <v>Cobrado</v>
      </c>
    </row>
    <row r="514" spans="1:24" x14ac:dyDescent="0.2">
      <c r="A514">
        <v>8</v>
      </c>
      <c r="B514" t="s">
        <v>12</v>
      </c>
      <c r="C514">
        <v>513</v>
      </c>
      <c r="D514">
        <v>6</v>
      </c>
      <c r="E514" s="1">
        <v>45022.061111111114</v>
      </c>
      <c r="F514" s="1">
        <v>45022.20208333333</v>
      </c>
      <c r="G514" t="s">
        <v>43</v>
      </c>
      <c r="H514" t="s">
        <v>39</v>
      </c>
      <c r="I514" t="s">
        <v>234</v>
      </c>
      <c r="J514">
        <v>22.74</v>
      </c>
      <c r="K514" t="s">
        <v>16</v>
      </c>
      <c r="L514" t="s">
        <v>21</v>
      </c>
      <c r="M514" t="s">
        <v>37</v>
      </c>
      <c r="Q51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54</v>
      </c>
      <c r="R514" s="6">
        <f t="shared" ref="R514:R577" si="32">INT(E514)</f>
        <v>45022</v>
      </c>
      <c r="S514" s="5">
        <f t="shared" ref="S514:S577" si="33">MOD(E514,1)</f>
        <v>6.1111111113859806E-2</v>
      </c>
      <c r="T514" s="5">
        <f t="shared" ref="T514:T577" si="34">MOD(F514,1)</f>
        <v>0.20208333332993789</v>
      </c>
      <c r="U514" s="4">
        <f t="shared" ref="U514:U577" si="35">IF(K514="Ocupada",(T514-S514)+(15/1440),T514-S514)</f>
        <v>0.15138888888274474</v>
      </c>
      <c r="V51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1.2962962962962964E-2</v>
      </c>
      <c r="W514" s="4">
        <f>IFERROR(Sala[[#This Row],[T Permanencia]]-Sala[[#This Row],[T Preparación (H)]],0)</f>
        <v>0.13842592591978178</v>
      </c>
      <c r="X514" t="str">
        <f>IF(Sala[[#This Row],[T Degustación (H)]]&gt;0,"Cobrado","No cobrado")</f>
        <v>Cobrado</v>
      </c>
    </row>
    <row r="515" spans="1:24" x14ac:dyDescent="0.2">
      <c r="A515">
        <v>18</v>
      </c>
      <c r="B515" t="s">
        <v>502</v>
      </c>
      <c r="C515">
        <v>514</v>
      </c>
      <c r="D515">
        <v>5</v>
      </c>
      <c r="E515" s="1">
        <v>45022.054861111108</v>
      </c>
      <c r="F515" s="1">
        <v>45022.191666666666</v>
      </c>
      <c r="G515" t="s">
        <v>8</v>
      </c>
      <c r="H515" t="s">
        <v>14</v>
      </c>
      <c r="I515" t="s">
        <v>234</v>
      </c>
      <c r="J515">
        <v>38.840000000000003</v>
      </c>
      <c r="K515" t="s">
        <v>10</v>
      </c>
      <c r="L515" t="s">
        <v>25</v>
      </c>
      <c r="M515" t="s">
        <v>61</v>
      </c>
      <c r="N515" t="s">
        <v>44</v>
      </c>
      <c r="O515" t="s">
        <v>56</v>
      </c>
      <c r="P515" t="s">
        <v>95</v>
      </c>
      <c r="Q51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174</v>
      </c>
      <c r="R515" s="6">
        <f t="shared" si="32"/>
        <v>45022</v>
      </c>
      <c r="S515" s="5">
        <f t="shared" si="33"/>
        <v>5.486111110803904E-2</v>
      </c>
      <c r="T515" s="5">
        <f t="shared" si="34"/>
        <v>0.19166666666569654</v>
      </c>
      <c r="U515" s="4">
        <f t="shared" si="35"/>
        <v>0.1368055555576575</v>
      </c>
      <c r="V51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4.7569444444444449E-2</v>
      </c>
      <c r="W515" s="4">
        <f>IFERROR(Sala[[#This Row],[T Permanencia]]-Sala[[#This Row],[T Preparación (H)]],0)</f>
        <v>8.9236111113213057E-2</v>
      </c>
      <c r="X515" t="str">
        <f>IF(Sala[[#This Row],[T Degustación (H)]]&gt;0,"Cobrado","No cobrado")</f>
        <v>Cobrado</v>
      </c>
    </row>
    <row r="516" spans="1:24" x14ac:dyDescent="0.2">
      <c r="A516">
        <v>19</v>
      </c>
      <c r="B516" t="s">
        <v>176</v>
      </c>
      <c r="C516">
        <v>515</v>
      </c>
      <c r="D516">
        <v>2</v>
      </c>
      <c r="E516" s="1">
        <v>45022.040277777778</v>
      </c>
      <c r="F516" s="1">
        <v>45022.085416666669</v>
      </c>
      <c r="G516" t="s">
        <v>24</v>
      </c>
      <c r="H516" t="s">
        <v>14</v>
      </c>
      <c r="I516" t="s">
        <v>234</v>
      </c>
      <c r="J516">
        <v>43.79</v>
      </c>
      <c r="K516" t="s">
        <v>16</v>
      </c>
      <c r="L516" t="s">
        <v>25</v>
      </c>
      <c r="M516" t="s">
        <v>37</v>
      </c>
      <c r="Q51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18</v>
      </c>
      <c r="R516" s="6">
        <f t="shared" si="32"/>
        <v>45022</v>
      </c>
      <c r="S516" s="5">
        <f t="shared" si="33"/>
        <v>4.0277777778101154E-2</v>
      </c>
      <c r="T516" s="5">
        <f t="shared" si="34"/>
        <v>8.5416666668606922E-2</v>
      </c>
      <c r="U516" s="4">
        <f t="shared" si="35"/>
        <v>5.5555555557172433E-2</v>
      </c>
      <c r="V51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9.0277777777777769E-3</v>
      </c>
      <c r="W516" s="4">
        <f>IFERROR(Sala[[#This Row],[T Permanencia]]-Sala[[#This Row],[T Preparación (H)]],0)</f>
        <v>4.6527777779394652E-2</v>
      </c>
      <c r="X516" t="str">
        <f>IF(Sala[[#This Row],[T Degustación (H)]]&gt;0,"Cobrado","No cobrado")</f>
        <v>Cobrado</v>
      </c>
    </row>
    <row r="517" spans="1:24" x14ac:dyDescent="0.2">
      <c r="A517">
        <v>7</v>
      </c>
      <c r="B517" t="s">
        <v>503</v>
      </c>
      <c r="C517">
        <v>516</v>
      </c>
      <c r="D517">
        <v>2</v>
      </c>
      <c r="E517" s="1">
        <v>45022.163194444445</v>
      </c>
      <c r="F517" s="1">
        <v>45022.207638888889</v>
      </c>
      <c r="G517" t="s">
        <v>8</v>
      </c>
      <c r="H517" t="s">
        <v>14</v>
      </c>
      <c r="I517" t="s">
        <v>234</v>
      </c>
      <c r="J517">
        <v>20.85</v>
      </c>
      <c r="K517" t="s">
        <v>20</v>
      </c>
      <c r="L517" t="s">
        <v>60</v>
      </c>
      <c r="M517" t="s">
        <v>44</v>
      </c>
      <c r="N517" t="s">
        <v>79</v>
      </c>
      <c r="O517" t="s">
        <v>56</v>
      </c>
      <c r="Q51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146</v>
      </c>
      <c r="R517" s="6">
        <f t="shared" si="32"/>
        <v>45022</v>
      </c>
      <c r="S517" s="5">
        <f t="shared" si="33"/>
        <v>0.16319444444525288</v>
      </c>
      <c r="T517" s="5">
        <f t="shared" si="34"/>
        <v>0.20763888888905058</v>
      </c>
      <c r="U517" s="4">
        <f t="shared" si="35"/>
        <v>4.4444444443797693E-2</v>
      </c>
      <c r="V51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2.8935185185185189E-2</v>
      </c>
      <c r="W517" s="4">
        <f>IFERROR(Sala[[#This Row],[T Permanencia]]-Sala[[#This Row],[T Preparación (H)]],0)</f>
        <v>1.5509259258612504E-2</v>
      </c>
      <c r="X517" t="str">
        <f>IF(Sala[[#This Row],[T Degustación (H)]]&gt;0,"Cobrado","No cobrado")</f>
        <v>Cobrado</v>
      </c>
    </row>
    <row r="518" spans="1:24" x14ac:dyDescent="0.2">
      <c r="A518">
        <v>4</v>
      </c>
      <c r="B518" t="s">
        <v>142</v>
      </c>
      <c r="C518">
        <v>517</v>
      </c>
      <c r="D518">
        <v>5</v>
      </c>
      <c r="E518" s="1">
        <v>45022.065972222219</v>
      </c>
      <c r="F518" s="1">
        <v>45022.229166666664</v>
      </c>
      <c r="G518" t="s">
        <v>8</v>
      </c>
      <c r="H518" t="s">
        <v>14</v>
      </c>
      <c r="I518" t="s">
        <v>15</v>
      </c>
      <c r="J518">
        <v>23.92</v>
      </c>
      <c r="K518" t="s">
        <v>20</v>
      </c>
      <c r="L518" t="s">
        <v>52</v>
      </c>
      <c r="M518" t="s">
        <v>65</v>
      </c>
      <c r="N518" t="s">
        <v>44</v>
      </c>
      <c r="O518" t="s">
        <v>82</v>
      </c>
      <c r="Q51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103</v>
      </c>
      <c r="R518" s="6">
        <f t="shared" si="32"/>
        <v>45022</v>
      </c>
      <c r="S518" s="5">
        <f t="shared" si="33"/>
        <v>6.5972222218988463E-2</v>
      </c>
      <c r="T518" s="5">
        <f t="shared" si="34"/>
        <v>0.22916666666424135</v>
      </c>
      <c r="U518" s="4">
        <f t="shared" si="35"/>
        <v>0.16319444444525288</v>
      </c>
      <c r="V51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2.4768518518518516E-2</v>
      </c>
      <c r="W518" s="4">
        <f>IFERROR(Sala[[#This Row],[T Permanencia]]-Sala[[#This Row],[T Preparación (H)]],0)</f>
        <v>0.13842592592673436</v>
      </c>
      <c r="X518" t="str">
        <f>IF(Sala[[#This Row],[T Degustación (H)]]&gt;0,"Cobrado","No cobrado")</f>
        <v>Cobrado</v>
      </c>
    </row>
    <row r="519" spans="1:24" x14ac:dyDescent="0.2">
      <c r="A519">
        <v>5</v>
      </c>
      <c r="B519" t="s">
        <v>312</v>
      </c>
      <c r="C519">
        <v>518</v>
      </c>
      <c r="D519">
        <v>6</v>
      </c>
      <c r="E519" s="1">
        <v>45022.088888888888</v>
      </c>
      <c r="F519" s="1">
        <v>45022.251388888886</v>
      </c>
      <c r="G519" t="s">
        <v>8</v>
      </c>
      <c r="H519" t="s">
        <v>39</v>
      </c>
      <c r="I519" t="s">
        <v>234</v>
      </c>
      <c r="J519">
        <v>18.48</v>
      </c>
      <c r="K519" t="s">
        <v>16</v>
      </c>
      <c r="L519" t="s">
        <v>28</v>
      </c>
      <c r="M519" t="s">
        <v>102</v>
      </c>
      <c r="N519" t="s">
        <v>82</v>
      </c>
      <c r="Q51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77</v>
      </c>
      <c r="R519" s="6">
        <f t="shared" si="32"/>
        <v>45022</v>
      </c>
      <c r="S519" s="5">
        <f t="shared" si="33"/>
        <v>8.8888888887595385E-2</v>
      </c>
      <c r="T519" s="5">
        <f t="shared" si="34"/>
        <v>0.25138888888614019</v>
      </c>
      <c r="U519" s="4">
        <f t="shared" si="35"/>
        <v>0.17291666666521147</v>
      </c>
      <c r="V51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3.5069444444444445E-2</v>
      </c>
      <c r="W519" s="4">
        <f>IFERROR(Sala[[#This Row],[T Permanencia]]-Sala[[#This Row],[T Preparación (H)]],0)</f>
        <v>0.13784722222076701</v>
      </c>
      <c r="X519" t="str">
        <f>IF(Sala[[#This Row],[T Degustación (H)]]&gt;0,"Cobrado","No cobrado")</f>
        <v>Cobrado</v>
      </c>
    </row>
    <row r="520" spans="1:24" x14ac:dyDescent="0.2">
      <c r="A520">
        <v>6</v>
      </c>
      <c r="B520" t="s">
        <v>504</v>
      </c>
      <c r="C520">
        <v>519</v>
      </c>
      <c r="D520">
        <v>2</v>
      </c>
      <c r="E520" s="1">
        <v>45022.033333333333</v>
      </c>
      <c r="F520" s="1">
        <v>45022.15902777778</v>
      </c>
      <c r="G520" t="s">
        <v>13</v>
      </c>
      <c r="H520" t="s">
        <v>14</v>
      </c>
      <c r="I520" t="s">
        <v>234</v>
      </c>
      <c r="J520">
        <v>34.590000000000003</v>
      </c>
      <c r="K520" t="s">
        <v>10</v>
      </c>
      <c r="L520" t="s">
        <v>60</v>
      </c>
      <c r="M520" t="s">
        <v>41</v>
      </c>
      <c r="N520" t="s">
        <v>26</v>
      </c>
      <c r="O520" t="s">
        <v>82</v>
      </c>
      <c r="Q52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245</v>
      </c>
      <c r="R520" s="6">
        <f t="shared" si="32"/>
        <v>45022</v>
      </c>
      <c r="S520" s="5">
        <f t="shared" si="33"/>
        <v>3.3333333332848269E-2</v>
      </c>
      <c r="T520" s="5">
        <f t="shared" si="34"/>
        <v>0.15902777777955635</v>
      </c>
      <c r="U520" s="4">
        <f t="shared" si="35"/>
        <v>0.12569444444670808</v>
      </c>
      <c r="V52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4.2592592592592592E-2</v>
      </c>
      <c r="W520" s="4">
        <f>IFERROR(Sala[[#This Row],[T Permanencia]]-Sala[[#This Row],[T Preparación (H)]],0)</f>
        <v>8.3101851854115477E-2</v>
      </c>
      <c r="X520" t="str">
        <f>IF(Sala[[#This Row],[T Degustación (H)]]&gt;0,"Cobrado","No cobrado")</f>
        <v>Cobrado</v>
      </c>
    </row>
    <row r="521" spans="1:24" x14ac:dyDescent="0.2">
      <c r="A521">
        <v>4</v>
      </c>
      <c r="B521" t="s">
        <v>505</v>
      </c>
      <c r="C521">
        <v>520</v>
      </c>
      <c r="D521">
        <v>4</v>
      </c>
      <c r="E521" s="1">
        <v>45022.149305555555</v>
      </c>
      <c r="F521" s="1">
        <v>45022.265972222223</v>
      </c>
      <c r="G521" t="s">
        <v>8</v>
      </c>
      <c r="H521" t="s">
        <v>9</v>
      </c>
      <c r="I521" t="s">
        <v>234</v>
      </c>
      <c r="J521">
        <v>43.99</v>
      </c>
      <c r="K521" t="s">
        <v>10</v>
      </c>
      <c r="L521" t="s">
        <v>28</v>
      </c>
      <c r="M521" t="s">
        <v>18</v>
      </c>
      <c r="N521" t="s">
        <v>29</v>
      </c>
      <c r="O521" t="s">
        <v>47</v>
      </c>
      <c r="P521" t="s">
        <v>31</v>
      </c>
      <c r="Q52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280</v>
      </c>
      <c r="R521" s="6">
        <f t="shared" si="32"/>
        <v>45022</v>
      </c>
      <c r="S521" s="5">
        <f t="shared" si="33"/>
        <v>0.14930555555474712</v>
      </c>
      <c r="T521" s="5">
        <f t="shared" si="34"/>
        <v>0.26597222222335404</v>
      </c>
      <c r="U521" s="4">
        <f t="shared" si="35"/>
        <v>0.11666666666860692</v>
      </c>
      <c r="V52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5.1736111111111108E-2</v>
      </c>
      <c r="W521" s="4">
        <f>IFERROR(Sala[[#This Row],[T Permanencia]]-Sala[[#This Row],[T Preparación (H)]],0)</f>
        <v>6.4930555557495814E-2</v>
      </c>
      <c r="X521" t="str">
        <f>IF(Sala[[#This Row],[T Degustación (H)]]&gt;0,"Cobrado","No cobrado")</f>
        <v>Cobrado</v>
      </c>
    </row>
    <row r="522" spans="1:24" x14ac:dyDescent="0.2">
      <c r="A522">
        <v>18</v>
      </c>
      <c r="B522" t="s">
        <v>506</v>
      </c>
      <c r="C522">
        <v>521</v>
      </c>
      <c r="D522">
        <v>2</v>
      </c>
      <c r="E522" s="1">
        <v>45022.029861111114</v>
      </c>
      <c r="F522" s="1">
        <v>45022.120833333334</v>
      </c>
      <c r="G522" t="s">
        <v>8</v>
      </c>
      <c r="H522" t="s">
        <v>14</v>
      </c>
      <c r="I522" t="s">
        <v>234</v>
      </c>
      <c r="J522">
        <v>15.18</v>
      </c>
      <c r="K522" t="s">
        <v>10</v>
      </c>
      <c r="L522" t="s">
        <v>21</v>
      </c>
      <c r="M522" t="s">
        <v>50</v>
      </c>
      <c r="N522" t="s">
        <v>18</v>
      </c>
      <c r="O522" t="s">
        <v>29</v>
      </c>
      <c r="Q52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210</v>
      </c>
      <c r="R522" s="6">
        <f t="shared" si="32"/>
        <v>45022</v>
      </c>
      <c r="S522" s="5">
        <f t="shared" si="33"/>
        <v>2.9861111113859806E-2</v>
      </c>
      <c r="T522" s="5">
        <f t="shared" si="34"/>
        <v>0.12083333333430346</v>
      </c>
      <c r="U522" s="4">
        <f t="shared" si="35"/>
        <v>9.0972222220443655E-2</v>
      </c>
      <c r="V52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2.9166666666666664E-2</v>
      </c>
      <c r="W522" s="4">
        <f>IFERROR(Sala[[#This Row],[T Permanencia]]-Sala[[#This Row],[T Preparación (H)]],0)</f>
        <v>6.1805555553776995E-2</v>
      </c>
      <c r="X522" t="str">
        <f>IF(Sala[[#This Row],[T Degustación (H)]]&gt;0,"Cobrado","No cobrado")</f>
        <v>Cobrado</v>
      </c>
    </row>
    <row r="523" spans="1:24" x14ac:dyDescent="0.2">
      <c r="A523">
        <v>2</v>
      </c>
      <c r="B523" t="s">
        <v>177</v>
      </c>
      <c r="C523">
        <v>522</v>
      </c>
      <c r="D523">
        <v>5</v>
      </c>
      <c r="E523" s="1">
        <v>45022.068055555559</v>
      </c>
      <c r="F523" s="1">
        <v>45022.18472222222</v>
      </c>
      <c r="G523" t="s">
        <v>8</v>
      </c>
      <c r="H523" t="s">
        <v>14</v>
      </c>
      <c r="I523" t="s">
        <v>15</v>
      </c>
      <c r="J523">
        <v>35.35</v>
      </c>
      <c r="K523" t="s">
        <v>10</v>
      </c>
      <c r="L523" t="s">
        <v>46</v>
      </c>
      <c r="M523" t="s">
        <v>22</v>
      </c>
      <c r="Q52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84</v>
      </c>
      <c r="R523" s="6">
        <f t="shared" si="32"/>
        <v>45022</v>
      </c>
      <c r="S523" s="5">
        <f t="shared" si="33"/>
        <v>6.805555555911269E-2</v>
      </c>
      <c r="T523" s="5">
        <f t="shared" si="34"/>
        <v>0.18472222222044365</v>
      </c>
      <c r="U523" s="4">
        <f t="shared" si="35"/>
        <v>0.11666666666133096</v>
      </c>
      <c r="V52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1.087962962962963E-2</v>
      </c>
      <c r="W523" s="4">
        <f>IFERROR(Sala[[#This Row],[T Permanencia]]-Sala[[#This Row],[T Preparación (H)]],0)</f>
        <v>0.10578703703170134</v>
      </c>
      <c r="X523" t="str">
        <f>IF(Sala[[#This Row],[T Degustación (H)]]&gt;0,"Cobrado","No cobrado")</f>
        <v>Cobrado</v>
      </c>
    </row>
    <row r="524" spans="1:24" x14ac:dyDescent="0.2">
      <c r="A524">
        <v>4</v>
      </c>
      <c r="B524" t="s">
        <v>178</v>
      </c>
      <c r="C524">
        <v>523</v>
      </c>
      <c r="D524">
        <v>3</v>
      </c>
      <c r="E524" s="1">
        <v>45022.068749999999</v>
      </c>
      <c r="F524" s="1">
        <v>45022.195833333331</v>
      </c>
      <c r="G524" t="s">
        <v>13</v>
      </c>
      <c r="H524" t="s">
        <v>14</v>
      </c>
      <c r="I524" t="s">
        <v>234</v>
      </c>
      <c r="J524">
        <v>45.41</v>
      </c>
      <c r="K524" t="s">
        <v>16</v>
      </c>
      <c r="L524" t="s">
        <v>40</v>
      </c>
      <c r="M524" t="s">
        <v>41</v>
      </c>
      <c r="Q52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81</v>
      </c>
      <c r="R524" s="6">
        <f t="shared" si="32"/>
        <v>45022</v>
      </c>
      <c r="S524" s="5">
        <f t="shared" si="33"/>
        <v>6.8749999998544808E-2</v>
      </c>
      <c r="T524" s="5">
        <f t="shared" si="34"/>
        <v>0.19583333333139308</v>
      </c>
      <c r="U524" s="4">
        <f t="shared" si="35"/>
        <v>0.13749999999951493</v>
      </c>
      <c r="V52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1.1805555555555555E-2</v>
      </c>
      <c r="W524" s="4">
        <f>IFERROR(Sala[[#This Row],[T Permanencia]]-Sala[[#This Row],[T Preparación (H)]],0)</f>
        <v>0.12569444444395939</v>
      </c>
      <c r="X524" t="str">
        <f>IF(Sala[[#This Row],[T Degustación (H)]]&gt;0,"Cobrado","No cobrado")</f>
        <v>Cobrado</v>
      </c>
    </row>
    <row r="525" spans="1:24" x14ac:dyDescent="0.2">
      <c r="A525">
        <v>16</v>
      </c>
      <c r="B525" t="s">
        <v>507</v>
      </c>
      <c r="C525">
        <v>524</v>
      </c>
      <c r="D525">
        <v>4</v>
      </c>
      <c r="E525" s="1">
        <v>45022.002083333333</v>
      </c>
      <c r="F525" s="1">
        <v>45022.105555555558</v>
      </c>
      <c r="G525" t="s">
        <v>43</v>
      </c>
      <c r="H525" t="s">
        <v>14</v>
      </c>
      <c r="I525" t="s">
        <v>234</v>
      </c>
      <c r="J525">
        <v>26.91</v>
      </c>
      <c r="K525" t="s">
        <v>16</v>
      </c>
      <c r="L525" t="s">
        <v>231</v>
      </c>
      <c r="M525" t="s">
        <v>82</v>
      </c>
      <c r="N525" t="s">
        <v>41</v>
      </c>
      <c r="Q52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76</v>
      </c>
      <c r="R525" s="6">
        <f t="shared" si="32"/>
        <v>45022</v>
      </c>
      <c r="S525" s="5">
        <f t="shared" si="33"/>
        <v>2.0833333328482695E-3</v>
      </c>
      <c r="T525" s="5">
        <f t="shared" si="34"/>
        <v>0.1055555555576575</v>
      </c>
      <c r="U525" s="4">
        <f t="shared" si="35"/>
        <v>0.1138888888914759</v>
      </c>
      <c r="V52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3.7152777777777778E-2</v>
      </c>
      <c r="W525" s="4">
        <f>IFERROR(Sala[[#This Row],[T Permanencia]]-Sala[[#This Row],[T Preparación (H)]],0)</f>
        <v>7.673611111369813E-2</v>
      </c>
      <c r="X525" t="str">
        <f>IF(Sala[[#This Row],[T Degustación (H)]]&gt;0,"Cobrado","No cobrado")</f>
        <v>Cobrado</v>
      </c>
    </row>
    <row r="526" spans="1:24" x14ac:dyDescent="0.2">
      <c r="A526">
        <v>16</v>
      </c>
      <c r="B526" t="s">
        <v>90</v>
      </c>
      <c r="C526">
        <v>525</v>
      </c>
      <c r="D526">
        <v>3</v>
      </c>
      <c r="E526" s="1">
        <v>45022.143750000003</v>
      </c>
      <c r="F526" s="1">
        <v>45022.301388888889</v>
      </c>
      <c r="G526" t="s">
        <v>43</v>
      </c>
      <c r="H526" t="s">
        <v>14</v>
      </c>
      <c r="I526" t="s">
        <v>234</v>
      </c>
      <c r="J526">
        <v>32.869999999999997</v>
      </c>
      <c r="K526" t="s">
        <v>16</v>
      </c>
      <c r="L526" t="s">
        <v>81</v>
      </c>
      <c r="M526" t="s">
        <v>79</v>
      </c>
      <c r="N526" t="s">
        <v>11</v>
      </c>
      <c r="O526" t="s">
        <v>47</v>
      </c>
      <c r="Q52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197</v>
      </c>
      <c r="R526" s="6">
        <f t="shared" si="32"/>
        <v>45022</v>
      </c>
      <c r="S526" s="5">
        <f t="shared" si="33"/>
        <v>0.14375000000291038</v>
      </c>
      <c r="T526" s="5">
        <f t="shared" si="34"/>
        <v>0.30138888888905058</v>
      </c>
      <c r="U526" s="4">
        <f t="shared" si="35"/>
        <v>0.16805555555280685</v>
      </c>
      <c r="V52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2.4305555555555559E-2</v>
      </c>
      <c r="W526" s="4">
        <f>IFERROR(Sala[[#This Row],[T Permanencia]]-Sala[[#This Row],[T Preparación (H)]],0)</f>
        <v>0.1437499999972513</v>
      </c>
      <c r="X526" t="str">
        <f>IF(Sala[[#This Row],[T Degustación (H)]]&gt;0,"Cobrado","No cobrado")</f>
        <v>Cobrado</v>
      </c>
    </row>
    <row r="527" spans="1:24" x14ac:dyDescent="0.2">
      <c r="A527">
        <v>4</v>
      </c>
      <c r="B527" t="s">
        <v>179</v>
      </c>
      <c r="C527">
        <v>526</v>
      </c>
      <c r="D527">
        <v>6</v>
      </c>
      <c r="E527" s="1">
        <v>45022.155555555553</v>
      </c>
      <c r="F527" s="1">
        <v>45022.236805555556</v>
      </c>
      <c r="G527" t="s">
        <v>8</v>
      </c>
      <c r="H527" t="s">
        <v>9</v>
      </c>
      <c r="I527" t="s">
        <v>235</v>
      </c>
      <c r="J527">
        <v>43.02</v>
      </c>
      <c r="K527" t="s">
        <v>10</v>
      </c>
      <c r="L527" t="s">
        <v>21</v>
      </c>
      <c r="M527" t="s">
        <v>102</v>
      </c>
      <c r="Q52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33</v>
      </c>
      <c r="R527" s="6">
        <f t="shared" si="32"/>
        <v>45022</v>
      </c>
      <c r="S527" s="5">
        <f t="shared" si="33"/>
        <v>0.15555555555329192</v>
      </c>
      <c r="T527" s="5">
        <f t="shared" si="34"/>
        <v>0.23680555555620231</v>
      </c>
      <c r="U527" s="4">
        <f t="shared" si="35"/>
        <v>8.1250000002910383E-2</v>
      </c>
      <c r="V52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1.5277777777777777E-2</v>
      </c>
      <c r="W527" s="4">
        <f>IFERROR(Sala[[#This Row],[T Permanencia]]-Sala[[#This Row],[T Preparación (H)]],0)</f>
        <v>6.5972222225132604E-2</v>
      </c>
      <c r="X527" t="str">
        <f>IF(Sala[[#This Row],[T Degustación (H)]]&gt;0,"Cobrado","No cobrado")</f>
        <v>Cobrado</v>
      </c>
    </row>
    <row r="528" spans="1:24" x14ac:dyDescent="0.2">
      <c r="A528">
        <v>19</v>
      </c>
      <c r="B528" t="s">
        <v>180</v>
      </c>
      <c r="C528">
        <v>527</v>
      </c>
      <c r="D528">
        <v>4</v>
      </c>
      <c r="E528" s="1">
        <v>45022.15347222222</v>
      </c>
      <c r="F528" s="1">
        <v>45022.246527777781</v>
      </c>
      <c r="G528" t="s">
        <v>63</v>
      </c>
      <c r="H528" t="s">
        <v>39</v>
      </c>
      <c r="I528" t="s">
        <v>15</v>
      </c>
      <c r="J528">
        <v>22.95</v>
      </c>
      <c r="K528" t="s">
        <v>16</v>
      </c>
      <c r="L528" t="s">
        <v>233</v>
      </c>
      <c r="M528" t="s">
        <v>41</v>
      </c>
      <c r="Q52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54</v>
      </c>
      <c r="R528" s="6">
        <f t="shared" si="32"/>
        <v>45022</v>
      </c>
      <c r="S528" s="5">
        <f t="shared" si="33"/>
        <v>0.15347222222044365</v>
      </c>
      <c r="T528" s="5">
        <f t="shared" si="34"/>
        <v>0.24652777778101154</v>
      </c>
      <c r="U528" s="4">
        <f t="shared" si="35"/>
        <v>0.10347222222723455</v>
      </c>
      <c r="V52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1.0763888888888889E-2</v>
      </c>
      <c r="W528" s="4">
        <f>IFERROR(Sala[[#This Row],[T Permanencia]]-Sala[[#This Row],[T Preparación (H)]],0)</f>
        <v>9.2708333338345661E-2</v>
      </c>
      <c r="X528" t="str">
        <f>IF(Sala[[#This Row],[T Degustación (H)]]&gt;0,"Cobrado","No cobrado")</f>
        <v>Cobrado</v>
      </c>
    </row>
    <row r="529" spans="1:24" x14ac:dyDescent="0.2">
      <c r="A529">
        <v>14</v>
      </c>
      <c r="B529" t="s">
        <v>508</v>
      </c>
      <c r="C529">
        <v>528</v>
      </c>
      <c r="D529">
        <v>2</v>
      </c>
      <c r="E529" s="1">
        <v>45022.074305555558</v>
      </c>
      <c r="F529" s="1">
        <v>45022.158333333333</v>
      </c>
      <c r="G529" t="s">
        <v>24</v>
      </c>
      <c r="H529" t="s">
        <v>14</v>
      </c>
      <c r="I529" t="s">
        <v>235</v>
      </c>
      <c r="J529">
        <v>15.62</v>
      </c>
      <c r="K529" t="s">
        <v>20</v>
      </c>
      <c r="L529" t="s">
        <v>21</v>
      </c>
      <c r="M529" t="s">
        <v>56</v>
      </c>
      <c r="N529" t="s">
        <v>26</v>
      </c>
      <c r="O529" t="s">
        <v>37</v>
      </c>
      <c r="Q52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78</v>
      </c>
      <c r="R529" s="6">
        <f t="shared" si="32"/>
        <v>45022</v>
      </c>
      <c r="S529" s="5">
        <f t="shared" si="33"/>
        <v>7.4305555557657499E-2</v>
      </c>
      <c r="T529" s="5">
        <f t="shared" si="34"/>
        <v>0.15833333333284827</v>
      </c>
      <c r="U529" s="4">
        <f t="shared" si="35"/>
        <v>8.4027777775190771E-2</v>
      </c>
      <c r="V52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8.4027777777777785E-2</v>
      </c>
      <c r="W529" s="4">
        <f>IFERROR(Sala[[#This Row],[T Permanencia]]-Sala[[#This Row],[T Preparación (H)]],0)</f>
        <v>-2.5870139364059241E-12</v>
      </c>
      <c r="X529" t="str">
        <f>IF(Sala[[#This Row],[T Degustación (H)]]&gt;0,"Cobrado","No cobrado")</f>
        <v>No cobrado</v>
      </c>
    </row>
    <row r="530" spans="1:24" x14ac:dyDescent="0.2">
      <c r="A530">
        <v>1</v>
      </c>
      <c r="B530" t="s">
        <v>509</v>
      </c>
      <c r="C530">
        <v>529</v>
      </c>
      <c r="D530">
        <v>2</v>
      </c>
      <c r="E530" s="1">
        <v>45022.081944444442</v>
      </c>
      <c r="F530" s="1">
        <v>45022.195833333331</v>
      </c>
      <c r="G530" t="s">
        <v>43</v>
      </c>
      <c r="H530" t="s">
        <v>14</v>
      </c>
      <c r="I530" t="s">
        <v>234</v>
      </c>
      <c r="J530">
        <v>25.91</v>
      </c>
      <c r="K530" t="s">
        <v>16</v>
      </c>
      <c r="L530" t="s">
        <v>233</v>
      </c>
      <c r="M530" t="s">
        <v>29</v>
      </c>
      <c r="N530" t="s">
        <v>35</v>
      </c>
      <c r="O530" t="s">
        <v>79</v>
      </c>
      <c r="P530" t="s">
        <v>22</v>
      </c>
      <c r="Q53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208</v>
      </c>
      <c r="R530" s="6">
        <f t="shared" si="32"/>
        <v>45022</v>
      </c>
      <c r="S530" s="5">
        <f t="shared" si="33"/>
        <v>8.1944444442342501E-2</v>
      </c>
      <c r="T530" s="5">
        <f t="shared" si="34"/>
        <v>0.19583333333139308</v>
      </c>
      <c r="U530" s="4">
        <f t="shared" si="35"/>
        <v>0.12430555555571725</v>
      </c>
      <c r="V53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6.2847222222222221E-2</v>
      </c>
      <c r="W530" s="4">
        <f>IFERROR(Sala[[#This Row],[T Permanencia]]-Sala[[#This Row],[T Preparación (H)]],0)</f>
        <v>6.1458333333495027E-2</v>
      </c>
      <c r="X530" t="str">
        <f>IF(Sala[[#This Row],[T Degustación (H)]]&gt;0,"Cobrado","No cobrado")</f>
        <v>Cobrado</v>
      </c>
    </row>
    <row r="531" spans="1:24" x14ac:dyDescent="0.2">
      <c r="A531">
        <v>7</v>
      </c>
      <c r="B531" t="s">
        <v>510</v>
      </c>
      <c r="C531">
        <v>530</v>
      </c>
      <c r="D531">
        <v>5</v>
      </c>
      <c r="E531" s="1">
        <v>45022.092361111114</v>
      </c>
      <c r="F531" s="1">
        <v>45022.254861111112</v>
      </c>
      <c r="G531" t="s">
        <v>13</v>
      </c>
      <c r="H531" t="s">
        <v>14</v>
      </c>
      <c r="I531" t="s">
        <v>234</v>
      </c>
      <c r="J531">
        <v>30.19</v>
      </c>
      <c r="K531" t="s">
        <v>16</v>
      </c>
      <c r="L531" t="s">
        <v>60</v>
      </c>
      <c r="M531" t="s">
        <v>37</v>
      </c>
      <c r="N531" t="s">
        <v>22</v>
      </c>
      <c r="O531" t="s">
        <v>50</v>
      </c>
      <c r="Q53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160</v>
      </c>
      <c r="R531" s="6">
        <f t="shared" si="32"/>
        <v>45022</v>
      </c>
      <c r="S531" s="5">
        <f t="shared" si="33"/>
        <v>9.2361111113859806E-2</v>
      </c>
      <c r="T531" s="5">
        <f t="shared" si="34"/>
        <v>0.25486111111240461</v>
      </c>
      <c r="U531" s="4">
        <f t="shared" si="35"/>
        <v>0.17291666666521147</v>
      </c>
      <c r="V53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3.2523148148148148E-2</v>
      </c>
      <c r="W531" s="4">
        <f>IFERROR(Sala[[#This Row],[T Permanencia]]-Sala[[#This Row],[T Preparación (H)]],0)</f>
        <v>0.14039351851706333</v>
      </c>
      <c r="X531" t="str">
        <f>IF(Sala[[#This Row],[T Degustación (H)]]&gt;0,"Cobrado","No cobrado")</f>
        <v>Cobrado</v>
      </c>
    </row>
    <row r="532" spans="1:24" x14ac:dyDescent="0.2">
      <c r="A532">
        <v>9</v>
      </c>
      <c r="B532" t="s">
        <v>444</v>
      </c>
      <c r="C532">
        <v>531</v>
      </c>
      <c r="D532">
        <v>6</v>
      </c>
      <c r="E532" s="1">
        <v>45022.127083333333</v>
      </c>
      <c r="F532" s="1">
        <v>45022.211111111108</v>
      </c>
      <c r="G532" t="s">
        <v>24</v>
      </c>
      <c r="H532" t="s">
        <v>9</v>
      </c>
      <c r="I532" t="s">
        <v>15</v>
      </c>
      <c r="J532">
        <v>34.39</v>
      </c>
      <c r="K532" t="s">
        <v>10</v>
      </c>
      <c r="L532" t="s">
        <v>60</v>
      </c>
      <c r="M532" t="s">
        <v>33</v>
      </c>
      <c r="N532" t="s">
        <v>26</v>
      </c>
      <c r="O532" t="s">
        <v>37</v>
      </c>
      <c r="P532" t="s">
        <v>18</v>
      </c>
      <c r="Q53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244</v>
      </c>
      <c r="R532" s="6">
        <f t="shared" si="32"/>
        <v>45022</v>
      </c>
      <c r="S532" s="5">
        <f t="shared" si="33"/>
        <v>0.12708333333284827</v>
      </c>
      <c r="T532" s="5">
        <f t="shared" si="34"/>
        <v>0.21111111110803904</v>
      </c>
      <c r="U532" s="4">
        <f t="shared" si="35"/>
        <v>8.4027777775190771E-2</v>
      </c>
      <c r="V53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6.5972222222222224E-2</v>
      </c>
      <c r="W532" s="4">
        <f>IFERROR(Sala[[#This Row],[T Permanencia]]-Sala[[#This Row],[T Preparación (H)]],0)</f>
        <v>1.8055555552968547E-2</v>
      </c>
      <c r="X532" t="str">
        <f>IF(Sala[[#This Row],[T Degustación (H)]]&gt;0,"Cobrado","No cobrado")</f>
        <v>Cobrado</v>
      </c>
    </row>
    <row r="533" spans="1:24" x14ac:dyDescent="0.2">
      <c r="A533">
        <v>13</v>
      </c>
      <c r="B533" t="s">
        <v>266</v>
      </c>
      <c r="C533">
        <v>532</v>
      </c>
      <c r="D533">
        <v>3</v>
      </c>
      <c r="E533" s="1">
        <v>45022.074999999997</v>
      </c>
      <c r="F533" s="1">
        <v>45022.226388888892</v>
      </c>
      <c r="G533" t="s">
        <v>43</v>
      </c>
      <c r="H533" t="s">
        <v>39</v>
      </c>
      <c r="I533" t="s">
        <v>235</v>
      </c>
      <c r="J533">
        <v>17.95</v>
      </c>
      <c r="K533" t="s">
        <v>20</v>
      </c>
      <c r="L533" t="s">
        <v>40</v>
      </c>
      <c r="M533" t="s">
        <v>33</v>
      </c>
      <c r="N533" t="s">
        <v>61</v>
      </c>
      <c r="O533" t="s">
        <v>95</v>
      </c>
      <c r="Q53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137</v>
      </c>
      <c r="R533" s="6">
        <f t="shared" si="32"/>
        <v>45022</v>
      </c>
      <c r="S533" s="5">
        <f t="shared" si="33"/>
        <v>7.4999999997089617E-2</v>
      </c>
      <c r="T533" s="5">
        <f t="shared" si="34"/>
        <v>0.22638888889196096</v>
      </c>
      <c r="U533" s="4">
        <f t="shared" si="35"/>
        <v>0.15138888889487134</v>
      </c>
      <c r="V53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2.8819444444444446E-2</v>
      </c>
      <c r="W533" s="4">
        <f>IFERROR(Sala[[#This Row],[T Permanencia]]-Sala[[#This Row],[T Preparación (H)]],0)</f>
        <v>0.12256944445042689</v>
      </c>
      <c r="X533" t="str">
        <f>IF(Sala[[#This Row],[T Degustación (H)]]&gt;0,"Cobrado","No cobrado")</f>
        <v>Cobrado</v>
      </c>
    </row>
    <row r="534" spans="1:24" x14ac:dyDescent="0.2">
      <c r="A534">
        <v>1</v>
      </c>
      <c r="B534" t="s">
        <v>198</v>
      </c>
      <c r="C534">
        <v>533</v>
      </c>
      <c r="D534">
        <v>3</v>
      </c>
      <c r="E534" s="1">
        <v>45022.134722222225</v>
      </c>
      <c r="F534" s="1">
        <v>45022.222222222219</v>
      </c>
      <c r="G534" t="s">
        <v>13</v>
      </c>
      <c r="H534" t="s">
        <v>9</v>
      </c>
      <c r="I534" t="s">
        <v>235</v>
      </c>
      <c r="J534">
        <v>20.09</v>
      </c>
      <c r="K534" t="s">
        <v>10</v>
      </c>
      <c r="L534" t="s">
        <v>52</v>
      </c>
      <c r="M534" t="s">
        <v>56</v>
      </c>
      <c r="N534" t="s">
        <v>33</v>
      </c>
      <c r="Q53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41</v>
      </c>
      <c r="R534" s="6">
        <f t="shared" si="32"/>
        <v>45022</v>
      </c>
      <c r="S534" s="5">
        <f t="shared" si="33"/>
        <v>0.13472222222480923</v>
      </c>
      <c r="T534" s="5">
        <f t="shared" si="34"/>
        <v>0.22222222221898846</v>
      </c>
      <c r="U534" s="4">
        <f t="shared" si="35"/>
        <v>8.7499999994179234E-2</v>
      </c>
      <c r="V53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3.3333333333333333E-2</v>
      </c>
      <c r="W534" s="4">
        <f>IFERROR(Sala[[#This Row],[T Permanencia]]-Sala[[#This Row],[T Preparación (H)]],0)</f>
        <v>5.4166666660845901E-2</v>
      </c>
      <c r="X534" t="str">
        <f>IF(Sala[[#This Row],[T Degustación (H)]]&gt;0,"Cobrado","No cobrado")</f>
        <v>Cobrado</v>
      </c>
    </row>
    <row r="535" spans="1:24" x14ac:dyDescent="0.2">
      <c r="A535">
        <v>1</v>
      </c>
      <c r="B535" t="s">
        <v>511</v>
      </c>
      <c r="C535">
        <v>534</v>
      </c>
      <c r="D535">
        <v>6</v>
      </c>
      <c r="E535" s="1">
        <v>45022.043055555558</v>
      </c>
      <c r="F535" s="1">
        <v>45022.186805555553</v>
      </c>
      <c r="G535" t="s">
        <v>8</v>
      </c>
      <c r="H535" t="s">
        <v>9</v>
      </c>
      <c r="I535" t="s">
        <v>234</v>
      </c>
      <c r="J535">
        <v>23.59</v>
      </c>
      <c r="K535" t="s">
        <v>20</v>
      </c>
      <c r="L535" t="s">
        <v>17</v>
      </c>
      <c r="M535" t="s">
        <v>65</v>
      </c>
      <c r="N535" t="s">
        <v>18</v>
      </c>
      <c r="O535" t="s">
        <v>11</v>
      </c>
      <c r="Q53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147</v>
      </c>
      <c r="R535" s="6">
        <f t="shared" si="32"/>
        <v>45022</v>
      </c>
      <c r="S535" s="5">
        <f t="shared" si="33"/>
        <v>4.3055555557657499E-2</v>
      </c>
      <c r="T535" s="5">
        <f t="shared" si="34"/>
        <v>0.18680555555329192</v>
      </c>
      <c r="U535" s="4">
        <f t="shared" si="35"/>
        <v>0.14374999999563443</v>
      </c>
      <c r="V53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2.9861111111111109E-2</v>
      </c>
      <c r="W535" s="4">
        <f>IFERROR(Sala[[#This Row],[T Permanencia]]-Sala[[#This Row],[T Preparación (H)]],0)</f>
        <v>0.11388888888452331</v>
      </c>
      <c r="X535" t="str">
        <f>IF(Sala[[#This Row],[T Degustación (H)]]&gt;0,"Cobrado","No cobrado")</f>
        <v>Cobrado</v>
      </c>
    </row>
    <row r="536" spans="1:24" x14ac:dyDescent="0.2">
      <c r="A536">
        <v>15</v>
      </c>
      <c r="B536" t="s">
        <v>54</v>
      </c>
      <c r="C536">
        <v>535</v>
      </c>
      <c r="D536">
        <v>3</v>
      </c>
      <c r="E536" s="1">
        <v>45022.039583333331</v>
      </c>
      <c r="F536" s="1">
        <v>45022.147222222222</v>
      </c>
      <c r="G536" t="s">
        <v>63</v>
      </c>
      <c r="H536" t="s">
        <v>39</v>
      </c>
      <c r="I536" t="s">
        <v>234</v>
      </c>
      <c r="J536">
        <v>39.450000000000003</v>
      </c>
      <c r="K536" t="s">
        <v>10</v>
      </c>
      <c r="L536" t="s">
        <v>25</v>
      </c>
      <c r="M536" t="s">
        <v>26</v>
      </c>
      <c r="N536" t="s">
        <v>18</v>
      </c>
      <c r="O536" t="s">
        <v>65</v>
      </c>
      <c r="P536" t="s">
        <v>33</v>
      </c>
      <c r="Q53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276</v>
      </c>
      <c r="R536" s="6">
        <f t="shared" si="32"/>
        <v>45022</v>
      </c>
      <c r="S536" s="5">
        <f t="shared" si="33"/>
        <v>3.9583333331393078E-2</v>
      </c>
      <c r="T536" s="5">
        <f t="shared" si="34"/>
        <v>0.14722222222189885</v>
      </c>
      <c r="U536" s="4">
        <f t="shared" si="35"/>
        <v>0.10763888889050577</v>
      </c>
      <c r="V53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3.7499999999999999E-2</v>
      </c>
      <c r="W536" s="4">
        <f>IFERROR(Sala[[#This Row],[T Permanencia]]-Sala[[#This Row],[T Preparación (H)]],0)</f>
        <v>7.0138888890505763E-2</v>
      </c>
      <c r="X536" t="str">
        <f>IF(Sala[[#This Row],[T Degustación (H)]]&gt;0,"Cobrado","No cobrado")</f>
        <v>Cobrado</v>
      </c>
    </row>
    <row r="537" spans="1:24" x14ac:dyDescent="0.2">
      <c r="A537">
        <v>9</v>
      </c>
      <c r="B537" t="s">
        <v>512</v>
      </c>
      <c r="C537">
        <v>536</v>
      </c>
      <c r="D537">
        <v>2</v>
      </c>
      <c r="E537" s="1">
        <v>45022.104861111111</v>
      </c>
      <c r="F537" s="1">
        <v>45022.193749999999</v>
      </c>
      <c r="G537" t="s">
        <v>8</v>
      </c>
      <c r="H537" t="s">
        <v>14</v>
      </c>
      <c r="I537" t="s">
        <v>234</v>
      </c>
      <c r="J537">
        <v>46</v>
      </c>
      <c r="K537" t="s">
        <v>20</v>
      </c>
      <c r="L537" t="s">
        <v>25</v>
      </c>
      <c r="M537" t="s">
        <v>37</v>
      </c>
      <c r="N537" t="s">
        <v>18</v>
      </c>
      <c r="O537" t="s">
        <v>79</v>
      </c>
      <c r="P537" t="s">
        <v>31</v>
      </c>
      <c r="Q53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212</v>
      </c>
      <c r="R537" s="6">
        <f t="shared" si="32"/>
        <v>45022</v>
      </c>
      <c r="S537" s="5">
        <f t="shared" si="33"/>
        <v>0.10486111111094942</v>
      </c>
      <c r="T537" s="5">
        <f t="shared" si="34"/>
        <v>0.19374999999854481</v>
      </c>
      <c r="U537" s="4">
        <f t="shared" si="35"/>
        <v>8.8888888887595385E-2</v>
      </c>
      <c r="V53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5.9027777777777783E-2</v>
      </c>
      <c r="W537" s="4">
        <f>IFERROR(Sala[[#This Row],[T Permanencia]]-Sala[[#This Row],[T Preparación (H)]],0)</f>
        <v>2.9861111109817602E-2</v>
      </c>
      <c r="X537" t="str">
        <f>IF(Sala[[#This Row],[T Degustación (H)]]&gt;0,"Cobrado","No cobrado")</f>
        <v>Cobrado</v>
      </c>
    </row>
    <row r="538" spans="1:24" x14ac:dyDescent="0.2">
      <c r="A538">
        <v>18</v>
      </c>
      <c r="B538" t="s">
        <v>67</v>
      </c>
      <c r="C538">
        <v>537</v>
      </c>
      <c r="D538">
        <v>6</v>
      </c>
      <c r="E538" s="1">
        <v>45022.01666666667</v>
      </c>
      <c r="F538" s="1">
        <v>45022.089583333334</v>
      </c>
      <c r="G538" t="s">
        <v>43</v>
      </c>
      <c r="H538" t="s">
        <v>39</v>
      </c>
      <c r="I538" t="s">
        <v>235</v>
      </c>
      <c r="J538">
        <v>28.68</v>
      </c>
      <c r="K538" t="s">
        <v>16</v>
      </c>
      <c r="L538" t="s">
        <v>231</v>
      </c>
      <c r="M538" t="s">
        <v>33</v>
      </c>
      <c r="Q53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63</v>
      </c>
      <c r="R538" s="6">
        <f t="shared" si="32"/>
        <v>45022</v>
      </c>
      <c r="S538" s="5">
        <f t="shared" si="33"/>
        <v>1.6666666670062114E-2</v>
      </c>
      <c r="T538" s="5">
        <f t="shared" si="34"/>
        <v>8.9583333334303461E-2</v>
      </c>
      <c r="U538" s="4">
        <f t="shared" si="35"/>
        <v>8.3333333330908019E-2</v>
      </c>
      <c r="V53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4.8611111111111112E-3</v>
      </c>
      <c r="W538" s="4">
        <f>IFERROR(Sala[[#This Row],[T Permanencia]]-Sala[[#This Row],[T Preparación (H)]],0)</f>
        <v>7.8472222219796911E-2</v>
      </c>
      <c r="X538" t="str">
        <f>IF(Sala[[#This Row],[T Degustación (H)]]&gt;0,"Cobrado","No cobrado")</f>
        <v>Cobrado</v>
      </c>
    </row>
    <row r="539" spans="1:24" x14ac:dyDescent="0.2">
      <c r="A539">
        <v>14</v>
      </c>
      <c r="B539" t="s">
        <v>384</v>
      </c>
      <c r="C539">
        <v>538</v>
      </c>
      <c r="D539">
        <v>4</v>
      </c>
      <c r="E539" s="1">
        <v>45022.138194444444</v>
      </c>
      <c r="F539" s="1">
        <v>45022.231249999997</v>
      </c>
      <c r="G539" t="s">
        <v>8</v>
      </c>
      <c r="H539" t="s">
        <v>9</v>
      </c>
      <c r="I539" t="s">
        <v>235</v>
      </c>
      <c r="J539">
        <v>41.35</v>
      </c>
      <c r="K539" t="s">
        <v>10</v>
      </c>
      <c r="L539" t="s">
        <v>28</v>
      </c>
      <c r="M539" t="s">
        <v>31</v>
      </c>
      <c r="N539" t="s">
        <v>79</v>
      </c>
      <c r="O539" t="s">
        <v>102</v>
      </c>
      <c r="P539" t="s">
        <v>22</v>
      </c>
      <c r="Q53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142</v>
      </c>
      <c r="R539" s="6">
        <f t="shared" si="32"/>
        <v>45022</v>
      </c>
      <c r="S539" s="5">
        <f t="shared" si="33"/>
        <v>0.13819444444379769</v>
      </c>
      <c r="T539" s="5">
        <f t="shared" si="34"/>
        <v>0.23124999999708962</v>
      </c>
      <c r="U539" s="4">
        <f t="shared" si="35"/>
        <v>9.3055555553291924E-2</v>
      </c>
      <c r="V53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0.12152777777777779</v>
      </c>
      <c r="W539" s="4">
        <f>IFERROR(Sala[[#This Row],[T Permanencia]]-Sala[[#This Row],[T Preparación (H)]],0)</f>
        <v>-2.8472222224485866E-2</v>
      </c>
      <c r="X539" t="str">
        <f>IF(Sala[[#This Row],[T Degustación (H)]]&gt;0,"Cobrado","No cobrado")</f>
        <v>No cobrado</v>
      </c>
    </row>
    <row r="540" spans="1:24" x14ac:dyDescent="0.2">
      <c r="A540">
        <v>18</v>
      </c>
      <c r="B540" t="s">
        <v>513</v>
      </c>
      <c r="C540">
        <v>539</v>
      </c>
      <c r="D540">
        <v>3</v>
      </c>
      <c r="E540" s="1">
        <v>45022.160416666666</v>
      </c>
      <c r="F540" s="1">
        <v>45022.291666666664</v>
      </c>
      <c r="G540" t="s">
        <v>24</v>
      </c>
      <c r="H540" t="s">
        <v>39</v>
      </c>
      <c r="I540" t="s">
        <v>15</v>
      </c>
      <c r="J540">
        <v>20.9</v>
      </c>
      <c r="K540" t="s">
        <v>10</v>
      </c>
      <c r="L540" t="s">
        <v>28</v>
      </c>
      <c r="M540" t="s">
        <v>31</v>
      </c>
      <c r="N540" t="s">
        <v>41</v>
      </c>
      <c r="O540" t="s">
        <v>18</v>
      </c>
      <c r="P540" t="s">
        <v>37</v>
      </c>
      <c r="Q54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240</v>
      </c>
      <c r="R540" s="6">
        <f t="shared" si="32"/>
        <v>45022</v>
      </c>
      <c r="S540" s="5">
        <f t="shared" si="33"/>
        <v>0.16041666666569654</v>
      </c>
      <c r="T540" s="5">
        <f t="shared" si="34"/>
        <v>0.29166666666424135</v>
      </c>
      <c r="U540" s="4">
        <f t="shared" si="35"/>
        <v>0.13124999999854481</v>
      </c>
      <c r="V54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5.1620370370370365E-2</v>
      </c>
      <c r="W540" s="4">
        <f>IFERROR(Sala[[#This Row],[T Permanencia]]-Sala[[#This Row],[T Preparación (H)]],0)</f>
        <v>7.9629629628174436E-2</v>
      </c>
      <c r="X540" t="str">
        <f>IF(Sala[[#This Row],[T Degustación (H)]]&gt;0,"Cobrado","No cobrado")</f>
        <v>Cobrado</v>
      </c>
    </row>
    <row r="541" spans="1:24" x14ac:dyDescent="0.2">
      <c r="A541">
        <v>6</v>
      </c>
      <c r="B541" t="s">
        <v>514</v>
      </c>
      <c r="C541">
        <v>540</v>
      </c>
      <c r="D541">
        <v>4</v>
      </c>
      <c r="E541" s="1">
        <v>45022.156944444447</v>
      </c>
      <c r="F541" s="1">
        <v>45022.288888888892</v>
      </c>
      <c r="G541" t="s">
        <v>63</v>
      </c>
      <c r="H541" t="s">
        <v>14</v>
      </c>
      <c r="I541" t="s">
        <v>234</v>
      </c>
      <c r="J541">
        <v>47.85</v>
      </c>
      <c r="K541" t="s">
        <v>20</v>
      </c>
      <c r="L541" t="s">
        <v>46</v>
      </c>
      <c r="M541" t="s">
        <v>37</v>
      </c>
      <c r="N541" t="s">
        <v>11</v>
      </c>
      <c r="Q54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124</v>
      </c>
      <c r="R541" s="6">
        <f t="shared" si="32"/>
        <v>45022</v>
      </c>
      <c r="S541" s="5">
        <f t="shared" si="33"/>
        <v>0.15694444444670808</v>
      </c>
      <c r="T541" s="5">
        <f t="shared" si="34"/>
        <v>0.28888888889196096</v>
      </c>
      <c r="U541" s="4">
        <f t="shared" si="35"/>
        <v>0.13194444444525288</v>
      </c>
      <c r="V54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2.3032407407407408E-2</v>
      </c>
      <c r="W541" s="4">
        <f>IFERROR(Sala[[#This Row],[T Permanencia]]-Sala[[#This Row],[T Preparación (H)]],0)</f>
        <v>0.10891203703784548</v>
      </c>
      <c r="X541" t="str">
        <f>IF(Sala[[#This Row],[T Degustación (H)]]&gt;0,"Cobrado","No cobrado")</f>
        <v>Cobrado</v>
      </c>
    </row>
    <row r="542" spans="1:24" x14ac:dyDescent="0.2">
      <c r="A542">
        <v>19</v>
      </c>
      <c r="B542" t="s">
        <v>249</v>
      </c>
      <c r="C542">
        <v>541</v>
      </c>
      <c r="D542">
        <v>2</v>
      </c>
      <c r="E542" s="1">
        <v>45022.022916666669</v>
      </c>
      <c r="F542" s="1">
        <v>45022.188888888886</v>
      </c>
      <c r="G542" t="s">
        <v>63</v>
      </c>
      <c r="H542" t="s">
        <v>39</v>
      </c>
      <c r="I542" t="s">
        <v>235</v>
      </c>
      <c r="J542">
        <v>33.700000000000003</v>
      </c>
      <c r="K542" t="s">
        <v>20</v>
      </c>
      <c r="L542" t="s">
        <v>28</v>
      </c>
      <c r="M542" t="s">
        <v>44</v>
      </c>
      <c r="N542" t="s">
        <v>102</v>
      </c>
      <c r="O542" t="s">
        <v>18</v>
      </c>
      <c r="P542" t="s">
        <v>79</v>
      </c>
      <c r="Q54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202</v>
      </c>
      <c r="R542" s="6">
        <f t="shared" si="32"/>
        <v>45022</v>
      </c>
      <c r="S542" s="5">
        <f t="shared" si="33"/>
        <v>2.2916666668606922E-2</v>
      </c>
      <c r="T542" s="5">
        <f t="shared" si="34"/>
        <v>0.18888888888614019</v>
      </c>
      <c r="U542" s="4">
        <f t="shared" si="35"/>
        <v>0.16597222221753327</v>
      </c>
      <c r="V54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5.092592592592593E-2</v>
      </c>
      <c r="W542" s="4">
        <f>IFERROR(Sala[[#This Row],[T Permanencia]]-Sala[[#This Row],[T Preparación (H)]],0)</f>
        <v>0.11504629629160734</v>
      </c>
      <c r="X542" t="str">
        <f>IF(Sala[[#This Row],[T Degustación (H)]]&gt;0,"Cobrado","No cobrado")</f>
        <v>Cobrado</v>
      </c>
    </row>
    <row r="543" spans="1:24" x14ac:dyDescent="0.2">
      <c r="A543">
        <v>9</v>
      </c>
      <c r="B543" t="s">
        <v>309</v>
      </c>
      <c r="C543">
        <v>542</v>
      </c>
      <c r="D543">
        <v>5</v>
      </c>
      <c r="E543" s="1">
        <v>45022.115972222222</v>
      </c>
      <c r="F543" s="1">
        <v>45022.196527777778</v>
      </c>
      <c r="G543" t="s">
        <v>43</v>
      </c>
      <c r="H543" t="s">
        <v>39</v>
      </c>
      <c r="I543" t="s">
        <v>234</v>
      </c>
      <c r="J543">
        <v>49.05</v>
      </c>
      <c r="K543" t="s">
        <v>20</v>
      </c>
      <c r="L543" t="s">
        <v>25</v>
      </c>
      <c r="M543" t="s">
        <v>29</v>
      </c>
      <c r="N543" t="s">
        <v>61</v>
      </c>
      <c r="O543" t="s">
        <v>41</v>
      </c>
      <c r="Q54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148</v>
      </c>
      <c r="R543" s="6">
        <f t="shared" si="32"/>
        <v>45022</v>
      </c>
      <c r="S543" s="5">
        <f t="shared" si="33"/>
        <v>0.11597222222189885</v>
      </c>
      <c r="T543" s="5">
        <f t="shared" si="34"/>
        <v>0.19652777777810115</v>
      </c>
      <c r="U543" s="4">
        <f t="shared" si="35"/>
        <v>8.0555555556202307E-2</v>
      </c>
      <c r="V54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5.5902777777777773E-2</v>
      </c>
      <c r="W543" s="4">
        <f>IFERROR(Sala[[#This Row],[T Permanencia]]-Sala[[#This Row],[T Preparación (H)]],0)</f>
        <v>2.4652777778424534E-2</v>
      </c>
      <c r="X543" t="str">
        <f>IF(Sala[[#This Row],[T Degustación (H)]]&gt;0,"Cobrado","No cobrado")</f>
        <v>Cobrado</v>
      </c>
    </row>
    <row r="544" spans="1:24" x14ac:dyDescent="0.2">
      <c r="A544">
        <v>19</v>
      </c>
      <c r="B544" t="s">
        <v>515</v>
      </c>
      <c r="C544">
        <v>543</v>
      </c>
      <c r="D544">
        <v>5</v>
      </c>
      <c r="E544" s="1">
        <v>45022.032638888886</v>
      </c>
      <c r="F544" s="1">
        <v>45022.150694444441</v>
      </c>
      <c r="G544" t="s">
        <v>8</v>
      </c>
      <c r="H544" t="s">
        <v>9</v>
      </c>
      <c r="I544" t="s">
        <v>234</v>
      </c>
      <c r="J544">
        <v>49.37</v>
      </c>
      <c r="K544" t="s">
        <v>20</v>
      </c>
      <c r="L544" t="s">
        <v>60</v>
      </c>
      <c r="M544" t="s">
        <v>22</v>
      </c>
      <c r="N544" t="s">
        <v>41</v>
      </c>
      <c r="O544" t="s">
        <v>95</v>
      </c>
      <c r="Q54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206</v>
      </c>
      <c r="R544" s="6">
        <f t="shared" si="32"/>
        <v>45022</v>
      </c>
      <c r="S544" s="5">
        <f t="shared" si="33"/>
        <v>3.2638888886140194E-2</v>
      </c>
      <c r="T544" s="5">
        <f t="shared" si="34"/>
        <v>0.15069444444088731</v>
      </c>
      <c r="U544" s="4">
        <f t="shared" si="35"/>
        <v>0.11805555555474712</v>
      </c>
      <c r="V54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2.0833333333333332E-2</v>
      </c>
      <c r="W544" s="4">
        <f>IFERROR(Sala[[#This Row],[T Permanencia]]-Sala[[#This Row],[T Preparación (H)]],0)</f>
        <v>9.7222222221413787E-2</v>
      </c>
      <c r="X544" t="str">
        <f>IF(Sala[[#This Row],[T Degustación (H)]]&gt;0,"Cobrado","No cobrado")</f>
        <v>Cobrado</v>
      </c>
    </row>
    <row r="545" spans="1:24" x14ac:dyDescent="0.2">
      <c r="A545">
        <v>7</v>
      </c>
      <c r="B545" t="s">
        <v>181</v>
      </c>
      <c r="C545">
        <v>544</v>
      </c>
      <c r="D545">
        <v>4</v>
      </c>
      <c r="E545" s="1">
        <v>45022.136805555558</v>
      </c>
      <c r="F545" s="1">
        <v>45022.197916666664</v>
      </c>
      <c r="G545" t="s">
        <v>13</v>
      </c>
      <c r="H545" t="s">
        <v>14</v>
      </c>
      <c r="I545" t="s">
        <v>234</v>
      </c>
      <c r="J545">
        <v>44.91</v>
      </c>
      <c r="K545" t="s">
        <v>16</v>
      </c>
      <c r="L545" t="s">
        <v>52</v>
      </c>
      <c r="M545" t="s">
        <v>11</v>
      </c>
      <c r="Q54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70</v>
      </c>
      <c r="R545" s="6">
        <f t="shared" si="32"/>
        <v>45022</v>
      </c>
      <c r="S545" s="5">
        <f t="shared" si="33"/>
        <v>0.1368055555576575</v>
      </c>
      <c r="T545" s="5">
        <f t="shared" si="34"/>
        <v>0.19791666666424135</v>
      </c>
      <c r="U545" s="4">
        <f t="shared" si="35"/>
        <v>7.152777777325052E-2</v>
      </c>
      <c r="V54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1.6666666666666666E-2</v>
      </c>
      <c r="W545" s="4">
        <f>IFERROR(Sala[[#This Row],[T Permanencia]]-Sala[[#This Row],[T Preparación (H)]],0)</f>
        <v>5.4861111106583857E-2</v>
      </c>
      <c r="X545" t="str">
        <f>IF(Sala[[#This Row],[T Degustación (H)]]&gt;0,"Cobrado","No cobrado")</f>
        <v>Cobrado</v>
      </c>
    </row>
    <row r="546" spans="1:24" x14ac:dyDescent="0.2">
      <c r="A546">
        <v>20</v>
      </c>
      <c r="B546" t="s">
        <v>516</v>
      </c>
      <c r="C546">
        <v>545</v>
      </c>
      <c r="D546">
        <v>5</v>
      </c>
      <c r="E546" s="1">
        <v>45022.11041666667</v>
      </c>
      <c r="F546" s="1">
        <v>45022.18472222222</v>
      </c>
      <c r="G546" t="s">
        <v>24</v>
      </c>
      <c r="H546" t="s">
        <v>14</v>
      </c>
      <c r="I546" t="s">
        <v>15</v>
      </c>
      <c r="J546">
        <v>12.18</v>
      </c>
      <c r="K546" t="s">
        <v>16</v>
      </c>
      <c r="L546" t="s">
        <v>25</v>
      </c>
      <c r="M546" t="s">
        <v>102</v>
      </c>
      <c r="N546" t="s">
        <v>47</v>
      </c>
      <c r="Q54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130</v>
      </c>
      <c r="R546" s="6">
        <f t="shared" si="32"/>
        <v>45022</v>
      </c>
      <c r="S546" s="5">
        <f t="shared" si="33"/>
        <v>0.11041666667006211</v>
      </c>
      <c r="T546" s="5">
        <f t="shared" si="34"/>
        <v>0.18472222222044365</v>
      </c>
      <c r="U546" s="4">
        <f t="shared" si="35"/>
        <v>8.4722222217048213E-2</v>
      </c>
      <c r="V54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4.2361111111111113E-2</v>
      </c>
      <c r="W546" s="4">
        <f>IFERROR(Sala[[#This Row],[T Permanencia]]-Sala[[#This Row],[T Preparación (H)]],0)</f>
        <v>4.2361111105937099E-2</v>
      </c>
      <c r="X546" t="str">
        <f>IF(Sala[[#This Row],[T Degustación (H)]]&gt;0,"Cobrado","No cobrado")</f>
        <v>Cobrado</v>
      </c>
    </row>
    <row r="547" spans="1:24" x14ac:dyDescent="0.2">
      <c r="A547">
        <v>5</v>
      </c>
      <c r="B547" t="s">
        <v>517</v>
      </c>
      <c r="C547">
        <v>546</v>
      </c>
      <c r="D547">
        <v>2</v>
      </c>
      <c r="E547" s="1">
        <v>45022.134722222225</v>
      </c>
      <c r="F547" s="1">
        <v>45022.228472222225</v>
      </c>
      <c r="G547" t="s">
        <v>8</v>
      </c>
      <c r="H547" t="s">
        <v>14</v>
      </c>
      <c r="I547" t="s">
        <v>235</v>
      </c>
      <c r="J547">
        <v>47.81</v>
      </c>
      <c r="K547" t="s">
        <v>20</v>
      </c>
      <c r="L547" t="s">
        <v>21</v>
      </c>
      <c r="M547" t="s">
        <v>95</v>
      </c>
      <c r="N547" t="s">
        <v>22</v>
      </c>
      <c r="Q54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92</v>
      </c>
      <c r="R547" s="6">
        <f t="shared" si="32"/>
        <v>45022</v>
      </c>
      <c r="S547" s="5">
        <f t="shared" si="33"/>
        <v>0.13472222222480923</v>
      </c>
      <c r="T547" s="5">
        <f t="shared" si="34"/>
        <v>0.22847222222480923</v>
      </c>
      <c r="U547" s="4">
        <f t="shared" si="35"/>
        <v>9.375E-2</v>
      </c>
      <c r="V54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5.1736111111111115E-2</v>
      </c>
      <c r="W547" s="4">
        <f>IFERROR(Sala[[#This Row],[T Permanencia]]-Sala[[#This Row],[T Preparación (H)]],0)</f>
        <v>4.2013888888888885E-2</v>
      </c>
      <c r="X547" t="str">
        <f>IF(Sala[[#This Row],[T Degustación (H)]]&gt;0,"Cobrado","No cobrado")</f>
        <v>Cobrado</v>
      </c>
    </row>
    <row r="548" spans="1:24" x14ac:dyDescent="0.2">
      <c r="A548">
        <v>9</v>
      </c>
      <c r="B548" t="s">
        <v>518</v>
      </c>
      <c r="C548">
        <v>547</v>
      </c>
      <c r="D548">
        <v>3</v>
      </c>
      <c r="E548" s="1">
        <v>45022.113194444442</v>
      </c>
      <c r="F548" s="1">
        <v>45022.191666666666</v>
      </c>
      <c r="G548" t="s">
        <v>13</v>
      </c>
      <c r="H548" t="s">
        <v>9</v>
      </c>
      <c r="I548" t="s">
        <v>234</v>
      </c>
      <c r="J548">
        <v>20.04</v>
      </c>
      <c r="K548" t="s">
        <v>16</v>
      </c>
      <c r="L548" t="s">
        <v>28</v>
      </c>
      <c r="M548" t="s">
        <v>47</v>
      </c>
      <c r="N548" t="s">
        <v>102</v>
      </c>
      <c r="O548" t="s">
        <v>11</v>
      </c>
      <c r="Q54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227</v>
      </c>
      <c r="R548" s="6">
        <f t="shared" si="32"/>
        <v>45022</v>
      </c>
      <c r="S548" s="5">
        <f t="shared" si="33"/>
        <v>0.1131944444423425</v>
      </c>
      <c r="T548" s="5">
        <f t="shared" si="34"/>
        <v>0.19166666666569654</v>
      </c>
      <c r="U548" s="4">
        <f t="shared" si="35"/>
        <v>8.8888888890020709E-2</v>
      </c>
      <c r="V54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3.6342592592592593E-2</v>
      </c>
      <c r="W548" s="4">
        <f>IFERROR(Sala[[#This Row],[T Permanencia]]-Sala[[#This Row],[T Preparación (H)]],0)</f>
        <v>5.2546296297428116E-2</v>
      </c>
      <c r="X548" t="str">
        <f>IF(Sala[[#This Row],[T Degustación (H)]]&gt;0,"Cobrado","No cobrado")</f>
        <v>Cobrado</v>
      </c>
    </row>
    <row r="549" spans="1:24" x14ac:dyDescent="0.2">
      <c r="A549">
        <v>4</v>
      </c>
      <c r="B549" t="s">
        <v>519</v>
      </c>
      <c r="C549">
        <v>548</v>
      </c>
      <c r="D549">
        <v>2</v>
      </c>
      <c r="E549" s="1">
        <v>45022.038194444445</v>
      </c>
      <c r="F549" s="1">
        <v>45022.168749999997</v>
      </c>
      <c r="G549" t="s">
        <v>24</v>
      </c>
      <c r="H549" t="s">
        <v>14</v>
      </c>
      <c r="I549" t="s">
        <v>234</v>
      </c>
      <c r="J549">
        <v>28.88</v>
      </c>
      <c r="K549" t="s">
        <v>10</v>
      </c>
      <c r="L549" t="s">
        <v>25</v>
      </c>
      <c r="M549" t="s">
        <v>29</v>
      </c>
      <c r="N549" t="s">
        <v>47</v>
      </c>
      <c r="Q54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96</v>
      </c>
      <c r="R549" s="6">
        <f t="shared" si="32"/>
        <v>45022</v>
      </c>
      <c r="S549" s="5">
        <f t="shared" si="33"/>
        <v>3.8194444445252884E-2</v>
      </c>
      <c r="T549" s="5">
        <f t="shared" si="34"/>
        <v>0.16874999999708962</v>
      </c>
      <c r="U549" s="4">
        <f t="shared" si="35"/>
        <v>0.13055555555183673</v>
      </c>
      <c r="V54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5.694444444444445E-2</v>
      </c>
      <c r="W549" s="4">
        <f>IFERROR(Sala[[#This Row],[T Permanencia]]-Sala[[#This Row],[T Preparación (H)]],0)</f>
        <v>7.3611111107392282E-2</v>
      </c>
      <c r="X549" t="str">
        <f>IF(Sala[[#This Row],[T Degustación (H)]]&gt;0,"Cobrado","No cobrado")</f>
        <v>Cobrado</v>
      </c>
    </row>
    <row r="550" spans="1:24" x14ac:dyDescent="0.2">
      <c r="A550">
        <v>12</v>
      </c>
      <c r="B550" t="s">
        <v>399</v>
      </c>
      <c r="C550">
        <v>549</v>
      </c>
      <c r="D550">
        <v>2</v>
      </c>
      <c r="E550" s="1">
        <v>45022.064583333333</v>
      </c>
      <c r="F550" s="1">
        <v>45022.226388888892</v>
      </c>
      <c r="G550" t="s">
        <v>63</v>
      </c>
      <c r="H550" t="s">
        <v>14</v>
      </c>
      <c r="I550" t="s">
        <v>234</v>
      </c>
      <c r="J550">
        <v>35.340000000000003</v>
      </c>
      <c r="K550" t="s">
        <v>10</v>
      </c>
      <c r="L550" t="s">
        <v>28</v>
      </c>
      <c r="M550" t="s">
        <v>50</v>
      </c>
      <c r="N550" t="s">
        <v>11</v>
      </c>
      <c r="O550" t="s">
        <v>29</v>
      </c>
      <c r="Q55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162</v>
      </c>
      <c r="R550" s="6">
        <f t="shared" si="32"/>
        <v>45022</v>
      </c>
      <c r="S550" s="5">
        <f t="shared" si="33"/>
        <v>6.4583333332848269E-2</v>
      </c>
      <c r="T550" s="5">
        <f t="shared" si="34"/>
        <v>0.22638888889196096</v>
      </c>
      <c r="U550" s="4">
        <f t="shared" si="35"/>
        <v>0.16180555555911269</v>
      </c>
      <c r="V55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4.0740740740740744E-2</v>
      </c>
      <c r="W550" s="4">
        <f>IFERROR(Sala[[#This Row],[T Permanencia]]-Sala[[#This Row],[T Preparación (H)]],0)</f>
        <v>0.12106481481837195</v>
      </c>
      <c r="X550" t="str">
        <f>IF(Sala[[#This Row],[T Degustación (H)]]&gt;0,"Cobrado","No cobrado")</f>
        <v>Cobrado</v>
      </c>
    </row>
    <row r="551" spans="1:24" x14ac:dyDescent="0.2">
      <c r="A551">
        <v>1</v>
      </c>
      <c r="B551" t="s">
        <v>472</v>
      </c>
      <c r="C551">
        <v>550</v>
      </c>
      <c r="D551">
        <v>6</v>
      </c>
      <c r="E551" s="1">
        <v>45022.047222222223</v>
      </c>
      <c r="F551" s="1">
        <v>45022.11041666667</v>
      </c>
      <c r="G551" t="s">
        <v>43</v>
      </c>
      <c r="H551" t="s">
        <v>14</v>
      </c>
      <c r="I551" t="s">
        <v>234</v>
      </c>
      <c r="J551">
        <v>28.33</v>
      </c>
      <c r="K551" t="s">
        <v>16</v>
      </c>
      <c r="L551" t="s">
        <v>17</v>
      </c>
      <c r="M551" t="s">
        <v>31</v>
      </c>
      <c r="N551" t="s">
        <v>65</v>
      </c>
      <c r="O551" t="s">
        <v>56</v>
      </c>
      <c r="Q55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124</v>
      </c>
      <c r="R551" s="6">
        <f t="shared" si="32"/>
        <v>45022</v>
      </c>
      <c r="S551" s="5">
        <f t="shared" si="33"/>
        <v>4.7222222223354038E-2</v>
      </c>
      <c r="T551" s="5">
        <f t="shared" si="34"/>
        <v>0.11041666667006211</v>
      </c>
      <c r="U551" s="4">
        <f t="shared" si="35"/>
        <v>7.3611111113374747E-2</v>
      </c>
      <c r="V55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2.1527777777777778E-2</v>
      </c>
      <c r="W551" s="4">
        <f>IFERROR(Sala[[#This Row],[T Permanencia]]-Sala[[#This Row],[T Preparación (H)]],0)</f>
        <v>5.2083333335596969E-2</v>
      </c>
      <c r="X551" t="str">
        <f>IF(Sala[[#This Row],[T Degustación (H)]]&gt;0,"Cobrado","No cobrado")</f>
        <v>Cobrado</v>
      </c>
    </row>
    <row r="552" spans="1:24" x14ac:dyDescent="0.2">
      <c r="A552">
        <v>4</v>
      </c>
      <c r="B552" t="s">
        <v>520</v>
      </c>
      <c r="C552">
        <v>551</v>
      </c>
      <c r="D552">
        <v>2</v>
      </c>
      <c r="E552" s="1">
        <v>45022.123611111114</v>
      </c>
      <c r="F552" s="1">
        <v>45022.173611111109</v>
      </c>
      <c r="G552" t="s">
        <v>43</v>
      </c>
      <c r="H552" t="s">
        <v>39</v>
      </c>
      <c r="I552" t="s">
        <v>234</v>
      </c>
      <c r="J552">
        <v>17.54</v>
      </c>
      <c r="K552" t="s">
        <v>20</v>
      </c>
      <c r="L552" t="s">
        <v>60</v>
      </c>
      <c r="M552" t="s">
        <v>31</v>
      </c>
      <c r="N552" t="s">
        <v>56</v>
      </c>
      <c r="O552" t="s">
        <v>37</v>
      </c>
      <c r="P552" t="s">
        <v>33</v>
      </c>
      <c r="Q55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171</v>
      </c>
      <c r="R552" s="6">
        <f t="shared" si="32"/>
        <v>45022</v>
      </c>
      <c r="S552" s="5">
        <f t="shared" si="33"/>
        <v>0.12361111111385981</v>
      </c>
      <c r="T552" s="5">
        <f t="shared" si="34"/>
        <v>0.17361111110949423</v>
      </c>
      <c r="U552" s="4">
        <f t="shared" si="35"/>
        <v>4.9999999995634425E-2</v>
      </c>
      <c r="V55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5.6712962962962965E-2</v>
      </c>
      <c r="W552" s="4">
        <f>IFERROR(Sala[[#This Row],[T Permanencia]]-Sala[[#This Row],[T Preparación (H)]],0)</f>
        <v>-6.7129629673285396E-3</v>
      </c>
      <c r="X552" t="str">
        <f>IF(Sala[[#This Row],[T Degustación (H)]]&gt;0,"Cobrado","No cobrado")</f>
        <v>No cobrado</v>
      </c>
    </row>
    <row r="553" spans="1:24" x14ac:dyDescent="0.2">
      <c r="A553">
        <v>11</v>
      </c>
      <c r="B553" t="s">
        <v>521</v>
      </c>
      <c r="C553">
        <v>552</v>
      </c>
      <c r="D553">
        <v>6</v>
      </c>
      <c r="E553" s="1">
        <v>45022.018055555556</v>
      </c>
      <c r="F553" s="1">
        <v>45022.162499999999</v>
      </c>
      <c r="G553" t="s">
        <v>43</v>
      </c>
      <c r="H553" t="s">
        <v>9</v>
      </c>
      <c r="I553" t="s">
        <v>235</v>
      </c>
      <c r="J553">
        <v>10.28</v>
      </c>
      <c r="K553" t="s">
        <v>10</v>
      </c>
      <c r="L553" t="s">
        <v>233</v>
      </c>
      <c r="M553" t="s">
        <v>26</v>
      </c>
      <c r="N553" t="s">
        <v>33</v>
      </c>
      <c r="O553" t="s">
        <v>56</v>
      </c>
      <c r="Q55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243</v>
      </c>
      <c r="R553" s="6">
        <f t="shared" si="32"/>
        <v>45022</v>
      </c>
      <c r="S553" s="5">
        <f t="shared" si="33"/>
        <v>1.8055555556202307E-2</v>
      </c>
      <c r="T553" s="5">
        <f t="shared" si="34"/>
        <v>0.16249999999854481</v>
      </c>
      <c r="U553" s="4">
        <f t="shared" si="35"/>
        <v>0.1444444444423425</v>
      </c>
      <c r="V55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2.6620370370370371E-2</v>
      </c>
      <c r="W553" s="4">
        <f>IFERROR(Sala[[#This Row],[T Permanencia]]-Sala[[#This Row],[T Preparación (H)]],0)</f>
        <v>0.11782407407197212</v>
      </c>
      <c r="X553" t="str">
        <f>IF(Sala[[#This Row],[T Degustación (H)]]&gt;0,"Cobrado","No cobrado")</f>
        <v>Cobrado</v>
      </c>
    </row>
    <row r="554" spans="1:24" x14ac:dyDescent="0.2">
      <c r="A554">
        <v>14</v>
      </c>
      <c r="B554" t="s">
        <v>522</v>
      </c>
      <c r="C554">
        <v>553</v>
      </c>
      <c r="D554">
        <v>2</v>
      </c>
      <c r="E554" s="1">
        <v>45022.114583333336</v>
      </c>
      <c r="F554" s="1">
        <v>45022.224999999999</v>
      </c>
      <c r="G554" t="s">
        <v>43</v>
      </c>
      <c r="H554" t="s">
        <v>14</v>
      </c>
      <c r="I554" t="s">
        <v>234</v>
      </c>
      <c r="J554">
        <v>44.38</v>
      </c>
      <c r="K554" t="s">
        <v>10</v>
      </c>
      <c r="L554" t="s">
        <v>17</v>
      </c>
      <c r="M554" t="s">
        <v>31</v>
      </c>
      <c r="N554" t="s">
        <v>50</v>
      </c>
      <c r="O554" t="s">
        <v>82</v>
      </c>
      <c r="P554" t="s">
        <v>44</v>
      </c>
      <c r="Q55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203</v>
      </c>
      <c r="R554" s="6">
        <f t="shared" si="32"/>
        <v>45022</v>
      </c>
      <c r="S554" s="5">
        <f t="shared" si="33"/>
        <v>0.11458333333575865</v>
      </c>
      <c r="T554" s="5">
        <f t="shared" si="34"/>
        <v>0.22499999999854481</v>
      </c>
      <c r="U554" s="4">
        <f t="shared" si="35"/>
        <v>0.11041666666278616</v>
      </c>
      <c r="V55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7.3379629629629628E-2</v>
      </c>
      <c r="W554" s="4">
        <f>IFERROR(Sala[[#This Row],[T Permanencia]]-Sala[[#This Row],[T Preparación (H)]],0)</f>
        <v>3.7037037033156528E-2</v>
      </c>
      <c r="X554" t="str">
        <f>IF(Sala[[#This Row],[T Degustación (H)]]&gt;0,"Cobrado","No cobrado")</f>
        <v>Cobrado</v>
      </c>
    </row>
    <row r="555" spans="1:24" x14ac:dyDescent="0.2">
      <c r="A555">
        <v>10</v>
      </c>
      <c r="B555" t="s">
        <v>523</v>
      </c>
      <c r="C555">
        <v>554</v>
      </c>
      <c r="D555">
        <v>6</v>
      </c>
      <c r="E555" s="1">
        <v>45022.0625</v>
      </c>
      <c r="F555" s="1">
        <v>45022.121527777781</v>
      </c>
      <c r="G555" t="s">
        <v>43</v>
      </c>
      <c r="H555" t="s">
        <v>14</v>
      </c>
      <c r="I555" t="s">
        <v>235</v>
      </c>
      <c r="J555">
        <v>19.600000000000001</v>
      </c>
      <c r="K555" t="s">
        <v>16</v>
      </c>
      <c r="L555" t="s">
        <v>233</v>
      </c>
      <c r="M555" t="s">
        <v>79</v>
      </c>
      <c r="N555" t="s">
        <v>26</v>
      </c>
      <c r="Q55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166</v>
      </c>
      <c r="R555" s="6">
        <f t="shared" si="32"/>
        <v>45022</v>
      </c>
      <c r="S555" s="5">
        <f t="shared" si="33"/>
        <v>6.25E-2</v>
      </c>
      <c r="T555" s="5">
        <f t="shared" si="34"/>
        <v>0.12152777778101154</v>
      </c>
      <c r="U555" s="4">
        <f t="shared" si="35"/>
        <v>6.9444444447678208E-2</v>
      </c>
      <c r="V55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2.2800925925925926E-2</v>
      </c>
      <c r="W555" s="4">
        <f>IFERROR(Sala[[#This Row],[T Permanencia]]-Sala[[#This Row],[T Preparación (H)]],0)</f>
        <v>4.6643518521752282E-2</v>
      </c>
      <c r="X555" t="str">
        <f>IF(Sala[[#This Row],[T Degustación (H)]]&gt;0,"Cobrado","No cobrado")</f>
        <v>Cobrado</v>
      </c>
    </row>
    <row r="556" spans="1:24" x14ac:dyDescent="0.2">
      <c r="A556">
        <v>20</v>
      </c>
      <c r="B556" t="s">
        <v>182</v>
      </c>
      <c r="C556">
        <v>555</v>
      </c>
      <c r="D556">
        <v>1</v>
      </c>
      <c r="E556" s="1">
        <v>45022.082638888889</v>
      </c>
      <c r="F556" s="1">
        <v>45022.209722222222</v>
      </c>
      <c r="G556" t="s">
        <v>24</v>
      </c>
      <c r="H556" t="s">
        <v>39</v>
      </c>
      <c r="I556" t="s">
        <v>15</v>
      </c>
      <c r="J556">
        <v>41.08</v>
      </c>
      <c r="K556" t="s">
        <v>10</v>
      </c>
      <c r="L556" t="s">
        <v>17</v>
      </c>
      <c r="M556" t="s">
        <v>31</v>
      </c>
      <c r="Q55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30</v>
      </c>
      <c r="R556" s="6">
        <f t="shared" si="32"/>
        <v>45022</v>
      </c>
      <c r="S556" s="5">
        <f t="shared" si="33"/>
        <v>8.2638888889050577E-2</v>
      </c>
      <c r="T556" s="5">
        <f t="shared" si="34"/>
        <v>0.20972222222189885</v>
      </c>
      <c r="U556" s="4">
        <f t="shared" si="35"/>
        <v>0.12708333333284827</v>
      </c>
      <c r="V55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3.1944444444444442E-2</v>
      </c>
      <c r="W556" s="4">
        <f>IFERROR(Sala[[#This Row],[T Permanencia]]-Sala[[#This Row],[T Preparación (H)]],0)</f>
        <v>9.5138888888403828E-2</v>
      </c>
      <c r="X556" t="str">
        <f>IF(Sala[[#This Row],[T Degustación (H)]]&gt;0,"Cobrado","No cobrado")</f>
        <v>Cobrado</v>
      </c>
    </row>
    <row r="557" spans="1:24" x14ac:dyDescent="0.2">
      <c r="A557">
        <v>9</v>
      </c>
      <c r="B557" t="s">
        <v>260</v>
      </c>
      <c r="C557">
        <v>556</v>
      </c>
      <c r="D557">
        <v>6</v>
      </c>
      <c r="E557" s="1">
        <v>45022.164583333331</v>
      </c>
      <c r="F557" s="1">
        <v>45022.320138888892</v>
      </c>
      <c r="G557" t="s">
        <v>24</v>
      </c>
      <c r="H557" t="s">
        <v>14</v>
      </c>
      <c r="I557" t="s">
        <v>235</v>
      </c>
      <c r="J557">
        <v>14.09</v>
      </c>
      <c r="K557" t="s">
        <v>10</v>
      </c>
      <c r="L557" t="s">
        <v>60</v>
      </c>
      <c r="M557" t="s">
        <v>82</v>
      </c>
      <c r="N557" t="s">
        <v>37</v>
      </c>
      <c r="Q55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76</v>
      </c>
      <c r="R557" s="6">
        <f t="shared" si="32"/>
        <v>45022</v>
      </c>
      <c r="S557" s="5">
        <f t="shared" si="33"/>
        <v>0.16458333333139308</v>
      </c>
      <c r="T557" s="5">
        <f t="shared" si="34"/>
        <v>0.32013888889196096</v>
      </c>
      <c r="U557" s="4">
        <f t="shared" si="35"/>
        <v>0.15555555556056788</v>
      </c>
      <c r="V55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3.1944444444444442E-2</v>
      </c>
      <c r="W557" s="4">
        <f>IFERROR(Sala[[#This Row],[T Permanencia]]-Sala[[#This Row],[T Preparación (H)]],0)</f>
        <v>0.12361111111612344</v>
      </c>
      <c r="X557" t="str">
        <f>IF(Sala[[#This Row],[T Degustación (H)]]&gt;0,"Cobrado","No cobrado")</f>
        <v>Cobrado</v>
      </c>
    </row>
    <row r="558" spans="1:24" x14ac:dyDescent="0.2">
      <c r="A558">
        <v>7</v>
      </c>
      <c r="B558" t="s">
        <v>64</v>
      </c>
      <c r="C558">
        <v>557</v>
      </c>
      <c r="D558">
        <v>5</v>
      </c>
      <c r="E558" s="1">
        <v>45022.161111111112</v>
      </c>
      <c r="F558" s="1">
        <v>45022.318749999999</v>
      </c>
      <c r="G558" t="s">
        <v>24</v>
      </c>
      <c r="H558" t="s">
        <v>14</v>
      </c>
      <c r="I558" t="s">
        <v>15</v>
      </c>
      <c r="J558">
        <v>35.880000000000003</v>
      </c>
      <c r="K558" t="s">
        <v>16</v>
      </c>
      <c r="L558" t="s">
        <v>52</v>
      </c>
      <c r="M558" t="s">
        <v>95</v>
      </c>
      <c r="N558" t="s">
        <v>33</v>
      </c>
      <c r="O558" t="s">
        <v>50</v>
      </c>
      <c r="Q55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177</v>
      </c>
      <c r="R558" s="6">
        <f t="shared" si="32"/>
        <v>45022</v>
      </c>
      <c r="S558" s="5">
        <f t="shared" si="33"/>
        <v>0.16111111111240461</v>
      </c>
      <c r="T558" s="5">
        <f t="shared" si="34"/>
        <v>0.31874999999854481</v>
      </c>
      <c r="U558" s="4">
        <f t="shared" si="35"/>
        <v>0.16805555555280685</v>
      </c>
      <c r="V55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3.4606481481481481E-2</v>
      </c>
      <c r="W558" s="4">
        <f>IFERROR(Sala[[#This Row],[T Permanencia]]-Sala[[#This Row],[T Preparación (H)]],0)</f>
        <v>0.13344907407132536</v>
      </c>
      <c r="X558" t="str">
        <f>IF(Sala[[#This Row],[T Degustación (H)]]&gt;0,"Cobrado","No cobrado")</f>
        <v>Cobrado</v>
      </c>
    </row>
    <row r="559" spans="1:24" x14ac:dyDescent="0.2">
      <c r="A559">
        <v>6</v>
      </c>
      <c r="B559" t="s">
        <v>477</v>
      </c>
      <c r="C559">
        <v>558</v>
      </c>
      <c r="D559">
        <v>4</v>
      </c>
      <c r="E559" s="1">
        <v>45022.012499999997</v>
      </c>
      <c r="F559" s="1">
        <v>45022.129166666666</v>
      </c>
      <c r="G559" t="s">
        <v>63</v>
      </c>
      <c r="H559" t="s">
        <v>14</v>
      </c>
      <c r="I559" t="s">
        <v>234</v>
      </c>
      <c r="J559">
        <v>45.26</v>
      </c>
      <c r="K559" t="s">
        <v>20</v>
      </c>
      <c r="L559" t="s">
        <v>60</v>
      </c>
      <c r="M559" t="s">
        <v>95</v>
      </c>
      <c r="N559" t="s">
        <v>50</v>
      </c>
      <c r="O559" t="s">
        <v>102</v>
      </c>
      <c r="Q55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179</v>
      </c>
      <c r="R559" s="6">
        <f t="shared" si="32"/>
        <v>45022</v>
      </c>
      <c r="S559" s="5">
        <f t="shared" si="33"/>
        <v>1.2499999997089617E-2</v>
      </c>
      <c r="T559" s="5">
        <f t="shared" si="34"/>
        <v>0.12916666666569654</v>
      </c>
      <c r="U559" s="4">
        <f t="shared" si="35"/>
        <v>0.11666666666860692</v>
      </c>
      <c r="V55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7.1296296296296302E-2</v>
      </c>
      <c r="W559" s="4">
        <f>IFERROR(Sala[[#This Row],[T Permanencia]]-Sala[[#This Row],[T Preparación (H)]],0)</f>
        <v>4.537037037231062E-2</v>
      </c>
      <c r="X559" t="str">
        <f>IF(Sala[[#This Row],[T Degustación (H)]]&gt;0,"Cobrado","No cobrado")</f>
        <v>Cobrado</v>
      </c>
    </row>
    <row r="560" spans="1:24" x14ac:dyDescent="0.2">
      <c r="A560">
        <v>11</v>
      </c>
      <c r="B560" t="s">
        <v>183</v>
      </c>
      <c r="C560">
        <v>559</v>
      </c>
      <c r="D560">
        <v>1</v>
      </c>
      <c r="E560" s="1">
        <v>45022.009722222225</v>
      </c>
      <c r="F560" s="1">
        <v>45022.165972222225</v>
      </c>
      <c r="G560" t="s">
        <v>24</v>
      </c>
      <c r="H560" t="s">
        <v>14</v>
      </c>
      <c r="I560" t="s">
        <v>234</v>
      </c>
      <c r="J560">
        <v>24.36</v>
      </c>
      <c r="K560" t="s">
        <v>20</v>
      </c>
      <c r="L560" t="s">
        <v>46</v>
      </c>
      <c r="M560" t="s">
        <v>102</v>
      </c>
      <c r="Q56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99</v>
      </c>
      <c r="R560" s="6">
        <f t="shared" si="32"/>
        <v>45022</v>
      </c>
      <c r="S560" s="5">
        <f t="shared" si="33"/>
        <v>9.7222222248092294E-3</v>
      </c>
      <c r="T560" s="5">
        <f t="shared" si="34"/>
        <v>0.16597222222480923</v>
      </c>
      <c r="U560" s="4">
        <f t="shared" si="35"/>
        <v>0.15625</v>
      </c>
      <c r="V56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9.4907407407407406E-3</v>
      </c>
      <c r="W560" s="4">
        <f>IFERROR(Sala[[#This Row],[T Permanencia]]-Sala[[#This Row],[T Preparación (H)]],0)</f>
        <v>0.14675925925925926</v>
      </c>
      <c r="X560" t="str">
        <f>IF(Sala[[#This Row],[T Degustación (H)]]&gt;0,"Cobrado","No cobrado")</f>
        <v>Cobrado</v>
      </c>
    </row>
    <row r="561" spans="1:24" x14ac:dyDescent="0.2">
      <c r="A561">
        <v>6</v>
      </c>
      <c r="B561" t="s">
        <v>336</v>
      </c>
      <c r="C561">
        <v>560</v>
      </c>
      <c r="D561">
        <v>6</v>
      </c>
      <c r="E561" s="1">
        <v>45022.010416666664</v>
      </c>
      <c r="F561" s="1">
        <v>45022.136805555558</v>
      </c>
      <c r="G561" t="s">
        <v>13</v>
      </c>
      <c r="H561" t="s">
        <v>9</v>
      </c>
      <c r="I561" t="s">
        <v>235</v>
      </c>
      <c r="J561">
        <v>31.53</v>
      </c>
      <c r="K561" t="s">
        <v>20</v>
      </c>
      <c r="L561" t="s">
        <v>40</v>
      </c>
      <c r="M561" t="s">
        <v>37</v>
      </c>
      <c r="N561" t="s">
        <v>50</v>
      </c>
      <c r="Q56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111</v>
      </c>
      <c r="R561" s="6">
        <f t="shared" si="32"/>
        <v>45022</v>
      </c>
      <c r="S561" s="5">
        <f t="shared" si="33"/>
        <v>1.0416666664241347E-2</v>
      </c>
      <c r="T561" s="5">
        <f t="shared" si="34"/>
        <v>0.1368055555576575</v>
      </c>
      <c r="U561" s="4">
        <f t="shared" si="35"/>
        <v>0.12638888889341615</v>
      </c>
      <c r="V56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1.5277777777777779E-2</v>
      </c>
      <c r="W561" s="4">
        <f>IFERROR(Sala[[#This Row],[T Permanencia]]-Sala[[#This Row],[T Preparación (H)]],0)</f>
        <v>0.11111111111563837</v>
      </c>
      <c r="X561" t="str">
        <f>IF(Sala[[#This Row],[T Degustación (H)]]&gt;0,"Cobrado","No cobrado")</f>
        <v>Cobrado</v>
      </c>
    </row>
    <row r="562" spans="1:24" x14ac:dyDescent="0.2">
      <c r="A562">
        <v>4</v>
      </c>
      <c r="B562" t="s">
        <v>246</v>
      </c>
      <c r="C562">
        <v>561</v>
      </c>
      <c r="D562">
        <v>2</v>
      </c>
      <c r="E562" s="1">
        <v>45022.050694444442</v>
      </c>
      <c r="F562" s="1">
        <v>45022.152083333334</v>
      </c>
      <c r="G562" t="s">
        <v>63</v>
      </c>
      <c r="H562" t="s">
        <v>14</v>
      </c>
      <c r="I562" t="s">
        <v>234</v>
      </c>
      <c r="J562">
        <v>44.24</v>
      </c>
      <c r="K562" t="s">
        <v>20</v>
      </c>
      <c r="L562" t="s">
        <v>25</v>
      </c>
      <c r="M562" t="s">
        <v>37</v>
      </c>
      <c r="N562" t="s">
        <v>79</v>
      </c>
      <c r="Q56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64</v>
      </c>
      <c r="R562" s="6">
        <f t="shared" si="32"/>
        <v>45022</v>
      </c>
      <c r="S562" s="5">
        <f t="shared" si="33"/>
        <v>5.0694444442342501E-2</v>
      </c>
      <c r="T562" s="5">
        <f t="shared" si="34"/>
        <v>0.15208333333430346</v>
      </c>
      <c r="U562" s="4">
        <f t="shared" si="35"/>
        <v>0.10138888889196096</v>
      </c>
      <c r="V56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4.1666666666666664E-2</v>
      </c>
      <c r="W562" s="4">
        <f>IFERROR(Sala[[#This Row],[T Permanencia]]-Sala[[#This Row],[T Preparación (H)]],0)</f>
        <v>5.9722222225294296E-2</v>
      </c>
      <c r="X562" t="str">
        <f>IF(Sala[[#This Row],[T Degustación (H)]]&gt;0,"Cobrado","No cobrado")</f>
        <v>Cobrado</v>
      </c>
    </row>
    <row r="563" spans="1:24" x14ac:dyDescent="0.2">
      <c r="A563">
        <v>20</v>
      </c>
      <c r="B563" t="s">
        <v>524</v>
      </c>
      <c r="C563">
        <v>562</v>
      </c>
      <c r="D563">
        <v>3</v>
      </c>
      <c r="E563" s="1">
        <v>45022.10833333333</v>
      </c>
      <c r="F563" s="1">
        <v>45022.263888888891</v>
      </c>
      <c r="G563" t="s">
        <v>63</v>
      </c>
      <c r="H563" t="s">
        <v>9</v>
      </c>
      <c r="I563" t="s">
        <v>234</v>
      </c>
      <c r="J563">
        <v>21.49</v>
      </c>
      <c r="K563" t="s">
        <v>10</v>
      </c>
      <c r="L563" t="s">
        <v>81</v>
      </c>
      <c r="M563" t="s">
        <v>26</v>
      </c>
      <c r="N563" t="s">
        <v>18</v>
      </c>
      <c r="O563" t="s">
        <v>65</v>
      </c>
      <c r="P563" t="s">
        <v>47</v>
      </c>
      <c r="Q56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288</v>
      </c>
      <c r="R563" s="6">
        <f t="shared" si="32"/>
        <v>45022</v>
      </c>
      <c r="S563" s="5">
        <f t="shared" si="33"/>
        <v>0.10833333332993789</v>
      </c>
      <c r="T563" s="5">
        <f t="shared" si="34"/>
        <v>0.26388888889050577</v>
      </c>
      <c r="U563" s="4">
        <f t="shared" si="35"/>
        <v>0.15555555556056788</v>
      </c>
      <c r="V56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3.4143518518518517E-2</v>
      </c>
      <c r="W563" s="4">
        <f>IFERROR(Sala[[#This Row],[T Permanencia]]-Sala[[#This Row],[T Preparación (H)]],0)</f>
        <v>0.12141203704204936</v>
      </c>
      <c r="X563" t="str">
        <f>IF(Sala[[#This Row],[T Degustación (H)]]&gt;0,"Cobrado","No cobrado")</f>
        <v>Cobrado</v>
      </c>
    </row>
    <row r="564" spans="1:24" x14ac:dyDescent="0.2">
      <c r="A564">
        <v>12</v>
      </c>
      <c r="B564" t="s">
        <v>184</v>
      </c>
      <c r="C564">
        <v>563</v>
      </c>
      <c r="D564">
        <v>3</v>
      </c>
      <c r="E564" s="1">
        <v>45022.12777777778</v>
      </c>
      <c r="F564" s="1">
        <v>45022.196527777778</v>
      </c>
      <c r="G564" t="s">
        <v>13</v>
      </c>
      <c r="H564" t="s">
        <v>39</v>
      </c>
      <c r="I564" t="s">
        <v>15</v>
      </c>
      <c r="J564">
        <v>20.07</v>
      </c>
      <c r="K564" t="s">
        <v>16</v>
      </c>
      <c r="L564" t="s">
        <v>40</v>
      </c>
      <c r="M564" t="s">
        <v>41</v>
      </c>
      <c r="Q56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54</v>
      </c>
      <c r="R564" s="6">
        <f t="shared" si="32"/>
        <v>45022</v>
      </c>
      <c r="S564" s="5">
        <f t="shared" si="33"/>
        <v>0.12777777777955635</v>
      </c>
      <c r="T564" s="5">
        <f t="shared" si="34"/>
        <v>0.19652777777810115</v>
      </c>
      <c r="U564" s="4">
        <f t="shared" si="35"/>
        <v>7.916666666521148E-2</v>
      </c>
      <c r="V56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1.2847222222222222E-2</v>
      </c>
      <c r="W564" s="4">
        <f>IFERROR(Sala[[#This Row],[T Permanencia]]-Sala[[#This Row],[T Preparación (H)]],0)</f>
        <v>6.6319444442989262E-2</v>
      </c>
      <c r="X564" t="str">
        <f>IF(Sala[[#This Row],[T Degustación (H)]]&gt;0,"Cobrado","No cobrado")</f>
        <v>Cobrado</v>
      </c>
    </row>
    <row r="565" spans="1:24" x14ac:dyDescent="0.2">
      <c r="A565">
        <v>9</v>
      </c>
      <c r="B565" t="s">
        <v>525</v>
      </c>
      <c r="C565">
        <v>564</v>
      </c>
      <c r="D565">
        <v>3</v>
      </c>
      <c r="E565" s="1">
        <v>45022.021527777775</v>
      </c>
      <c r="F565" s="1">
        <v>45022.099305555559</v>
      </c>
      <c r="G565" t="s">
        <v>13</v>
      </c>
      <c r="H565" t="s">
        <v>9</v>
      </c>
      <c r="I565" t="s">
        <v>15</v>
      </c>
      <c r="J565">
        <v>33.08</v>
      </c>
      <c r="K565" t="s">
        <v>20</v>
      </c>
      <c r="L565" t="s">
        <v>81</v>
      </c>
      <c r="M565" t="s">
        <v>35</v>
      </c>
      <c r="N565" t="s">
        <v>26</v>
      </c>
      <c r="O565" t="s">
        <v>56</v>
      </c>
      <c r="Q56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156</v>
      </c>
      <c r="R565" s="6">
        <f t="shared" si="32"/>
        <v>45022</v>
      </c>
      <c r="S565" s="5">
        <f t="shared" si="33"/>
        <v>2.1527777775190771E-2</v>
      </c>
      <c r="T565" s="5">
        <f t="shared" si="34"/>
        <v>9.930555555911269E-2</v>
      </c>
      <c r="U565" s="4">
        <f t="shared" si="35"/>
        <v>7.777777778392192E-2</v>
      </c>
      <c r="V56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2.1180555555555557E-2</v>
      </c>
      <c r="W565" s="4">
        <f>IFERROR(Sala[[#This Row],[T Permanencia]]-Sala[[#This Row],[T Preparación (H)]],0)</f>
        <v>5.6597222228366363E-2</v>
      </c>
      <c r="X565" t="str">
        <f>IF(Sala[[#This Row],[T Degustación (H)]]&gt;0,"Cobrado","No cobrado")</f>
        <v>Cobrado</v>
      </c>
    </row>
    <row r="566" spans="1:24" x14ac:dyDescent="0.2">
      <c r="A566">
        <v>3</v>
      </c>
      <c r="B566" t="s">
        <v>526</v>
      </c>
      <c r="C566">
        <v>565</v>
      </c>
      <c r="D566">
        <v>6</v>
      </c>
      <c r="E566" s="1">
        <v>45022.11041666667</v>
      </c>
      <c r="F566" s="1">
        <v>45022.228472222225</v>
      </c>
      <c r="G566" t="s">
        <v>63</v>
      </c>
      <c r="H566" t="s">
        <v>14</v>
      </c>
      <c r="I566" t="s">
        <v>234</v>
      </c>
      <c r="J566">
        <v>15.11</v>
      </c>
      <c r="K566" t="s">
        <v>10</v>
      </c>
      <c r="L566" t="s">
        <v>81</v>
      </c>
      <c r="M566" t="s">
        <v>95</v>
      </c>
      <c r="N566" t="s">
        <v>37</v>
      </c>
      <c r="O566" t="s">
        <v>102</v>
      </c>
      <c r="P566" t="s">
        <v>11</v>
      </c>
      <c r="Q56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251</v>
      </c>
      <c r="R566" s="6">
        <f t="shared" si="32"/>
        <v>45022</v>
      </c>
      <c r="S566" s="5">
        <f t="shared" si="33"/>
        <v>0.11041666667006211</v>
      </c>
      <c r="T566" s="5">
        <f t="shared" si="34"/>
        <v>0.22847222222480923</v>
      </c>
      <c r="U566" s="4">
        <f t="shared" si="35"/>
        <v>0.11805555555474712</v>
      </c>
      <c r="V56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2.7430555555555555E-2</v>
      </c>
      <c r="W566" s="4">
        <f>IFERROR(Sala[[#This Row],[T Permanencia]]-Sala[[#This Row],[T Preparación (H)]],0)</f>
        <v>9.0624999999191561E-2</v>
      </c>
      <c r="X566" t="str">
        <f>IF(Sala[[#This Row],[T Degustación (H)]]&gt;0,"Cobrado","No cobrado")</f>
        <v>Cobrado</v>
      </c>
    </row>
    <row r="567" spans="1:24" x14ac:dyDescent="0.2">
      <c r="A567">
        <v>4</v>
      </c>
      <c r="B567" t="s">
        <v>185</v>
      </c>
      <c r="C567">
        <v>566</v>
      </c>
      <c r="D567">
        <v>3</v>
      </c>
      <c r="E567" s="1">
        <v>45022.072916666664</v>
      </c>
      <c r="F567" s="1">
        <v>45022.206250000003</v>
      </c>
      <c r="G567" t="s">
        <v>43</v>
      </c>
      <c r="H567" t="s">
        <v>14</v>
      </c>
      <c r="I567" t="s">
        <v>234</v>
      </c>
      <c r="J567">
        <v>42.62</v>
      </c>
      <c r="K567" t="s">
        <v>10</v>
      </c>
      <c r="L567" t="s">
        <v>46</v>
      </c>
      <c r="M567" t="s">
        <v>61</v>
      </c>
      <c r="Q56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78</v>
      </c>
      <c r="R567" s="6">
        <f t="shared" si="32"/>
        <v>45022</v>
      </c>
      <c r="S567" s="5">
        <f t="shared" si="33"/>
        <v>7.2916666664241347E-2</v>
      </c>
      <c r="T567" s="5">
        <f t="shared" si="34"/>
        <v>0.20625000000291038</v>
      </c>
      <c r="U567" s="4">
        <f t="shared" si="35"/>
        <v>0.13333333333866904</v>
      </c>
      <c r="V56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1.2962962962962964E-2</v>
      </c>
      <c r="W567" s="4">
        <f>IFERROR(Sala[[#This Row],[T Permanencia]]-Sala[[#This Row],[T Preparación (H)]],0)</f>
        <v>0.12037037037570607</v>
      </c>
      <c r="X567" t="str">
        <f>IF(Sala[[#This Row],[T Degustación (H)]]&gt;0,"Cobrado","No cobrado")</f>
        <v>Cobrado</v>
      </c>
    </row>
    <row r="568" spans="1:24" x14ac:dyDescent="0.2">
      <c r="A568">
        <v>15</v>
      </c>
      <c r="B568" t="s">
        <v>445</v>
      </c>
      <c r="C568">
        <v>567</v>
      </c>
      <c r="D568">
        <v>4</v>
      </c>
      <c r="E568" s="1">
        <v>45022.082638888889</v>
      </c>
      <c r="F568" s="1">
        <v>45022.219444444447</v>
      </c>
      <c r="G568" t="s">
        <v>8</v>
      </c>
      <c r="H568" t="s">
        <v>14</v>
      </c>
      <c r="I568" t="s">
        <v>235</v>
      </c>
      <c r="J568">
        <v>42.83</v>
      </c>
      <c r="K568" t="s">
        <v>16</v>
      </c>
      <c r="L568" t="s">
        <v>25</v>
      </c>
      <c r="M568" t="s">
        <v>22</v>
      </c>
      <c r="N568" t="s">
        <v>102</v>
      </c>
      <c r="O568" t="s">
        <v>29</v>
      </c>
      <c r="P568" t="s">
        <v>33</v>
      </c>
      <c r="Q56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253</v>
      </c>
      <c r="R568" s="6">
        <f t="shared" si="32"/>
        <v>45022</v>
      </c>
      <c r="S568" s="5">
        <f t="shared" si="33"/>
        <v>8.2638888889050577E-2</v>
      </c>
      <c r="T568" s="5">
        <f t="shared" si="34"/>
        <v>0.21944444444670808</v>
      </c>
      <c r="U568" s="4">
        <f t="shared" si="35"/>
        <v>0.14722222222432416</v>
      </c>
      <c r="V56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3.0671296296296297E-2</v>
      </c>
      <c r="W568" s="4">
        <f>IFERROR(Sala[[#This Row],[T Permanencia]]-Sala[[#This Row],[T Preparación (H)]],0)</f>
        <v>0.11655092592802786</v>
      </c>
      <c r="X568" t="str">
        <f>IF(Sala[[#This Row],[T Degustación (H)]]&gt;0,"Cobrado","No cobrado")</f>
        <v>Cobrado</v>
      </c>
    </row>
    <row r="569" spans="1:24" x14ac:dyDescent="0.2">
      <c r="A569">
        <v>5</v>
      </c>
      <c r="B569" t="s">
        <v>266</v>
      </c>
      <c r="C569">
        <v>568</v>
      </c>
      <c r="D569">
        <v>1</v>
      </c>
      <c r="E569" s="1">
        <v>45022.068749999999</v>
      </c>
      <c r="F569" s="1">
        <v>45022.144444444442</v>
      </c>
      <c r="G569" t="s">
        <v>8</v>
      </c>
      <c r="H569" t="s">
        <v>14</v>
      </c>
      <c r="I569" t="s">
        <v>235</v>
      </c>
      <c r="J569">
        <v>21.13</v>
      </c>
      <c r="K569" t="s">
        <v>16</v>
      </c>
      <c r="L569" t="s">
        <v>28</v>
      </c>
      <c r="M569" t="s">
        <v>29</v>
      </c>
      <c r="N569" t="s">
        <v>26</v>
      </c>
      <c r="Q56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182</v>
      </c>
      <c r="R569" s="6">
        <f t="shared" si="32"/>
        <v>45022</v>
      </c>
      <c r="S569" s="5">
        <f t="shared" si="33"/>
        <v>6.8749999998544808E-2</v>
      </c>
      <c r="T569" s="5">
        <f t="shared" si="34"/>
        <v>0.1444444444423425</v>
      </c>
      <c r="U569" s="4">
        <f t="shared" si="35"/>
        <v>8.6111111110464364E-2</v>
      </c>
      <c r="V56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2.4537037037037038E-2</v>
      </c>
      <c r="W569" s="4">
        <f>IFERROR(Sala[[#This Row],[T Permanencia]]-Sala[[#This Row],[T Preparación (H)]],0)</f>
        <v>6.1574074073427326E-2</v>
      </c>
      <c r="X569" t="str">
        <f>IF(Sala[[#This Row],[T Degustación (H)]]&gt;0,"Cobrado","No cobrado")</f>
        <v>Cobrado</v>
      </c>
    </row>
    <row r="570" spans="1:24" x14ac:dyDescent="0.2">
      <c r="A570">
        <v>12</v>
      </c>
      <c r="B570" t="s">
        <v>527</v>
      </c>
      <c r="C570">
        <v>569</v>
      </c>
      <c r="D570">
        <v>5</v>
      </c>
      <c r="E570" s="1">
        <v>45022.061111111114</v>
      </c>
      <c r="F570" s="1">
        <v>45022.128472222219</v>
      </c>
      <c r="G570" t="s">
        <v>63</v>
      </c>
      <c r="H570" t="s">
        <v>14</v>
      </c>
      <c r="I570" t="s">
        <v>234</v>
      </c>
      <c r="J570">
        <v>28.52</v>
      </c>
      <c r="K570" t="s">
        <v>20</v>
      </c>
      <c r="L570" t="s">
        <v>21</v>
      </c>
      <c r="M570" t="s">
        <v>29</v>
      </c>
      <c r="N570" t="s">
        <v>33</v>
      </c>
      <c r="Q57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131</v>
      </c>
      <c r="R570" s="6">
        <f t="shared" si="32"/>
        <v>45022</v>
      </c>
      <c r="S570" s="5">
        <f t="shared" si="33"/>
        <v>6.1111111113859806E-2</v>
      </c>
      <c r="T570" s="5">
        <f t="shared" si="34"/>
        <v>0.12847222221898846</v>
      </c>
      <c r="U570" s="4">
        <f t="shared" si="35"/>
        <v>6.7361111105128657E-2</v>
      </c>
      <c r="V57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1.6435185185185185E-2</v>
      </c>
      <c r="W570" s="4">
        <f>IFERROR(Sala[[#This Row],[T Permanencia]]-Sala[[#This Row],[T Preparación (H)]],0)</f>
        <v>5.0925925919943472E-2</v>
      </c>
      <c r="X570" t="str">
        <f>IF(Sala[[#This Row],[T Degustación (H)]]&gt;0,"Cobrado","No cobrado")</f>
        <v>Cobrado</v>
      </c>
    </row>
    <row r="571" spans="1:24" x14ac:dyDescent="0.2">
      <c r="A571">
        <v>1</v>
      </c>
      <c r="B571" t="s">
        <v>528</v>
      </c>
      <c r="C571">
        <v>570</v>
      </c>
      <c r="D571">
        <v>6</v>
      </c>
      <c r="E571" s="1">
        <v>45022.111111111109</v>
      </c>
      <c r="F571" s="1">
        <v>45022.185416666667</v>
      </c>
      <c r="G571" t="s">
        <v>13</v>
      </c>
      <c r="H571" t="s">
        <v>14</v>
      </c>
      <c r="I571" t="s">
        <v>234</v>
      </c>
      <c r="J571">
        <v>38.4</v>
      </c>
      <c r="K571" t="s">
        <v>10</v>
      </c>
      <c r="L571" t="s">
        <v>28</v>
      </c>
      <c r="M571" t="s">
        <v>102</v>
      </c>
      <c r="N571" t="s">
        <v>61</v>
      </c>
      <c r="Q57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85</v>
      </c>
      <c r="R571" s="6">
        <f t="shared" si="32"/>
        <v>45022</v>
      </c>
      <c r="S571" s="5">
        <f t="shared" si="33"/>
        <v>0.11111111110949423</v>
      </c>
      <c r="T571" s="5">
        <f t="shared" si="34"/>
        <v>0.18541666666715173</v>
      </c>
      <c r="U571" s="4">
        <f t="shared" si="35"/>
        <v>7.4305555557657499E-2</v>
      </c>
      <c r="V57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2.9166666666666667E-2</v>
      </c>
      <c r="W571" s="4">
        <f>IFERROR(Sala[[#This Row],[T Permanencia]]-Sala[[#This Row],[T Preparación (H)]],0)</f>
        <v>4.5138888890990832E-2</v>
      </c>
      <c r="X571" t="str">
        <f>IF(Sala[[#This Row],[T Degustación (H)]]&gt;0,"Cobrado","No cobrado")</f>
        <v>Cobrado</v>
      </c>
    </row>
    <row r="572" spans="1:24" x14ac:dyDescent="0.2">
      <c r="A572">
        <v>15</v>
      </c>
      <c r="B572" t="s">
        <v>186</v>
      </c>
      <c r="C572">
        <v>571</v>
      </c>
      <c r="D572">
        <v>2</v>
      </c>
      <c r="E572" s="1">
        <v>45022.056250000001</v>
      </c>
      <c r="F572" s="1">
        <v>45022.120833333334</v>
      </c>
      <c r="G572" t="s">
        <v>13</v>
      </c>
      <c r="H572" t="s">
        <v>14</v>
      </c>
      <c r="I572" t="s">
        <v>234</v>
      </c>
      <c r="J572">
        <v>49.54</v>
      </c>
      <c r="K572" t="s">
        <v>10</v>
      </c>
      <c r="L572" t="s">
        <v>231</v>
      </c>
      <c r="M572" t="s">
        <v>41</v>
      </c>
      <c r="Q57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54</v>
      </c>
      <c r="R572" s="6">
        <f t="shared" si="32"/>
        <v>45022</v>
      </c>
      <c r="S572" s="5">
        <f t="shared" si="33"/>
        <v>5.6250000001455192E-2</v>
      </c>
      <c r="T572" s="5">
        <f t="shared" si="34"/>
        <v>0.12083333333430346</v>
      </c>
      <c r="U572" s="4">
        <f t="shared" si="35"/>
        <v>6.4583333332848269E-2</v>
      </c>
      <c r="V57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9.0277777777777769E-3</v>
      </c>
      <c r="W572" s="4">
        <f>IFERROR(Sala[[#This Row],[T Permanencia]]-Sala[[#This Row],[T Preparación (H)]],0)</f>
        <v>5.5555555555070496E-2</v>
      </c>
      <c r="X572" t="str">
        <f>IF(Sala[[#This Row],[T Degustación (H)]]&gt;0,"Cobrado","No cobrado")</f>
        <v>Cobrado</v>
      </c>
    </row>
    <row r="573" spans="1:24" x14ac:dyDescent="0.2">
      <c r="A573">
        <v>19</v>
      </c>
      <c r="B573" t="s">
        <v>529</v>
      </c>
      <c r="C573">
        <v>572</v>
      </c>
      <c r="D573">
        <v>3</v>
      </c>
      <c r="E573" s="1">
        <v>45022.120138888888</v>
      </c>
      <c r="F573" s="1">
        <v>45022.268750000003</v>
      </c>
      <c r="G573" t="s">
        <v>8</v>
      </c>
      <c r="H573" t="s">
        <v>14</v>
      </c>
      <c r="I573" t="s">
        <v>15</v>
      </c>
      <c r="J573">
        <v>46.21</v>
      </c>
      <c r="K573" t="s">
        <v>16</v>
      </c>
      <c r="L573" t="s">
        <v>17</v>
      </c>
      <c r="M573" t="s">
        <v>31</v>
      </c>
      <c r="N573" t="s">
        <v>82</v>
      </c>
      <c r="Q57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74</v>
      </c>
      <c r="R573" s="6">
        <f t="shared" si="32"/>
        <v>45022</v>
      </c>
      <c r="S573" s="5">
        <f t="shared" si="33"/>
        <v>0.12013888888759539</v>
      </c>
      <c r="T573" s="5">
        <f t="shared" si="34"/>
        <v>0.26875000000291038</v>
      </c>
      <c r="U573" s="4">
        <f t="shared" si="35"/>
        <v>0.15902777778198166</v>
      </c>
      <c r="V57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2.7083333333333334E-2</v>
      </c>
      <c r="W573" s="4">
        <f>IFERROR(Sala[[#This Row],[T Permanencia]]-Sala[[#This Row],[T Preparación (H)]],0)</f>
        <v>0.13194444444864833</v>
      </c>
      <c r="X573" t="str">
        <f>IF(Sala[[#This Row],[T Degustación (H)]]&gt;0,"Cobrado","No cobrado")</f>
        <v>Cobrado</v>
      </c>
    </row>
    <row r="574" spans="1:24" x14ac:dyDescent="0.2">
      <c r="A574">
        <v>7</v>
      </c>
      <c r="B574" t="s">
        <v>530</v>
      </c>
      <c r="C574">
        <v>573</v>
      </c>
      <c r="D574">
        <v>3</v>
      </c>
      <c r="E574" s="1">
        <v>45022.133333333331</v>
      </c>
      <c r="F574" s="1">
        <v>45022.29791666667</v>
      </c>
      <c r="G574" t="s">
        <v>43</v>
      </c>
      <c r="H574" t="s">
        <v>14</v>
      </c>
      <c r="I574" t="s">
        <v>234</v>
      </c>
      <c r="J574">
        <v>47.08</v>
      </c>
      <c r="K574" t="s">
        <v>16</v>
      </c>
      <c r="L574" t="s">
        <v>25</v>
      </c>
      <c r="M574" t="s">
        <v>33</v>
      </c>
      <c r="N574" t="s">
        <v>29</v>
      </c>
      <c r="Q57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165</v>
      </c>
      <c r="R574" s="6">
        <f t="shared" si="32"/>
        <v>45022</v>
      </c>
      <c r="S574" s="5">
        <f t="shared" si="33"/>
        <v>0.13333333333139308</v>
      </c>
      <c r="T574" s="5">
        <f t="shared" si="34"/>
        <v>0.29791666667006211</v>
      </c>
      <c r="U574" s="4">
        <f t="shared" si="35"/>
        <v>0.17500000000533569</v>
      </c>
      <c r="V57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1.5972222222222221E-2</v>
      </c>
      <c r="W574" s="4">
        <f>IFERROR(Sala[[#This Row],[T Permanencia]]-Sala[[#This Row],[T Preparación (H)]],0)</f>
        <v>0.15902777778311347</v>
      </c>
      <c r="X574" t="str">
        <f>IF(Sala[[#This Row],[T Degustación (H)]]&gt;0,"Cobrado","No cobrado")</f>
        <v>Cobrado</v>
      </c>
    </row>
    <row r="575" spans="1:24" x14ac:dyDescent="0.2">
      <c r="A575">
        <v>20</v>
      </c>
      <c r="B575" t="s">
        <v>531</v>
      </c>
      <c r="C575">
        <v>574</v>
      </c>
      <c r="D575">
        <v>3</v>
      </c>
      <c r="E575" s="1">
        <v>45022.021527777775</v>
      </c>
      <c r="F575" s="1">
        <v>45022.130555555559</v>
      </c>
      <c r="G575" t="s">
        <v>13</v>
      </c>
      <c r="H575" t="s">
        <v>14</v>
      </c>
      <c r="I575" t="s">
        <v>234</v>
      </c>
      <c r="J575">
        <v>42.57</v>
      </c>
      <c r="K575" t="s">
        <v>10</v>
      </c>
      <c r="L575" t="s">
        <v>17</v>
      </c>
      <c r="M575" t="s">
        <v>61</v>
      </c>
      <c r="N575" t="s">
        <v>35</v>
      </c>
      <c r="O575" t="s">
        <v>37</v>
      </c>
      <c r="P575" t="s">
        <v>33</v>
      </c>
      <c r="Q57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207</v>
      </c>
      <c r="R575" s="6">
        <f t="shared" si="32"/>
        <v>45022</v>
      </c>
      <c r="S575" s="5">
        <f t="shared" si="33"/>
        <v>2.1527777775190771E-2</v>
      </c>
      <c r="T575" s="5">
        <f t="shared" si="34"/>
        <v>0.13055555555911269</v>
      </c>
      <c r="U575" s="4">
        <f t="shared" si="35"/>
        <v>0.10902777778392192</v>
      </c>
      <c r="V57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6.6782407407407401E-2</v>
      </c>
      <c r="W575" s="4">
        <f>IFERROR(Sala[[#This Row],[T Permanencia]]-Sala[[#This Row],[T Preparación (H)]],0)</f>
        <v>4.2245370376514518E-2</v>
      </c>
      <c r="X575" t="str">
        <f>IF(Sala[[#This Row],[T Degustación (H)]]&gt;0,"Cobrado","No cobrado")</f>
        <v>Cobrado</v>
      </c>
    </row>
    <row r="576" spans="1:24" x14ac:dyDescent="0.2">
      <c r="A576">
        <v>15</v>
      </c>
      <c r="B576" t="s">
        <v>187</v>
      </c>
      <c r="C576">
        <v>575</v>
      </c>
      <c r="D576">
        <v>4</v>
      </c>
      <c r="E576" s="1">
        <v>45022.066666666666</v>
      </c>
      <c r="F576" s="1">
        <v>45022.197222222225</v>
      </c>
      <c r="G576" t="s">
        <v>8</v>
      </c>
      <c r="H576" t="s">
        <v>14</v>
      </c>
      <c r="I576" t="s">
        <v>234</v>
      </c>
      <c r="J576">
        <v>33.520000000000003</v>
      </c>
      <c r="K576" t="s">
        <v>10</v>
      </c>
      <c r="L576" t="s">
        <v>60</v>
      </c>
      <c r="M576" t="s">
        <v>37</v>
      </c>
      <c r="Q57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18</v>
      </c>
      <c r="R576" s="6">
        <f t="shared" si="32"/>
        <v>45022</v>
      </c>
      <c r="S576" s="5">
        <f t="shared" si="33"/>
        <v>6.6666666665696539E-2</v>
      </c>
      <c r="T576" s="5">
        <f t="shared" si="34"/>
        <v>0.19722222222480923</v>
      </c>
      <c r="U576" s="4">
        <f t="shared" si="35"/>
        <v>0.13055555555911269</v>
      </c>
      <c r="V57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3.0555555555555555E-2</v>
      </c>
      <c r="W576" s="4">
        <f>IFERROR(Sala[[#This Row],[T Permanencia]]-Sala[[#This Row],[T Preparación (H)]],0)</f>
        <v>0.10000000000355713</v>
      </c>
      <c r="X576" t="str">
        <f>IF(Sala[[#This Row],[T Degustación (H)]]&gt;0,"Cobrado","No cobrado")</f>
        <v>Cobrado</v>
      </c>
    </row>
    <row r="577" spans="1:24" x14ac:dyDescent="0.2">
      <c r="A577">
        <v>9</v>
      </c>
      <c r="B577" t="s">
        <v>532</v>
      </c>
      <c r="C577">
        <v>576</v>
      </c>
      <c r="D577">
        <v>1</v>
      </c>
      <c r="E577" s="1">
        <v>45022.164583333331</v>
      </c>
      <c r="F577" s="1">
        <v>45022.29583333333</v>
      </c>
      <c r="G577" t="s">
        <v>8</v>
      </c>
      <c r="H577" t="s">
        <v>9</v>
      </c>
      <c r="I577" t="s">
        <v>15</v>
      </c>
      <c r="J577">
        <v>21.71</v>
      </c>
      <c r="K577" t="s">
        <v>20</v>
      </c>
      <c r="L577" t="s">
        <v>46</v>
      </c>
      <c r="M577" t="s">
        <v>102</v>
      </c>
      <c r="N577" t="s">
        <v>47</v>
      </c>
      <c r="O577" t="s">
        <v>35</v>
      </c>
      <c r="Q57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234</v>
      </c>
      <c r="R577" s="6">
        <f t="shared" si="32"/>
        <v>45022</v>
      </c>
      <c r="S577" s="5">
        <f t="shared" si="33"/>
        <v>0.16458333333139308</v>
      </c>
      <c r="T577" s="5">
        <f t="shared" si="34"/>
        <v>0.29583333332993789</v>
      </c>
      <c r="U577" s="4">
        <f t="shared" si="35"/>
        <v>0.13124999999854481</v>
      </c>
      <c r="V57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4.7916666666666663E-2</v>
      </c>
      <c r="W577" s="4">
        <f>IFERROR(Sala[[#This Row],[T Permanencia]]-Sala[[#This Row],[T Preparación (H)]],0)</f>
        <v>8.3333333331878146E-2</v>
      </c>
      <c r="X577" t="str">
        <f>IF(Sala[[#This Row],[T Degustación (H)]]&gt;0,"Cobrado","No cobrado")</f>
        <v>Cobrado</v>
      </c>
    </row>
    <row r="578" spans="1:24" x14ac:dyDescent="0.2">
      <c r="A578">
        <v>5</v>
      </c>
      <c r="B578" t="s">
        <v>221</v>
      </c>
      <c r="C578">
        <v>577</v>
      </c>
      <c r="D578">
        <v>4</v>
      </c>
      <c r="E578" s="1">
        <v>45022.134027777778</v>
      </c>
      <c r="F578" s="1">
        <v>45022.277777777781</v>
      </c>
      <c r="G578" t="s">
        <v>8</v>
      </c>
      <c r="H578" t="s">
        <v>14</v>
      </c>
      <c r="I578" t="s">
        <v>234</v>
      </c>
      <c r="J578">
        <v>34.119999999999997</v>
      </c>
      <c r="K578" t="s">
        <v>10</v>
      </c>
      <c r="L578" t="s">
        <v>231</v>
      </c>
      <c r="M578" t="s">
        <v>37</v>
      </c>
      <c r="N578" t="s">
        <v>82</v>
      </c>
      <c r="Q57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40</v>
      </c>
      <c r="R578" s="6">
        <f t="shared" ref="R578:R641" si="36">INT(E578)</f>
        <v>45022</v>
      </c>
      <c r="S578" s="5">
        <f t="shared" ref="S578:S641" si="37">MOD(E578,1)</f>
        <v>0.13402777777810115</v>
      </c>
      <c r="T578" s="5">
        <f t="shared" ref="T578:T641" si="38">MOD(F578,1)</f>
        <v>0.27777777778101154</v>
      </c>
      <c r="U578" s="4">
        <f t="shared" ref="U578:U641" si="39">IF(K578="Ocupada",(T578-S578)+(15/1440),T578-S578)</f>
        <v>0.14375000000291038</v>
      </c>
      <c r="V57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1.7361111111111112E-2</v>
      </c>
      <c r="W578" s="4">
        <f>IFERROR(Sala[[#This Row],[T Permanencia]]-Sala[[#This Row],[T Preparación (H)]],0)</f>
        <v>0.12638888889179928</v>
      </c>
      <c r="X578" t="str">
        <f>IF(Sala[[#This Row],[T Degustación (H)]]&gt;0,"Cobrado","No cobrado")</f>
        <v>Cobrado</v>
      </c>
    </row>
    <row r="579" spans="1:24" x14ac:dyDescent="0.2">
      <c r="A579">
        <v>11</v>
      </c>
      <c r="B579" t="s">
        <v>188</v>
      </c>
      <c r="C579">
        <v>578</v>
      </c>
      <c r="D579">
        <v>6</v>
      </c>
      <c r="E579" s="1">
        <v>45022.09097222222</v>
      </c>
      <c r="F579" s="1">
        <v>45022.183333333334</v>
      </c>
      <c r="G579" t="s">
        <v>43</v>
      </c>
      <c r="H579" t="s">
        <v>14</v>
      </c>
      <c r="I579" t="s">
        <v>234</v>
      </c>
      <c r="J579">
        <v>32.799999999999997</v>
      </c>
      <c r="K579" t="s">
        <v>16</v>
      </c>
      <c r="L579" t="s">
        <v>233</v>
      </c>
      <c r="M579" t="s">
        <v>31</v>
      </c>
      <c r="Q57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90</v>
      </c>
      <c r="R579" s="6">
        <f t="shared" si="36"/>
        <v>45022</v>
      </c>
      <c r="S579" s="5">
        <f t="shared" si="37"/>
        <v>9.0972222220443655E-2</v>
      </c>
      <c r="T579" s="5">
        <f t="shared" si="38"/>
        <v>0.18333333333430346</v>
      </c>
      <c r="U579" s="4">
        <f t="shared" si="39"/>
        <v>0.10277777778052648</v>
      </c>
      <c r="V57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1.0185185185185184E-2</v>
      </c>
      <c r="W579" s="4">
        <f>IFERROR(Sala[[#This Row],[T Permanencia]]-Sala[[#This Row],[T Preparación (H)]],0)</f>
        <v>9.2592592595341291E-2</v>
      </c>
      <c r="X579" t="str">
        <f>IF(Sala[[#This Row],[T Degustación (H)]]&gt;0,"Cobrado","No cobrado")</f>
        <v>Cobrado</v>
      </c>
    </row>
    <row r="580" spans="1:24" x14ac:dyDescent="0.2">
      <c r="A580">
        <v>9</v>
      </c>
      <c r="B580" t="s">
        <v>189</v>
      </c>
      <c r="C580">
        <v>579</v>
      </c>
      <c r="D580">
        <v>2</v>
      </c>
      <c r="E580" s="1">
        <v>45022.006944444445</v>
      </c>
      <c r="F580" s="1">
        <v>45022.095138888886</v>
      </c>
      <c r="G580" t="s">
        <v>43</v>
      </c>
      <c r="H580" t="s">
        <v>14</v>
      </c>
      <c r="I580" t="s">
        <v>234</v>
      </c>
      <c r="J580">
        <v>35.96</v>
      </c>
      <c r="K580" t="s">
        <v>10</v>
      </c>
      <c r="L580" t="s">
        <v>60</v>
      </c>
      <c r="M580" t="s">
        <v>50</v>
      </c>
      <c r="Q58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50</v>
      </c>
      <c r="R580" s="6">
        <f t="shared" si="36"/>
        <v>45022</v>
      </c>
      <c r="S580" s="5">
        <f t="shared" si="37"/>
        <v>6.9444444452528842E-3</v>
      </c>
      <c r="T580" s="5">
        <f t="shared" si="38"/>
        <v>9.5138888886140194E-2</v>
      </c>
      <c r="U580" s="4">
        <f t="shared" si="39"/>
        <v>8.819444444088731E-2</v>
      </c>
      <c r="V58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1.6666666666666666E-2</v>
      </c>
      <c r="W580" s="4">
        <f>IFERROR(Sala[[#This Row],[T Permanencia]]-Sala[[#This Row],[T Preparación (H)]],0)</f>
        <v>7.1527777774220647E-2</v>
      </c>
      <c r="X580" t="str">
        <f>IF(Sala[[#This Row],[T Degustación (H)]]&gt;0,"Cobrado","No cobrado")</f>
        <v>Cobrado</v>
      </c>
    </row>
    <row r="581" spans="1:24" x14ac:dyDescent="0.2">
      <c r="A581">
        <v>10</v>
      </c>
      <c r="B581" t="s">
        <v>34</v>
      </c>
      <c r="C581">
        <v>580</v>
      </c>
      <c r="D581">
        <v>5</v>
      </c>
      <c r="E581" s="1">
        <v>45022.004166666666</v>
      </c>
      <c r="F581" s="1">
        <v>45022.054166666669</v>
      </c>
      <c r="G581" t="s">
        <v>8</v>
      </c>
      <c r="H581" t="s">
        <v>14</v>
      </c>
      <c r="I581" t="s">
        <v>235</v>
      </c>
      <c r="J581">
        <v>44.54</v>
      </c>
      <c r="K581" t="s">
        <v>10</v>
      </c>
      <c r="L581" t="s">
        <v>46</v>
      </c>
      <c r="M581" t="s">
        <v>102</v>
      </c>
      <c r="Q58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33</v>
      </c>
      <c r="R581" s="6">
        <f t="shared" si="36"/>
        <v>45022</v>
      </c>
      <c r="S581" s="5">
        <f t="shared" si="37"/>
        <v>4.166666665696539E-3</v>
      </c>
      <c r="T581" s="5">
        <f t="shared" si="38"/>
        <v>5.4166666668606922E-2</v>
      </c>
      <c r="U581" s="4">
        <f t="shared" si="39"/>
        <v>5.0000000002910383E-2</v>
      </c>
      <c r="V58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2.0833333333333332E-2</v>
      </c>
      <c r="W581" s="4">
        <f>IFERROR(Sala[[#This Row],[T Permanencia]]-Sala[[#This Row],[T Preparación (H)]],0)</f>
        <v>2.9166666669577051E-2</v>
      </c>
      <c r="X581" t="str">
        <f>IF(Sala[[#This Row],[T Degustación (H)]]&gt;0,"Cobrado","No cobrado")</f>
        <v>Cobrado</v>
      </c>
    </row>
    <row r="582" spans="1:24" x14ac:dyDescent="0.2">
      <c r="A582">
        <v>18</v>
      </c>
      <c r="B582" t="s">
        <v>299</v>
      </c>
      <c r="C582">
        <v>581</v>
      </c>
      <c r="D582">
        <v>5</v>
      </c>
      <c r="E582" s="1">
        <v>45022.147916666669</v>
      </c>
      <c r="F582" s="1">
        <v>45022.213888888888</v>
      </c>
      <c r="G582" t="s">
        <v>8</v>
      </c>
      <c r="H582" t="s">
        <v>14</v>
      </c>
      <c r="I582" t="s">
        <v>234</v>
      </c>
      <c r="J582">
        <v>13.27</v>
      </c>
      <c r="K582" t="s">
        <v>16</v>
      </c>
      <c r="L582" t="s">
        <v>231</v>
      </c>
      <c r="M582" t="s">
        <v>102</v>
      </c>
      <c r="N582" t="s">
        <v>31</v>
      </c>
      <c r="Q58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123</v>
      </c>
      <c r="R582" s="6">
        <f t="shared" si="36"/>
        <v>45022</v>
      </c>
      <c r="S582" s="5">
        <f t="shared" si="37"/>
        <v>0.14791666666860692</v>
      </c>
      <c r="T582" s="5">
        <f t="shared" si="38"/>
        <v>0.21388888888759539</v>
      </c>
      <c r="U582" s="4">
        <f t="shared" si="39"/>
        <v>7.6388888885655135E-2</v>
      </c>
      <c r="V58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1.9675925925925927E-2</v>
      </c>
      <c r="W582" s="4">
        <f>IFERROR(Sala[[#This Row],[T Permanencia]]-Sala[[#This Row],[T Preparación (H)]],0)</f>
        <v>5.6712962959729205E-2</v>
      </c>
      <c r="X582" t="str">
        <f>IF(Sala[[#This Row],[T Degustación (H)]]&gt;0,"Cobrado","No cobrado")</f>
        <v>Cobrado</v>
      </c>
    </row>
    <row r="583" spans="1:24" x14ac:dyDescent="0.2">
      <c r="A583">
        <v>3</v>
      </c>
      <c r="B583" t="s">
        <v>190</v>
      </c>
      <c r="C583">
        <v>582</v>
      </c>
      <c r="D583">
        <v>1</v>
      </c>
      <c r="E583" s="1">
        <v>45022.158333333333</v>
      </c>
      <c r="F583" s="1">
        <v>45022.214583333334</v>
      </c>
      <c r="G583" t="s">
        <v>24</v>
      </c>
      <c r="H583" t="s">
        <v>14</v>
      </c>
      <c r="I583" t="s">
        <v>234</v>
      </c>
      <c r="J583">
        <v>20.23</v>
      </c>
      <c r="K583" t="s">
        <v>20</v>
      </c>
      <c r="L583" t="s">
        <v>46</v>
      </c>
      <c r="M583" t="s">
        <v>41</v>
      </c>
      <c r="Q58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54</v>
      </c>
      <c r="R583" s="6">
        <f t="shared" si="36"/>
        <v>45022</v>
      </c>
      <c r="S583" s="5">
        <f t="shared" si="37"/>
        <v>0.15833333333284827</v>
      </c>
      <c r="T583" s="5">
        <f t="shared" si="38"/>
        <v>0.21458333333430346</v>
      </c>
      <c r="U583" s="4">
        <f t="shared" si="39"/>
        <v>5.6250000001455192E-2</v>
      </c>
      <c r="V58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1.4583333333333334E-2</v>
      </c>
      <c r="W583" s="4">
        <f>IFERROR(Sala[[#This Row],[T Permanencia]]-Sala[[#This Row],[T Preparación (H)]],0)</f>
        <v>4.1666666668121854E-2</v>
      </c>
      <c r="X583" t="str">
        <f>IF(Sala[[#This Row],[T Degustación (H)]]&gt;0,"Cobrado","No cobrado")</f>
        <v>Cobrado</v>
      </c>
    </row>
    <row r="584" spans="1:24" x14ac:dyDescent="0.2">
      <c r="A584">
        <v>9</v>
      </c>
      <c r="B584" t="s">
        <v>110</v>
      </c>
      <c r="C584">
        <v>583</v>
      </c>
      <c r="D584">
        <v>2</v>
      </c>
      <c r="E584" s="1">
        <v>45022.070138888892</v>
      </c>
      <c r="F584" s="1">
        <v>45022.148611111108</v>
      </c>
      <c r="G584" t="s">
        <v>24</v>
      </c>
      <c r="H584" t="s">
        <v>9</v>
      </c>
      <c r="I584" t="s">
        <v>235</v>
      </c>
      <c r="J584">
        <v>35.99</v>
      </c>
      <c r="K584" t="s">
        <v>10</v>
      </c>
      <c r="L584" t="s">
        <v>17</v>
      </c>
      <c r="M584" t="s">
        <v>44</v>
      </c>
      <c r="N584" t="s">
        <v>37</v>
      </c>
      <c r="O584" t="s">
        <v>65</v>
      </c>
      <c r="P584" t="s">
        <v>26</v>
      </c>
      <c r="Q58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243</v>
      </c>
      <c r="R584" s="6">
        <f t="shared" si="36"/>
        <v>45022</v>
      </c>
      <c r="S584" s="5">
        <f t="shared" si="37"/>
        <v>7.013888889196096E-2</v>
      </c>
      <c r="T584" s="5">
        <f t="shared" si="38"/>
        <v>0.14861111110803904</v>
      </c>
      <c r="U584" s="4">
        <f t="shared" si="39"/>
        <v>7.847222221607808E-2</v>
      </c>
      <c r="V58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3.2754629629629634E-2</v>
      </c>
      <c r="W584" s="4">
        <f>IFERROR(Sala[[#This Row],[T Permanencia]]-Sala[[#This Row],[T Preparación (H)]],0)</f>
        <v>4.5717592586448447E-2</v>
      </c>
      <c r="X584" t="str">
        <f>IF(Sala[[#This Row],[T Degustación (H)]]&gt;0,"Cobrado","No cobrado")</f>
        <v>Cobrado</v>
      </c>
    </row>
    <row r="585" spans="1:24" x14ac:dyDescent="0.2">
      <c r="A585">
        <v>9</v>
      </c>
      <c r="B585" t="s">
        <v>533</v>
      </c>
      <c r="C585">
        <v>584</v>
      </c>
      <c r="D585">
        <v>4</v>
      </c>
      <c r="E585" s="1">
        <v>45022.149305555555</v>
      </c>
      <c r="F585" s="1">
        <v>45022.290972222225</v>
      </c>
      <c r="G585" t="s">
        <v>43</v>
      </c>
      <c r="H585" t="s">
        <v>14</v>
      </c>
      <c r="I585" t="s">
        <v>235</v>
      </c>
      <c r="J585">
        <v>36.979999999999997</v>
      </c>
      <c r="K585" t="s">
        <v>20</v>
      </c>
      <c r="L585" t="s">
        <v>25</v>
      </c>
      <c r="M585" t="s">
        <v>33</v>
      </c>
      <c r="N585" t="s">
        <v>47</v>
      </c>
      <c r="O585" t="s">
        <v>22</v>
      </c>
      <c r="Q58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139</v>
      </c>
      <c r="R585" s="6">
        <f t="shared" si="36"/>
        <v>45022</v>
      </c>
      <c r="S585" s="5">
        <f t="shared" si="37"/>
        <v>0.14930555555474712</v>
      </c>
      <c r="T585" s="5">
        <f t="shared" si="38"/>
        <v>0.29097222222480923</v>
      </c>
      <c r="U585" s="4">
        <f t="shared" si="39"/>
        <v>0.14166666667006211</v>
      </c>
      <c r="V58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5.9374999999999997E-2</v>
      </c>
      <c r="W585" s="4">
        <f>IFERROR(Sala[[#This Row],[T Permanencia]]-Sala[[#This Row],[T Preparación (H)]],0)</f>
        <v>8.2291666670062116E-2</v>
      </c>
      <c r="X585" t="str">
        <f>IF(Sala[[#This Row],[T Degustación (H)]]&gt;0,"Cobrado","No cobrado")</f>
        <v>Cobrado</v>
      </c>
    </row>
    <row r="586" spans="1:24" x14ac:dyDescent="0.2">
      <c r="A586">
        <v>3</v>
      </c>
      <c r="B586" t="s">
        <v>482</v>
      </c>
      <c r="C586">
        <v>585</v>
      </c>
      <c r="D586">
        <v>5</v>
      </c>
      <c r="E586" s="1">
        <v>45022.057638888888</v>
      </c>
      <c r="F586" s="1">
        <v>45022.109027777777</v>
      </c>
      <c r="G586" t="s">
        <v>43</v>
      </c>
      <c r="H586" t="s">
        <v>39</v>
      </c>
      <c r="I586" t="s">
        <v>234</v>
      </c>
      <c r="J586">
        <v>10.07</v>
      </c>
      <c r="K586" t="s">
        <v>10</v>
      </c>
      <c r="L586" t="s">
        <v>52</v>
      </c>
      <c r="M586" t="s">
        <v>95</v>
      </c>
      <c r="N586" t="s">
        <v>11</v>
      </c>
      <c r="O586" t="s">
        <v>37</v>
      </c>
      <c r="P586" t="s">
        <v>50</v>
      </c>
      <c r="Q58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128</v>
      </c>
      <c r="R586" s="6">
        <f t="shared" si="36"/>
        <v>45022</v>
      </c>
      <c r="S586" s="5">
        <f t="shared" si="37"/>
        <v>5.7638888887595385E-2</v>
      </c>
      <c r="T586" s="5">
        <f t="shared" si="38"/>
        <v>0.10902777777664596</v>
      </c>
      <c r="U586" s="4">
        <f t="shared" si="39"/>
        <v>5.1388888889050577E-2</v>
      </c>
      <c r="V58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5.8333333333333334E-2</v>
      </c>
      <c r="W586" s="4">
        <f>IFERROR(Sala[[#This Row],[T Permanencia]]-Sala[[#This Row],[T Preparación (H)]],0)</f>
        <v>-6.9444444442827574E-3</v>
      </c>
      <c r="X586" t="str">
        <f>IF(Sala[[#This Row],[T Degustación (H)]]&gt;0,"Cobrado","No cobrado")</f>
        <v>No cobrado</v>
      </c>
    </row>
    <row r="587" spans="1:24" x14ac:dyDescent="0.2">
      <c r="A587">
        <v>17</v>
      </c>
      <c r="B587" t="s">
        <v>534</v>
      </c>
      <c r="C587">
        <v>586</v>
      </c>
      <c r="D587">
        <v>5</v>
      </c>
      <c r="E587" s="1">
        <v>45022.030555555553</v>
      </c>
      <c r="F587" s="1">
        <v>45022.163194444445</v>
      </c>
      <c r="G587" t="s">
        <v>43</v>
      </c>
      <c r="H587" t="s">
        <v>9</v>
      </c>
      <c r="I587" t="s">
        <v>15</v>
      </c>
      <c r="J587">
        <v>32.79</v>
      </c>
      <c r="K587" t="s">
        <v>16</v>
      </c>
      <c r="L587" t="s">
        <v>81</v>
      </c>
      <c r="M587" t="s">
        <v>102</v>
      </c>
      <c r="N587" t="s">
        <v>65</v>
      </c>
      <c r="Q58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171</v>
      </c>
      <c r="R587" s="6">
        <f t="shared" si="36"/>
        <v>45022</v>
      </c>
      <c r="S587" s="5">
        <f t="shared" si="37"/>
        <v>3.0555555553291924E-2</v>
      </c>
      <c r="T587" s="5">
        <f t="shared" si="38"/>
        <v>0.16319444444525288</v>
      </c>
      <c r="U587" s="4">
        <f t="shared" si="39"/>
        <v>0.14305555555862762</v>
      </c>
      <c r="V58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2.1296296296296296E-2</v>
      </c>
      <c r="W587" s="4">
        <f>IFERROR(Sala[[#This Row],[T Permanencia]]-Sala[[#This Row],[T Preparación (H)]],0)</f>
        <v>0.12175925926233132</v>
      </c>
      <c r="X587" t="str">
        <f>IF(Sala[[#This Row],[T Degustación (H)]]&gt;0,"Cobrado","No cobrado")</f>
        <v>Cobrado</v>
      </c>
    </row>
    <row r="588" spans="1:24" x14ac:dyDescent="0.2">
      <c r="A588">
        <v>7</v>
      </c>
      <c r="B588" t="s">
        <v>191</v>
      </c>
      <c r="C588">
        <v>587</v>
      </c>
      <c r="D588">
        <v>4</v>
      </c>
      <c r="E588" s="1">
        <v>45022.151388888888</v>
      </c>
      <c r="F588" s="1">
        <v>45022.195833333331</v>
      </c>
      <c r="G588" t="s">
        <v>43</v>
      </c>
      <c r="H588" t="s">
        <v>39</v>
      </c>
      <c r="I588" t="s">
        <v>234</v>
      </c>
      <c r="J588">
        <v>35.03</v>
      </c>
      <c r="K588" t="s">
        <v>16</v>
      </c>
      <c r="L588" t="s">
        <v>46</v>
      </c>
      <c r="M588" t="s">
        <v>65</v>
      </c>
      <c r="Q58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48</v>
      </c>
      <c r="R588" s="6">
        <f t="shared" si="36"/>
        <v>45022</v>
      </c>
      <c r="S588" s="5">
        <f t="shared" si="37"/>
        <v>0.15138888888759539</v>
      </c>
      <c r="T588" s="5">
        <f t="shared" si="38"/>
        <v>0.19583333333139308</v>
      </c>
      <c r="U588" s="4">
        <f t="shared" si="39"/>
        <v>5.4861111110464357E-2</v>
      </c>
      <c r="V58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1.4930555555555556E-2</v>
      </c>
      <c r="W588" s="4">
        <f>IFERROR(Sala[[#This Row],[T Permanencia]]-Sala[[#This Row],[T Preparación (H)]],0)</f>
        <v>3.9930555554908799E-2</v>
      </c>
      <c r="X588" t="str">
        <f>IF(Sala[[#This Row],[T Degustación (H)]]&gt;0,"Cobrado","No cobrado")</f>
        <v>Cobrado</v>
      </c>
    </row>
    <row r="589" spans="1:24" x14ac:dyDescent="0.2">
      <c r="A589">
        <v>15</v>
      </c>
      <c r="B589" t="s">
        <v>523</v>
      </c>
      <c r="C589">
        <v>588</v>
      </c>
      <c r="D589">
        <v>2</v>
      </c>
      <c r="E589" s="1">
        <v>45022.097222222219</v>
      </c>
      <c r="F589" s="1">
        <v>45022.248611111114</v>
      </c>
      <c r="G589" t="s">
        <v>43</v>
      </c>
      <c r="H589" t="s">
        <v>9</v>
      </c>
      <c r="I589" t="s">
        <v>15</v>
      </c>
      <c r="J589">
        <v>33.93</v>
      </c>
      <c r="K589" t="s">
        <v>10</v>
      </c>
      <c r="L589" t="s">
        <v>60</v>
      </c>
      <c r="M589" t="s">
        <v>61</v>
      </c>
      <c r="N589" t="s">
        <v>50</v>
      </c>
      <c r="Q58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101</v>
      </c>
      <c r="R589" s="6">
        <f t="shared" si="36"/>
        <v>45022</v>
      </c>
      <c r="S589" s="5">
        <f t="shared" si="37"/>
        <v>9.7222222218988463E-2</v>
      </c>
      <c r="T589" s="5">
        <f t="shared" si="38"/>
        <v>0.24861111111385981</v>
      </c>
      <c r="U589" s="4">
        <f t="shared" si="39"/>
        <v>0.15138888889487134</v>
      </c>
      <c r="V58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2.013888888888889E-2</v>
      </c>
      <c r="W589" s="4">
        <f>IFERROR(Sala[[#This Row],[T Permanencia]]-Sala[[#This Row],[T Preparación (H)]],0)</f>
        <v>0.13125000000598244</v>
      </c>
      <c r="X589" t="str">
        <f>IF(Sala[[#This Row],[T Degustación (H)]]&gt;0,"Cobrado","No cobrado")</f>
        <v>Cobrado</v>
      </c>
    </row>
    <row r="590" spans="1:24" x14ac:dyDescent="0.2">
      <c r="A590">
        <v>10</v>
      </c>
      <c r="B590" t="s">
        <v>535</v>
      </c>
      <c r="C590">
        <v>589</v>
      </c>
      <c r="D590">
        <v>4</v>
      </c>
      <c r="E590" s="1">
        <v>45022.134722222225</v>
      </c>
      <c r="F590" s="1">
        <v>45022.247916666667</v>
      </c>
      <c r="G590" t="s">
        <v>8</v>
      </c>
      <c r="H590" t="s">
        <v>14</v>
      </c>
      <c r="I590" t="s">
        <v>235</v>
      </c>
      <c r="J590">
        <v>28.96</v>
      </c>
      <c r="K590" t="s">
        <v>10</v>
      </c>
      <c r="L590" t="s">
        <v>46</v>
      </c>
      <c r="M590" t="s">
        <v>79</v>
      </c>
      <c r="N590" t="s">
        <v>29</v>
      </c>
      <c r="O590" t="s">
        <v>33</v>
      </c>
      <c r="P590" t="s">
        <v>95</v>
      </c>
      <c r="Q59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284</v>
      </c>
      <c r="R590" s="6">
        <f t="shared" si="36"/>
        <v>45022</v>
      </c>
      <c r="S590" s="5">
        <f t="shared" si="37"/>
        <v>0.13472222222480923</v>
      </c>
      <c r="T590" s="5">
        <f t="shared" si="38"/>
        <v>0.24791666666715173</v>
      </c>
      <c r="U590" s="4">
        <f t="shared" si="39"/>
        <v>0.1131944444423425</v>
      </c>
      <c r="V59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4.8611111111111112E-2</v>
      </c>
      <c r="W590" s="4">
        <f>IFERROR(Sala[[#This Row],[T Permanencia]]-Sala[[#This Row],[T Preparación (H)]],0)</f>
        <v>6.4583333331231396E-2</v>
      </c>
      <c r="X590" t="str">
        <f>IF(Sala[[#This Row],[T Degustación (H)]]&gt;0,"Cobrado","No cobrado")</f>
        <v>Cobrado</v>
      </c>
    </row>
    <row r="591" spans="1:24" x14ac:dyDescent="0.2">
      <c r="A591">
        <v>3</v>
      </c>
      <c r="B591" t="s">
        <v>358</v>
      </c>
      <c r="C591">
        <v>590</v>
      </c>
      <c r="D591">
        <v>6</v>
      </c>
      <c r="E591" s="1">
        <v>45022.114583333336</v>
      </c>
      <c r="F591" s="1">
        <v>45022.185416666667</v>
      </c>
      <c r="G591" t="s">
        <v>24</v>
      </c>
      <c r="H591" t="s">
        <v>39</v>
      </c>
      <c r="I591" t="s">
        <v>234</v>
      </c>
      <c r="J591">
        <v>40.94</v>
      </c>
      <c r="K591" t="s">
        <v>16</v>
      </c>
      <c r="L591" t="s">
        <v>81</v>
      </c>
      <c r="M591" t="s">
        <v>29</v>
      </c>
      <c r="N591" t="s">
        <v>56</v>
      </c>
      <c r="Q59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122</v>
      </c>
      <c r="R591" s="6">
        <f t="shared" si="36"/>
        <v>45022</v>
      </c>
      <c r="S591" s="5">
        <f t="shared" si="37"/>
        <v>0.11458333333575865</v>
      </c>
      <c r="T591" s="5">
        <f t="shared" si="38"/>
        <v>0.18541666666715173</v>
      </c>
      <c r="U591" s="4">
        <f t="shared" si="39"/>
        <v>8.1249999998059749E-2</v>
      </c>
      <c r="V59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2.4537037037037038E-2</v>
      </c>
      <c r="W591" s="4">
        <f>IFERROR(Sala[[#This Row],[T Permanencia]]-Sala[[#This Row],[T Preparación (H)]],0)</f>
        <v>5.6712962961022712E-2</v>
      </c>
      <c r="X591" t="str">
        <f>IF(Sala[[#This Row],[T Degustación (H)]]&gt;0,"Cobrado","No cobrado")</f>
        <v>Cobrado</v>
      </c>
    </row>
    <row r="592" spans="1:24" x14ac:dyDescent="0.2">
      <c r="A592">
        <v>11</v>
      </c>
      <c r="B592" t="s">
        <v>192</v>
      </c>
      <c r="C592">
        <v>591</v>
      </c>
      <c r="D592">
        <v>6</v>
      </c>
      <c r="E592" s="1">
        <v>45022.155555555553</v>
      </c>
      <c r="F592" s="1">
        <v>45022.263194444444</v>
      </c>
      <c r="G592" t="s">
        <v>43</v>
      </c>
      <c r="H592" t="s">
        <v>39</v>
      </c>
      <c r="I592" t="s">
        <v>234</v>
      </c>
      <c r="J592">
        <v>44.33</v>
      </c>
      <c r="K592" t="s">
        <v>10</v>
      </c>
      <c r="L592" t="s">
        <v>21</v>
      </c>
      <c r="M592" t="s">
        <v>26</v>
      </c>
      <c r="Q59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120</v>
      </c>
      <c r="R592" s="6">
        <f t="shared" si="36"/>
        <v>45022</v>
      </c>
      <c r="S592" s="5">
        <f t="shared" si="37"/>
        <v>0.15555555555329192</v>
      </c>
      <c r="T592" s="5">
        <f t="shared" si="38"/>
        <v>0.26319444444379769</v>
      </c>
      <c r="U592" s="4">
        <f t="shared" si="39"/>
        <v>0.10763888889050577</v>
      </c>
      <c r="V59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1.1805555555555555E-2</v>
      </c>
      <c r="W592" s="4">
        <f>IFERROR(Sala[[#This Row],[T Permanencia]]-Sala[[#This Row],[T Preparación (H)]],0)</f>
        <v>9.5833333334950213E-2</v>
      </c>
      <c r="X592" t="str">
        <f>IF(Sala[[#This Row],[T Degustación (H)]]&gt;0,"Cobrado","No cobrado")</f>
        <v>Cobrado</v>
      </c>
    </row>
    <row r="593" spans="1:24" x14ac:dyDescent="0.2">
      <c r="A593">
        <v>5</v>
      </c>
      <c r="B593" t="s">
        <v>536</v>
      </c>
      <c r="C593">
        <v>592</v>
      </c>
      <c r="D593">
        <v>1</v>
      </c>
      <c r="E593" s="1">
        <v>45022.033333333333</v>
      </c>
      <c r="F593" s="1">
        <v>45022.111111111109</v>
      </c>
      <c r="G593" t="s">
        <v>24</v>
      </c>
      <c r="H593" t="s">
        <v>14</v>
      </c>
      <c r="I593" t="s">
        <v>234</v>
      </c>
      <c r="J593">
        <v>35.67</v>
      </c>
      <c r="K593" t="s">
        <v>20</v>
      </c>
      <c r="L593" t="s">
        <v>52</v>
      </c>
      <c r="M593" t="s">
        <v>82</v>
      </c>
      <c r="N593" t="s">
        <v>50</v>
      </c>
      <c r="Q59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94</v>
      </c>
      <c r="R593" s="6">
        <f t="shared" si="36"/>
        <v>45022</v>
      </c>
      <c r="S593" s="5">
        <f t="shared" si="37"/>
        <v>3.3333333332848269E-2</v>
      </c>
      <c r="T593" s="5">
        <f t="shared" si="38"/>
        <v>0.11111111110949423</v>
      </c>
      <c r="U593" s="4">
        <f t="shared" si="39"/>
        <v>7.7777777776645962E-2</v>
      </c>
      <c r="V59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3.5069444444444445E-2</v>
      </c>
      <c r="W593" s="4">
        <f>IFERROR(Sala[[#This Row],[T Permanencia]]-Sala[[#This Row],[T Preparación (H)]],0)</f>
        <v>4.2708333332201517E-2</v>
      </c>
      <c r="X593" t="str">
        <f>IF(Sala[[#This Row],[T Degustación (H)]]&gt;0,"Cobrado","No cobrado")</f>
        <v>Cobrado</v>
      </c>
    </row>
    <row r="594" spans="1:24" x14ac:dyDescent="0.2">
      <c r="A594">
        <v>17</v>
      </c>
      <c r="B594" t="s">
        <v>537</v>
      </c>
      <c r="C594">
        <v>593</v>
      </c>
      <c r="D594">
        <v>5</v>
      </c>
      <c r="E594" s="1">
        <v>45022.017361111109</v>
      </c>
      <c r="F594" s="1">
        <v>45022.095138888886</v>
      </c>
      <c r="G594" t="s">
        <v>8</v>
      </c>
      <c r="H594" t="s">
        <v>14</v>
      </c>
      <c r="I594" t="s">
        <v>235</v>
      </c>
      <c r="J594">
        <v>48.8</v>
      </c>
      <c r="K594" t="s">
        <v>20</v>
      </c>
      <c r="L594" t="s">
        <v>233</v>
      </c>
      <c r="M594" t="s">
        <v>26</v>
      </c>
      <c r="N594" t="s">
        <v>47</v>
      </c>
      <c r="O594" t="s">
        <v>102</v>
      </c>
      <c r="P594" t="s">
        <v>35</v>
      </c>
      <c r="Q59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209</v>
      </c>
      <c r="R594" s="6">
        <f t="shared" si="36"/>
        <v>45022</v>
      </c>
      <c r="S594" s="5">
        <f t="shared" si="37"/>
        <v>1.7361111109494232E-2</v>
      </c>
      <c r="T594" s="5">
        <f t="shared" si="38"/>
        <v>9.5138888886140194E-2</v>
      </c>
      <c r="U594" s="4">
        <f t="shared" si="39"/>
        <v>7.7777777776645962E-2</v>
      </c>
      <c r="V59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2.9861111111111113E-2</v>
      </c>
      <c r="W594" s="4">
        <f>IFERROR(Sala[[#This Row],[T Permanencia]]-Sala[[#This Row],[T Preparación (H)]],0)</f>
        <v>4.7916666665534846E-2</v>
      </c>
      <c r="X594" t="str">
        <f>IF(Sala[[#This Row],[T Degustación (H)]]&gt;0,"Cobrado","No cobrado")</f>
        <v>Cobrado</v>
      </c>
    </row>
    <row r="595" spans="1:24" x14ac:dyDescent="0.2">
      <c r="A595">
        <v>17</v>
      </c>
      <c r="B595" t="s">
        <v>538</v>
      </c>
      <c r="C595">
        <v>594</v>
      </c>
      <c r="D595">
        <v>1</v>
      </c>
      <c r="E595" s="1">
        <v>45022.138888888891</v>
      </c>
      <c r="F595" s="1">
        <v>45022.200694444444</v>
      </c>
      <c r="G595" t="s">
        <v>43</v>
      </c>
      <c r="H595" t="s">
        <v>14</v>
      </c>
      <c r="I595" t="s">
        <v>235</v>
      </c>
      <c r="J595">
        <v>46.01</v>
      </c>
      <c r="K595" t="s">
        <v>10</v>
      </c>
      <c r="L595" t="s">
        <v>21</v>
      </c>
      <c r="M595" t="s">
        <v>102</v>
      </c>
      <c r="N595" t="s">
        <v>82</v>
      </c>
      <c r="O595" t="s">
        <v>56</v>
      </c>
      <c r="Q59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139</v>
      </c>
      <c r="R595" s="6">
        <f t="shared" si="36"/>
        <v>45022</v>
      </c>
      <c r="S595" s="5">
        <f t="shared" si="37"/>
        <v>0.13888888889050577</v>
      </c>
      <c r="T595" s="5">
        <f t="shared" si="38"/>
        <v>0.20069444444379769</v>
      </c>
      <c r="U595" s="4">
        <f t="shared" si="39"/>
        <v>6.1805555553291924E-2</v>
      </c>
      <c r="V59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3.0671296296296294E-2</v>
      </c>
      <c r="W595" s="4">
        <f>IFERROR(Sala[[#This Row],[T Permanencia]]-Sala[[#This Row],[T Preparación (H)]],0)</f>
        <v>3.1134259256995631E-2</v>
      </c>
      <c r="X595" t="str">
        <f>IF(Sala[[#This Row],[T Degustación (H)]]&gt;0,"Cobrado","No cobrado")</f>
        <v>Cobrado</v>
      </c>
    </row>
    <row r="596" spans="1:24" x14ac:dyDescent="0.2">
      <c r="A596">
        <v>9</v>
      </c>
      <c r="B596" t="s">
        <v>23</v>
      </c>
      <c r="C596">
        <v>595</v>
      </c>
      <c r="D596">
        <v>5</v>
      </c>
      <c r="E596" s="1">
        <v>45022.127083333333</v>
      </c>
      <c r="F596" s="1">
        <v>45022.227083333331</v>
      </c>
      <c r="G596" t="s">
        <v>24</v>
      </c>
      <c r="H596" t="s">
        <v>14</v>
      </c>
      <c r="I596" t="s">
        <v>234</v>
      </c>
      <c r="J596">
        <v>40.33</v>
      </c>
      <c r="K596" t="s">
        <v>16</v>
      </c>
      <c r="L596" t="s">
        <v>60</v>
      </c>
      <c r="M596" t="s">
        <v>33</v>
      </c>
      <c r="N596" t="s">
        <v>31</v>
      </c>
      <c r="Q59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72</v>
      </c>
      <c r="R596" s="6">
        <f t="shared" si="36"/>
        <v>45022</v>
      </c>
      <c r="S596" s="5">
        <f t="shared" si="37"/>
        <v>0.12708333333284827</v>
      </c>
      <c r="T596" s="5">
        <f t="shared" si="38"/>
        <v>0.22708333333139308</v>
      </c>
      <c r="U596" s="4">
        <f t="shared" si="39"/>
        <v>0.11041666666521148</v>
      </c>
      <c r="V59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3.2291666666666663E-2</v>
      </c>
      <c r="W596" s="4">
        <f>IFERROR(Sala[[#This Row],[T Permanencia]]-Sala[[#This Row],[T Preparación (H)]],0)</f>
        <v>7.8124999998544817E-2</v>
      </c>
      <c r="X596" t="str">
        <f>IF(Sala[[#This Row],[T Degustación (H)]]&gt;0,"Cobrado","No cobrado")</f>
        <v>Cobrado</v>
      </c>
    </row>
    <row r="597" spans="1:24" x14ac:dyDescent="0.2">
      <c r="A597">
        <v>18</v>
      </c>
      <c r="B597" t="s">
        <v>539</v>
      </c>
      <c r="C597">
        <v>596</v>
      </c>
      <c r="D597">
        <v>2</v>
      </c>
      <c r="E597" s="1">
        <v>45022.056250000001</v>
      </c>
      <c r="F597" s="1">
        <v>45022.152083333334</v>
      </c>
      <c r="G597" t="s">
        <v>24</v>
      </c>
      <c r="H597" t="s">
        <v>14</v>
      </c>
      <c r="I597" t="s">
        <v>235</v>
      </c>
      <c r="J597">
        <v>23.7</v>
      </c>
      <c r="K597" t="s">
        <v>16</v>
      </c>
      <c r="L597" t="s">
        <v>52</v>
      </c>
      <c r="M597" t="s">
        <v>79</v>
      </c>
      <c r="N597" t="s">
        <v>65</v>
      </c>
      <c r="O597" t="s">
        <v>95</v>
      </c>
      <c r="P597" t="s">
        <v>50</v>
      </c>
      <c r="Q59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240</v>
      </c>
      <c r="R597" s="6">
        <f t="shared" si="36"/>
        <v>45022</v>
      </c>
      <c r="S597" s="5">
        <f t="shared" si="37"/>
        <v>5.6250000001455192E-2</v>
      </c>
      <c r="T597" s="5">
        <f t="shared" si="38"/>
        <v>0.15208333333430346</v>
      </c>
      <c r="U597" s="4">
        <f t="shared" si="39"/>
        <v>0.10624999999951494</v>
      </c>
      <c r="V59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0.05</v>
      </c>
      <c r="W597" s="4">
        <f>IFERROR(Sala[[#This Row],[T Permanencia]]-Sala[[#This Row],[T Preparación (H)]],0)</f>
        <v>5.6249999999514938E-2</v>
      </c>
      <c r="X597" t="str">
        <f>IF(Sala[[#This Row],[T Degustación (H)]]&gt;0,"Cobrado","No cobrado")</f>
        <v>Cobrado</v>
      </c>
    </row>
    <row r="598" spans="1:24" x14ac:dyDescent="0.2">
      <c r="A598">
        <v>16</v>
      </c>
      <c r="B598" t="s">
        <v>496</v>
      </c>
      <c r="C598">
        <v>597</v>
      </c>
      <c r="D598">
        <v>1</v>
      </c>
      <c r="E598" s="1">
        <v>45022.035416666666</v>
      </c>
      <c r="F598" s="1">
        <v>45022.160416666666</v>
      </c>
      <c r="G598" t="s">
        <v>63</v>
      </c>
      <c r="H598" t="s">
        <v>14</v>
      </c>
      <c r="I598" t="s">
        <v>234</v>
      </c>
      <c r="J598">
        <v>45.46</v>
      </c>
      <c r="K598" t="s">
        <v>16</v>
      </c>
      <c r="L598" t="s">
        <v>21</v>
      </c>
      <c r="M598" t="s">
        <v>22</v>
      </c>
      <c r="N598" t="s">
        <v>37</v>
      </c>
      <c r="O598" t="s">
        <v>26</v>
      </c>
      <c r="P598" t="s">
        <v>65</v>
      </c>
      <c r="Q59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150</v>
      </c>
      <c r="R598" s="6">
        <f t="shared" si="36"/>
        <v>45022</v>
      </c>
      <c r="S598" s="5">
        <f t="shared" si="37"/>
        <v>3.5416666665696539E-2</v>
      </c>
      <c r="T598" s="5">
        <f t="shared" si="38"/>
        <v>0.16041666666569654</v>
      </c>
      <c r="U598" s="4">
        <f t="shared" si="39"/>
        <v>0.13541666666666666</v>
      </c>
      <c r="V59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8.4374999999999992E-2</v>
      </c>
      <c r="W598" s="4">
        <f>IFERROR(Sala[[#This Row],[T Permanencia]]-Sala[[#This Row],[T Preparación (H)]],0)</f>
        <v>5.1041666666666666E-2</v>
      </c>
      <c r="X598" t="str">
        <f>IF(Sala[[#This Row],[T Degustación (H)]]&gt;0,"Cobrado","No cobrado")</f>
        <v>Cobrado</v>
      </c>
    </row>
    <row r="599" spans="1:24" x14ac:dyDescent="0.2">
      <c r="A599">
        <v>9</v>
      </c>
      <c r="B599" t="s">
        <v>540</v>
      </c>
      <c r="C599">
        <v>598</v>
      </c>
      <c r="D599">
        <v>6</v>
      </c>
      <c r="E599" s="1">
        <v>45022.136111111111</v>
      </c>
      <c r="F599" s="1">
        <v>45022.290972222225</v>
      </c>
      <c r="G599" t="s">
        <v>13</v>
      </c>
      <c r="H599" t="s">
        <v>14</v>
      </c>
      <c r="I599" t="s">
        <v>234</v>
      </c>
      <c r="J599">
        <v>11.31</v>
      </c>
      <c r="K599" t="s">
        <v>20</v>
      </c>
      <c r="L599" t="s">
        <v>233</v>
      </c>
      <c r="M599" t="s">
        <v>61</v>
      </c>
      <c r="N599" t="s">
        <v>95</v>
      </c>
      <c r="O599" t="s">
        <v>47</v>
      </c>
      <c r="Q59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209</v>
      </c>
      <c r="R599" s="6">
        <f t="shared" si="36"/>
        <v>45022</v>
      </c>
      <c r="S599" s="5">
        <f t="shared" si="37"/>
        <v>0.13611111111094942</v>
      </c>
      <c r="T599" s="5">
        <f t="shared" si="38"/>
        <v>0.29097222222480923</v>
      </c>
      <c r="U599" s="4">
        <f t="shared" si="39"/>
        <v>0.15486111111385981</v>
      </c>
      <c r="V59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2.6388888888888885E-2</v>
      </c>
      <c r="W599" s="4">
        <f>IFERROR(Sala[[#This Row],[T Permanencia]]-Sala[[#This Row],[T Preparación (H)]],0)</f>
        <v>0.12847222222497093</v>
      </c>
      <c r="X599" t="str">
        <f>IF(Sala[[#This Row],[T Degustación (H)]]&gt;0,"Cobrado","No cobrado")</f>
        <v>Cobrado</v>
      </c>
    </row>
    <row r="600" spans="1:24" x14ac:dyDescent="0.2">
      <c r="A600">
        <v>11</v>
      </c>
      <c r="B600" t="s">
        <v>541</v>
      </c>
      <c r="C600">
        <v>599</v>
      </c>
      <c r="D600">
        <v>3</v>
      </c>
      <c r="E600" s="1">
        <v>45022.023611111108</v>
      </c>
      <c r="F600" s="1">
        <v>45022.181250000001</v>
      </c>
      <c r="G600" t="s">
        <v>24</v>
      </c>
      <c r="H600" t="s">
        <v>14</v>
      </c>
      <c r="I600" t="s">
        <v>234</v>
      </c>
      <c r="J600">
        <v>30.97</v>
      </c>
      <c r="K600" t="s">
        <v>10</v>
      </c>
      <c r="L600" t="s">
        <v>60</v>
      </c>
      <c r="M600" t="s">
        <v>29</v>
      </c>
      <c r="N600" t="s">
        <v>47</v>
      </c>
      <c r="O600" t="s">
        <v>11</v>
      </c>
      <c r="Q60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169</v>
      </c>
      <c r="R600" s="6">
        <f t="shared" si="36"/>
        <v>45022</v>
      </c>
      <c r="S600" s="5">
        <f t="shared" si="37"/>
        <v>2.361111110803904E-2</v>
      </c>
      <c r="T600" s="5">
        <f t="shared" si="38"/>
        <v>0.18125000000145519</v>
      </c>
      <c r="U600" s="4">
        <f t="shared" si="39"/>
        <v>0.15763888889341615</v>
      </c>
      <c r="V60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5.451388888888889E-2</v>
      </c>
      <c r="W600" s="4">
        <f>IFERROR(Sala[[#This Row],[T Permanencia]]-Sala[[#This Row],[T Preparación (H)]],0)</f>
        <v>0.10312500000452726</v>
      </c>
      <c r="X600" t="str">
        <f>IF(Sala[[#This Row],[T Degustación (H)]]&gt;0,"Cobrado","No cobrado")</f>
        <v>Cobrado</v>
      </c>
    </row>
    <row r="601" spans="1:24" x14ac:dyDescent="0.2">
      <c r="A601">
        <v>14</v>
      </c>
      <c r="B601" t="s">
        <v>542</v>
      </c>
      <c r="C601">
        <v>600</v>
      </c>
      <c r="D601">
        <v>4</v>
      </c>
      <c r="E601" s="1">
        <v>45022.165277777778</v>
      </c>
      <c r="F601" s="1">
        <v>45022.209027777775</v>
      </c>
      <c r="G601" t="s">
        <v>43</v>
      </c>
      <c r="H601" t="s">
        <v>14</v>
      </c>
      <c r="I601" t="s">
        <v>235</v>
      </c>
      <c r="J601">
        <v>41.35</v>
      </c>
      <c r="K601" t="s">
        <v>16</v>
      </c>
      <c r="L601" t="s">
        <v>25</v>
      </c>
      <c r="M601" t="s">
        <v>22</v>
      </c>
      <c r="N601" t="s">
        <v>31</v>
      </c>
      <c r="Q60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144</v>
      </c>
      <c r="R601" s="6">
        <f t="shared" si="36"/>
        <v>45022</v>
      </c>
      <c r="S601" s="5">
        <f t="shared" si="37"/>
        <v>0.16527777777810115</v>
      </c>
      <c r="T601" s="5">
        <f t="shared" si="38"/>
        <v>0.20902777777519077</v>
      </c>
      <c r="U601" s="4">
        <f t="shared" si="39"/>
        <v>5.4166666663756281E-2</v>
      </c>
      <c r="V60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2.0023148148148148E-2</v>
      </c>
      <c r="W601" s="4">
        <f>IFERROR(Sala[[#This Row],[T Permanencia]]-Sala[[#This Row],[T Preparación (H)]],0)</f>
        <v>3.4143518515608137E-2</v>
      </c>
      <c r="X601" t="str">
        <f>IF(Sala[[#This Row],[T Degustación (H)]]&gt;0,"Cobrado","No cobrado")</f>
        <v>Cobrado</v>
      </c>
    </row>
    <row r="602" spans="1:24" x14ac:dyDescent="0.2">
      <c r="A602">
        <v>13</v>
      </c>
      <c r="B602" t="s">
        <v>185</v>
      </c>
      <c r="C602">
        <v>601</v>
      </c>
      <c r="D602">
        <v>1</v>
      </c>
      <c r="E602" s="1">
        <v>45022.113194444442</v>
      </c>
      <c r="F602" s="1">
        <v>45022.260416666664</v>
      </c>
      <c r="G602" t="s">
        <v>8</v>
      </c>
      <c r="H602" t="s">
        <v>9</v>
      </c>
      <c r="I602" t="s">
        <v>234</v>
      </c>
      <c r="J602">
        <v>16.809999999999999</v>
      </c>
      <c r="K602" t="s">
        <v>10</v>
      </c>
      <c r="L602" t="s">
        <v>231</v>
      </c>
      <c r="M602" t="s">
        <v>26</v>
      </c>
      <c r="N602" t="s">
        <v>22</v>
      </c>
      <c r="O602" t="s">
        <v>79</v>
      </c>
      <c r="P602" t="s">
        <v>11</v>
      </c>
      <c r="Q60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292</v>
      </c>
      <c r="R602" s="6">
        <f t="shared" si="36"/>
        <v>45022</v>
      </c>
      <c r="S602" s="5">
        <f t="shared" si="37"/>
        <v>0.1131944444423425</v>
      </c>
      <c r="T602" s="5">
        <f t="shared" si="38"/>
        <v>0.26041666666424135</v>
      </c>
      <c r="U602" s="4">
        <f t="shared" si="39"/>
        <v>0.14722222222189885</v>
      </c>
      <c r="V60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4.8263888888888884E-2</v>
      </c>
      <c r="W602" s="4">
        <f>IFERROR(Sala[[#This Row],[T Permanencia]]-Sala[[#This Row],[T Preparación (H)]],0)</f>
        <v>9.8958333333009962E-2</v>
      </c>
      <c r="X602" t="str">
        <f>IF(Sala[[#This Row],[T Degustación (H)]]&gt;0,"Cobrado","No cobrado")</f>
        <v>Cobrado</v>
      </c>
    </row>
    <row r="603" spans="1:24" x14ac:dyDescent="0.2">
      <c r="A603">
        <v>12</v>
      </c>
      <c r="B603" t="s">
        <v>543</v>
      </c>
      <c r="C603">
        <v>602</v>
      </c>
      <c r="D603">
        <v>3</v>
      </c>
      <c r="E603" s="1">
        <v>45022.161111111112</v>
      </c>
      <c r="F603" s="1">
        <v>45022.291666666664</v>
      </c>
      <c r="G603" t="s">
        <v>24</v>
      </c>
      <c r="H603" t="s">
        <v>14</v>
      </c>
      <c r="I603" t="s">
        <v>15</v>
      </c>
      <c r="J603">
        <v>16.5</v>
      </c>
      <c r="K603" t="s">
        <v>20</v>
      </c>
      <c r="L603" t="s">
        <v>233</v>
      </c>
      <c r="M603" t="s">
        <v>11</v>
      </c>
      <c r="N603" t="s">
        <v>82</v>
      </c>
      <c r="O603" t="s">
        <v>31</v>
      </c>
      <c r="P603" t="s">
        <v>26</v>
      </c>
      <c r="Q60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266</v>
      </c>
      <c r="R603" s="6">
        <f t="shared" si="36"/>
        <v>45022</v>
      </c>
      <c r="S603" s="5">
        <f t="shared" si="37"/>
        <v>0.16111111111240461</v>
      </c>
      <c r="T603" s="5">
        <f t="shared" si="38"/>
        <v>0.29166666666424135</v>
      </c>
      <c r="U603" s="4">
        <f t="shared" si="39"/>
        <v>0.13055555555183673</v>
      </c>
      <c r="V60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6.0648148148148145E-2</v>
      </c>
      <c r="W603" s="4">
        <f>IFERROR(Sala[[#This Row],[T Permanencia]]-Sala[[#This Row],[T Preparación (H)]],0)</f>
        <v>6.9907407403688587E-2</v>
      </c>
      <c r="X603" t="str">
        <f>IF(Sala[[#This Row],[T Degustación (H)]]&gt;0,"Cobrado","No cobrado")</f>
        <v>Cobrado</v>
      </c>
    </row>
    <row r="604" spans="1:24" x14ac:dyDescent="0.2">
      <c r="A604">
        <v>19</v>
      </c>
      <c r="B604" t="s">
        <v>193</v>
      </c>
      <c r="C604">
        <v>603</v>
      </c>
      <c r="D604">
        <v>6</v>
      </c>
      <c r="E604" s="1">
        <v>45022.035416666666</v>
      </c>
      <c r="F604" s="1">
        <v>45022.181250000001</v>
      </c>
      <c r="G604" t="s">
        <v>63</v>
      </c>
      <c r="H604" t="s">
        <v>14</v>
      </c>
      <c r="I604" t="s">
        <v>234</v>
      </c>
      <c r="J604">
        <v>24.2</v>
      </c>
      <c r="K604" t="s">
        <v>10</v>
      </c>
      <c r="L604" t="s">
        <v>46</v>
      </c>
      <c r="M604" t="s">
        <v>47</v>
      </c>
      <c r="Q60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62</v>
      </c>
      <c r="R604" s="6">
        <f t="shared" si="36"/>
        <v>45022</v>
      </c>
      <c r="S604" s="5">
        <f t="shared" si="37"/>
        <v>3.5416666665696539E-2</v>
      </c>
      <c r="T604" s="5">
        <f t="shared" si="38"/>
        <v>0.18125000000145519</v>
      </c>
      <c r="U604" s="4">
        <f t="shared" si="39"/>
        <v>0.14583333333575865</v>
      </c>
      <c r="V60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5.9027777777777776E-3</v>
      </c>
      <c r="W604" s="4">
        <f>IFERROR(Sala[[#This Row],[T Permanencia]]-Sala[[#This Row],[T Preparación (H)]],0)</f>
        <v>0.13993055555798087</v>
      </c>
      <c r="X604" t="str">
        <f>IF(Sala[[#This Row],[T Degustación (H)]]&gt;0,"Cobrado","No cobrado")</f>
        <v>Cobrado</v>
      </c>
    </row>
    <row r="605" spans="1:24" x14ac:dyDescent="0.2">
      <c r="A605">
        <v>14</v>
      </c>
      <c r="B605" t="s">
        <v>194</v>
      </c>
      <c r="C605">
        <v>604</v>
      </c>
      <c r="D605">
        <v>5</v>
      </c>
      <c r="E605" s="1">
        <v>45022.054166666669</v>
      </c>
      <c r="F605" s="1">
        <v>45022.219444444447</v>
      </c>
      <c r="G605" t="s">
        <v>24</v>
      </c>
      <c r="H605" t="s">
        <v>14</v>
      </c>
      <c r="I605" t="s">
        <v>234</v>
      </c>
      <c r="J605">
        <v>42.6</v>
      </c>
      <c r="K605" t="s">
        <v>16</v>
      </c>
      <c r="L605" t="s">
        <v>52</v>
      </c>
      <c r="M605" t="s">
        <v>11</v>
      </c>
      <c r="Q60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105</v>
      </c>
      <c r="R605" s="6">
        <f t="shared" si="36"/>
        <v>45022</v>
      </c>
      <c r="S605" s="5">
        <f t="shared" si="37"/>
        <v>5.4166666668606922E-2</v>
      </c>
      <c r="T605" s="5">
        <f t="shared" si="38"/>
        <v>0.21944444444670808</v>
      </c>
      <c r="U605" s="4">
        <f t="shared" si="39"/>
        <v>0.17569444444476781</v>
      </c>
      <c r="V60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9.7222222222222224E-3</v>
      </c>
      <c r="W605" s="4">
        <f>IFERROR(Sala[[#This Row],[T Permanencia]]-Sala[[#This Row],[T Preparación (H)]],0)</f>
        <v>0.1659722222225456</v>
      </c>
      <c r="X605" t="str">
        <f>IF(Sala[[#This Row],[T Degustación (H)]]&gt;0,"Cobrado","No cobrado")</f>
        <v>Cobrado</v>
      </c>
    </row>
    <row r="606" spans="1:24" x14ac:dyDescent="0.2">
      <c r="A606">
        <v>19</v>
      </c>
      <c r="B606" t="s">
        <v>544</v>
      </c>
      <c r="C606">
        <v>605</v>
      </c>
      <c r="D606">
        <v>2</v>
      </c>
      <c r="E606" s="1">
        <v>45022.117361111108</v>
      </c>
      <c r="F606" s="1">
        <v>45022.26666666667</v>
      </c>
      <c r="G606" t="s">
        <v>43</v>
      </c>
      <c r="H606" t="s">
        <v>14</v>
      </c>
      <c r="I606" t="s">
        <v>15</v>
      </c>
      <c r="J606">
        <v>24.38</v>
      </c>
      <c r="K606" t="s">
        <v>16</v>
      </c>
      <c r="L606" t="s">
        <v>46</v>
      </c>
      <c r="M606" t="s">
        <v>56</v>
      </c>
      <c r="N606" t="s">
        <v>26</v>
      </c>
      <c r="O606" t="s">
        <v>11</v>
      </c>
      <c r="P606" t="s">
        <v>31</v>
      </c>
      <c r="Q60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220</v>
      </c>
      <c r="R606" s="6">
        <f t="shared" si="36"/>
        <v>45022</v>
      </c>
      <c r="S606" s="5">
        <f t="shared" si="37"/>
        <v>0.11736111110803904</v>
      </c>
      <c r="T606" s="5">
        <f t="shared" si="38"/>
        <v>0.26666666667006211</v>
      </c>
      <c r="U606" s="4">
        <f t="shared" si="39"/>
        <v>0.15972222222868973</v>
      </c>
      <c r="V60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7.9976851851851855E-2</v>
      </c>
      <c r="W606" s="4">
        <f>IFERROR(Sala[[#This Row],[T Permanencia]]-Sala[[#This Row],[T Preparación (H)]],0)</f>
        <v>7.9745370376837876E-2</v>
      </c>
      <c r="X606" t="str">
        <f>IF(Sala[[#This Row],[T Degustación (H)]]&gt;0,"Cobrado","No cobrado")</f>
        <v>Cobrado</v>
      </c>
    </row>
    <row r="607" spans="1:24" x14ac:dyDescent="0.2">
      <c r="A607">
        <v>1</v>
      </c>
      <c r="B607" t="s">
        <v>491</v>
      </c>
      <c r="C607">
        <v>606</v>
      </c>
      <c r="D607">
        <v>2</v>
      </c>
      <c r="E607" s="1">
        <v>45022.134722222225</v>
      </c>
      <c r="F607" s="1">
        <v>45022.254166666666</v>
      </c>
      <c r="G607" t="s">
        <v>13</v>
      </c>
      <c r="H607" t="s">
        <v>14</v>
      </c>
      <c r="I607" t="s">
        <v>234</v>
      </c>
      <c r="J607">
        <v>31.58</v>
      </c>
      <c r="K607" t="s">
        <v>16</v>
      </c>
      <c r="L607" t="s">
        <v>81</v>
      </c>
      <c r="M607" t="s">
        <v>50</v>
      </c>
      <c r="N607" t="s">
        <v>41</v>
      </c>
      <c r="O607" t="s">
        <v>61</v>
      </c>
      <c r="Q60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183</v>
      </c>
      <c r="R607" s="6">
        <f t="shared" si="36"/>
        <v>45022</v>
      </c>
      <c r="S607" s="5">
        <f t="shared" si="37"/>
        <v>0.13472222222480923</v>
      </c>
      <c r="T607" s="5">
        <f t="shared" si="38"/>
        <v>0.25416666666569654</v>
      </c>
      <c r="U607" s="4">
        <f t="shared" si="39"/>
        <v>0.12986111110755397</v>
      </c>
      <c r="V60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4.4791666666666667E-2</v>
      </c>
      <c r="W607" s="4">
        <f>IFERROR(Sala[[#This Row],[T Permanencia]]-Sala[[#This Row],[T Preparación (H)]],0)</f>
        <v>8.5069444440887293E-2</v>
      </c>
      <c r="X607" t="str">
        <f>IF(Sala[[#This Row],[T Degustación (H)]]&gt;0,"Cobrado","No cobrado")</f>
        <v>Cobrado</v>
      </c>
    </row>
    <row r="608" spans="1:24" x14ac:dyDescent="0.2">
      <c r="A608">
        <v>10</v>
      </c>
      <c r="B608" t="s">
        <v>253</v>
      </c>
      <c r="C608">
        <v>607</v>
      </c>
      <c r="D608">
        <v>1</v>
      </c>
      <c r="E608" s="1">
        <v>45022.058333333334</v>
      </c>
      <c r="F608" s="1">
        <v>45022.145138888889</v>
      </c>
      <c r="G608" t="s">
        <v>13</v>
      </c>
      <c r="H608" t="s">
        <v>14</v>
      </c>
      <c r="I608" t="s">
        <v>234</v>
      </c>
      <c r="J608">
        <v>28.9</v>
      </c>
      <c r="K608" t="s">
        <v>16</v>
      </c>
      <c r="L608" t="s">
        <v>60</v>
      </c>
      <c r="M608" t="s">
        <v>26</v>
      </c>
      <c r="N608" t="s">
        <v>22</v>
      </c>
      <c r="Q60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68</v>
      </c>
      <c r="R608" s="6">
        <f t="shared" si="36"/>
        <v>45022</v>
      </c>
      <c r="S608" s="5">
        <f t="shared" si="37"/>
        <v>5.8333333334303461E-2</v>
      </c>
      <c r="T608" s="5">
        <f t="shared" si="38"/>
        <v>0.14513888888905058</v>
      </c>
      <c r="U608" s="4">
        <f t="shared" si="39"/>
        <v>9.7222222221413787E-2</v>
      </c>
      <c r="V60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4.7916666666666663E-2</v>
      </c>
      <c r="W608" s="4">
        <f>IFERROR(Sala[[#This Row],[T Permanencia]]-Sala[[#This Row],[T Preparación (H)]],0)</f>
        <v>4.9305555554747124E-2</v>
      </c>
      <c r="X608" t="str">
        <f>IF(Sala[[#This Row],[T Degustación (H)]]&gt;0,"Cobrado","No cobrado")</f>
        <v>Cobrado</v>
      </c>
    </row>
    <row r="609" spans="1:24" x14ac:dyDescent="0.2">
      <c r="A609">
        <v>7</v>
      </c>
      <c r="B609" t="s">
        <v>195</v>
      </c>
      <c r="C609">
        <v>608</v>
      </c>
      <c r="D609">
        <v>6</v>
      </c>
      <c r="E609" s="1">
        <v>45022.165277777778</v>
      </c>
      <c r="F609" s="1">
        <v>45022.305555555555</v>
      </c>
      <c r="G609" t="s">
        <v>43</v>
      </c>
      <c r="H609" t="s">
        <v>14</v>
      </c>
      <c r="I609" t="s">
        <v>234</v>
      </c>
      <c r="J609">
        <v>36.549999999999997</v>
      </c>
      <c r="K609" t="s">
        <v>20</v>
      </c>
      <c r="L609" t="s">
        <v>233</v>
      </c>
      <c r="M609" t="s">
        <v>18</v>
      </c>
      <c r="Q60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29</v>
      </c>
      <c r="R609" s="6">
        <f t="shared" si="36"/>
        <v>45022</v>
      </c>
      <c r="S609" s="5">
        <f t="shared" si="37"/>
        <v>0.16527777777810115</v>
      </c>
      <c r="T609" s="5">
        <f t="shared" si="38"/>
        <v>0.30555555555474712</v>
      </c>
      <c r="U609" s="4">
        <f t="shared" si="39"/>
        <v>0.14027777777664596</v>
      </c>
      <c r="V60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3.125E-2</v>
      </c>
      <c r="W609" s="4">
        <f>IFERROR(Sala[[#This Row],[T Permanencia]]-Sala[[#This Row],[T Preparación (H)]],0)</f>
        <v>0.10902777777664596</v>
      </c>
      <c r="X609" t="str">
        <f>IF(Sala[[#This Row],[T Degustación (H)]]&gt;0,"Cobrado","No cobrado")</f>
        <v>Cobrado</v>
      </c>
    </row>
    <row r="610" spans="1:24" x14ac:dyDescent="0.2">
      <c r="A610">
        <v>1</v>
      </c>
      <c r="B610" t="s">
        <v>93</v>
      </c>
      <c r="C610">
        <v>609</v>
      </c>
      <c r="D610">
        <v>4</v>
      </c>
      <c r="E610" s="1">
        <v>45022.140972222223</v>
      </c>
      <c r="F610" s="1">
        <v>45022.293055555558</v>
      </c>
      <c r="G610" t="s">
        <v>63</v>
      </c>
      <c r="H610" t="s">
        <v>14</v>
      </c>
      <c r="I610" t="s">
        <v>234</v>
      </c>
      <c r="J610">
        <v>23.29</v>
      </c>
      <c r="K610" t="s">
        <v>20</v>
      </c>
      <c r="L610" t="s">
        <v>52</v>
      </c>
      <c r="M610" t="s">
        <v>95</v>
      </c>
      <c r="Q61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32</v>
      </c>
      <c r="R610" s="6">
        <f t="shared" si="36"/>
        <v>45022</v>
      </c>
      <c r="S610" s="5">
        <f t="shared" si="37"/>
        <v>0.14097222222335404</v>
      </c>
      <c r="T610" s="5">
        <f t="shared" si="38"/>
        <v>0.2930555555576575</v>
      </c>
      <c r="U610" s="4">
        <f t="shared" si="39"/>
        <v>0.15208333333430346</v>
      </c>
      <c r="V61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1.8749999999999999E-2</v>
      </c>
      <c r="W610" s="4">
        <f>IFERROR(Sala[[#This Row],[T Permanencia]]-Sala[[#This Row],[T Preparación (H)]],0)</f>
        <v>0.13333333333430347</v>
      </c>
      <c r="X610" t="str">
        <f>IF(Sala[[#This Row],[T Degustación (H)]]&gt;0,"Cobrado","No cobrado")</f>
        <v>Cobrado</v>
      </c>
    </row>
    <row r="611" spans="1:24" x14ac:dyDescent="0.2">
      <c r="A611">
        <v>19</v>
      </c>
      <c r="B611" t="s">
        <v>183</v>
      </c>
      <c r="C611">
        <v>610</v>
      </c>
      <c r="D611">
        <v>4</v>
      </c>
      <c r="E611" s="1">
        <v>45022.091666666667</v>
      </c>
      <c r="F611" s="1">
        <v>45022.174305555556</v>
      </c>
      <c r="G611" t="s">
        <v>13</v>
      </c>
      <c r="H611" t="s">
        <v>9</v>
      </c>
      <c r="I611" t="s">
        <v>234</v>
      </c>
      <c r="J611">
        <v>37.9</v>
      </c>
      <c r="K611" t="s">
        <v>16</v>
      </c>
      <c r="L611" t="s">
        <v>60</v>
      </c>
      <c r="M611" t="s">
        <v>61</v>
      </c>
      <c r="N611" t="s">
        <v>37</v>
      </c>
      <c r="Q61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44</v>
      </c>
      <c r="R611" s="6">
        <f t="shared" si="36"/>
        <v>45022</v>
      </c>
      <c r="S611" s="5">
        <f t="shared" si="37"/>
        <v>9.1666666667151731E-2</v>
      </c>
      <c r="T611" s="5">
        <f t="shared" si="38"/>
        <v>0.17430555555620231</v>
      </c>
      <c r="U611" s="4">
        <f t="shared" si="39"/>
        <v>9.3055555555717248E-2</v>
      </c>
      <c r="V61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3.2638888888888891E-2</v>
      </c>
      <c r="W611" s="4">
        <f>IFERROR(Sala[[#This Row],[T Permanencia]]-Sala[[#This Row],[T Preparación (H)]],0)</f>
        <v>6.0416666666828357E-2</v>
      </c>
      <c r="X611" t="str">
        <f>IF(Sala[[#This Row],[T Degustación (H)]]&gt;0,"Cobrado","No cobrado")</f>
        <v>Cobrado</v>
      </c>
    </row>
    <row r="612" spans="1:24" x14ac:dyDescent="0.2">
      <c r="A612">
        <v>13</v>
      </c>
      <c r="B612" t="s">
        <v>545</v>
      </c>
      <c r="C612">
        <v>611</v>
      </c>
      <c r="D612">
        <v>1</v>
      </c>
      <c r="E612" s="1">
        <v>45022.163194444445</v>
      </c>
      <c r="F612" s="1">
        <v>45022.321527777778</v>
      </c>
      <c r="G612" t="s">
        <v>63</v>
      </c>
      <c r="H612" t="s">
        <v>14</v>
      </c>
      <c r="I612" t="s">
        <v>234</v>
      </c>
      <c r="J612">
        <v>44.28</v>
      </c>
      <c r="K612" t="s">
        <v>16</v>
      </c>
      <c r="L612" t="s">
        <v>17</v>
      </c>
      <c r="M612" t="s">
        <v>33</v>
      </c>
      <c r="N612" t="s">
        <v>35</v>
      </c>
      <c r="Q61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78</v>
      </c>
      <c r="R612" s="6">
        <f t="shared" si="36"/>
        <v>45022</v>
      </c>
      <c r="S612" s="5">
        <f t="shared" si="37"/>
        <v>0.16319444444525288</v>
      </c>
      <c r="T612" s="5">
        <f t="shared" si="38"/>
        <v>0.32152777777810115</v>
      </c>
      <c r="U612" s="4">
        <f t="shared" si="39"/>
        <v>0.16874999999951493</v>
      </c>
      <c r="V61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3.923611111111111E-2</v>
      </c>
      <c r="W612" s="4">
        <f>IFERROR(Sala[[#This Row],[T Permanencia]]-Sala[[#This Row],[T Preparación (H)]],0)</f>
        <v>0.12951388888840382</v>
      </c>
      <c r="X612" t="str">
        <f>IF(Sala[[#This Row],[T Degustación (H)]]&gt;0,"Cobrado","No cobrado")</f>
        <v>Cobrado</v>
      </c>
    </row>
    <row r="613" spans="1:24" x14ac:dyDescent="0.2">
      <c r="A613">
        <v>11</v>
      </c>
      <c r="B613" t="s">
        <v>546</v>
      </c>
      <c r="C613">
        <v>612</v>
      </c>
      <c r="D613">
        <v>4</v>
      </c>
      <c r="E613" s="1">
        <v>45022.05</v>
      </c>
      <c r="F613" s="1">
        <v>45022.208333333336</v>
      </c>
      <c r="G613" t="s">
        <v>13</v>
      </c>
      <c r="H613" t="s">
        <v>14</v>
      </c>
      <c r="I613" t="s">
        <v>234</v>
      </c>
      <c r="J613">
        <v>23.54</v>
      </c>
      <c r="K613" t="s">
        <v>20</v>
      </c>
      <c r="L613" t="s">
        <v>60</v>
      </c>
      <c r="M613" t="s">
        <v>41</v>
      </c>
      <c r="N613" t="s">
        <v>35</v>
      </c>
      <c r="O613" t="s">
        <v>22</v>
      </c>
      <c r="P613" t="s">
        <v>56</v>
      </c>
      <c r="Q61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231</v>
      </c>
      <c r="R613" s="6">
        <f t="shared" si="36"/>
        <v>45022</v>
      </c>
      <c r="S613" s="5">
        <f t="shared" si="37"/>
        <v>5.0000000002910383E-2</v>
      </c>
      <c r="T613" s="5">
        <f t="shared" si="38"/>
        <v>0.20833333333575865</v>
      </c>
      <c r="U613" s="4">
        <f t="shared" si="39"/>
        <v>0.15833333333284827</v>
      </c>
      <c r="V61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4.9537037037037039E-2</v>
      </c>
      <c r="W613" s="4">
        <f>IFERROR(Sala[[#This Row],[T Permanencia]]-Sala[[#This Row],[T Preparación (H)]],0)</f>
        <v>0.10879629629581122</v>
      </c>
      <c r="X613" t="str">
        <f>IF(Sala[[#This Row],[T Degustación (H)]]&gt;0,"Cobrado","No cobrado")</f>
        <v>Cobrado</v>
      </c>
    </row>
    <row r="614" spans="1:24" x14ac:dyDescent="0.2">
      <c r="A614">
        <v>1</v>
      </c>
      <c r="B614" t="s">
        <v>101</v>
      </c>
      <c r="C614">
        <v>613</v>
      </c>
      <c r="D614">
        <v>5</v>
      </c>
      <c r="E614" s="1">
        <v>45022.081250000003</v>
      </c>
      <c r="F614" s="1">
        <v>45022.149305555555</v>
      </c>
      <c r="G614" t="s">
        <v>24</v>
      </c>
      <c r="H614" t="s">
        <v>39</v>
      </c>
      <c r="I614" t="s">
        <v>15</v>
      </c>
      <c r="J614">
        <v>23.56</v>
      </c>
      <c r="K614" t="s">
        <v>20</v>
      </c>
      <c r="L614" t="s">
        <v>233</v>
      </c>
      <c r="M614" t="s">
        <v>44</v>
      </c>
      <c r="N614" t="s">
        <v>79</v>
      </c>
      <c r="O614" t="s">
        <v>37</v>
      </c>
      <c r="P614" t="s">
        <v>11</v>
      </c>
      <c r="Q61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285</v>
      </c>
      <c r="R614" s="6">
        <f t="shared" si="36"/>
        <v>45022</v>
      </c>
      <c r="S614" s="5">
        <f t="shared" si="37"/>
        <v>8.1250000002910383E-2</v>
      </c>
      <c r="T614" s="5">
        <f t="shared" si="38"/>
        <v>0.14930555555474712</v>
      </c>
      <c r="U614" s="4">
        <f t="shared" si="39"/>
        <v>6.8055555551836733E-2</v>
      </c>
      <c r="V61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3.5185185185185187E-2</v>
      </c>
      <c r="W614" s="4">
        <f>IFERROR(Sala[[#This Row],[T Permanencia]]-Sala[[#This Row],[T Preparación (H)]],0)</f>
        <v>3.2870370366651545E-2</v>
      </c>
      <c r="X614" t="str">
        <f>IF(Sala[[#This Row],[T Degustación (H)]]&gt;0,"Cobrado","No cobrado")</f>
        <v>Cobrado</v>
      </c>
    </row>
    <row r="615" spans="1:24" x14ac:dyDescent="0.2">
      <c r="A615">
        <v>19</v>
      </c>
      <c r="B615" t="s">
        <v>127</v>
      </c>
      <c r="C615">
        <v>614</v>
      </c>
      <c r="D615">
        <v>6</v>
      </c>
      <c r="E615" s="1">
        <v>45022.105555555558</v>
      </c>
      <c r="F615" s="1">
        <v>45022.192361111112</v>
      </c>
      <c r="G615" t="s">
        <v>63</v>
      </c>
      <c r="H615" t="s">
        <v>39</v>
      </c>
      <c r="I615" t="s">
        <v>235</v>
      </c>
      <c r="J615">
        <v>26.48</v>
      </c>
      <c r="K615" t="s">
        <v>20</v>
      </c>
      <c r="L615" t="s">
        <v>81</v>
      </c>
      <c r="M615" t="s">
        <v>65</v>
      </c>
      <c r="Q61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72</v>
      </c>
      <c r="R615" s="6">
        <f t="shared" si="36"/>
        <v>45022</v>
      </c>
      <c r="S615" s="5">
        <f t="shared" si="37"/>
        <v>0.1055555555576575</v>
      </c>
      <c r="T615" s="5">
        <f t="shared" si="38"/>
        <v>0.19236111111240461</v>
      </c>
      <c r="U615" s="4">
        <f t="shared" si="39"/>
        <v>8.6805555554747116E-2</v>
      </c>
      <c r="V61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1.1574074074074075E-2</v>
      </c>
      <c r="W615" s="4">
        <f>IFERROR(Sala[[#This Row],[T Permanencia]]-Sala[[#This Row],[T Preparación (H)]],0)</f>
        <v>7.5231481480673046E-2</v>
      </c>
      <c r="X615" t="str">
        <f>IF(Sala[[#This Row],[T Degustación (H)]]&gt;0,"Cobrado","No cobrado")</f>
        <v>Cobrado</v>
      </c>
    </row>
    <row r="616" spans="1:24" x14ac:dyDescent="0.2">
      <c r="A616">
        <v>7</v>
      </c>
      <c r="B616" t="s">
        <v>547</v>
      </c>
      <c r="C616">
        <v>615</v>
      </c>
      <c r="D616">
        <v>1</v>
      </c>
      <c r="E616" s="1">
        <v>45022.031944444447</v>
      </c>
      <c r="F616" s="1">
        <v>45022.078472222223</v>
      </c>
      <c r="G616" t="s">
        <v>13</v>
      </c>
      <c r="H616" t="s">
        <v>9</v>
      </c>
      <c r="I616" t="s">
        <v>234</v>
      </c>
      <c r="J616">
        <v>18.420000000000002</v>
      </c>
      <c r="K616" t="s">
        <v>16</v>
      </c>
      <c r="L616" t="s">
        <v>52</v>
      </c>
      <c r="M616" t="s">
        <v>47</v>
      </c>
      <c r="N616" t="s">
        <v>79</v>
      </c>
      <c r="O616" t="s">
        <v>50</v>
      </c>
      <c r="P616" t="s">
        <v>95</v>
      </c>
      <c r="Q61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333</v>
      </c>
      <c r="R616" s="6">
        <f t="shared" si="36"/>
        <v>45022</v>
      </c>
      <c r="S616" s="5">
        <f t="shared" si="37"/>
        <v>3.1944444446708076E-2</v>
      </c>
      <c r="T616" s="5">
        <f t="shared" si="38"/>
        <v>7.8472222223354038E-2</v>
      </c>
      <c r="U616" s="4">
        <f t="shared" si="39"/>
        <v>5.6944444443312627E-2</v>
      </c>
      <c r="V61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3.6111111111111108E-2</v>
      </c>
      <c r="W616" s="4">
        <f>IFERROR(Sala[[#This Row],[T Permanencia]]-Sala[[#This Row],[T Preparación (H)]],0)</f>
        <v>2.0833333332201519E-2</v>
      </c>
      <c r="X616" t="str">
        <f>IF(Sala[[#This Row],[T Degustación (H)]]&gt;0,"Cobrado","No cobrado")</f>
        <v>Cobrado</v>
      </c>
    </row>
    <row r="617" spans="1:24" x14ac:dyDescent="0.2">
      <c r="A617">
        <v>4</v>
      </c>
      <c r="B617" t="s">
        <v>544</v>
      </c>
      <c r="C617">
        <v>616</v>
      </c>
      <c r="D617">
        <v>4</v>
      </c>
      <c r="E617" s="1">
        <v>45022.009722222225</v>
      </c>
      <c r="F617" s="1">
        <v>45022.15</v>
      </c>
      <c r="G617" t="s">
        <v>13</v>
      </c>
      <c r="H617" t="s">
        <v>9</v>
      </c>
      <c r="I617" t="s">
        <v>234</v>
      </c>
      <c r="J617">
        <v>23.89</v>
      </c>
      <c r="K617" t="s">
        <v>16</v>
      </c>
      <c r="L617" t="s">
        <v>81</v>
      </c>
      <c r="M617" t="s">
        <v>65</v>
      </c>
      <c r="N617" t="s">
        <v>31</v>
      </c>
      <c r="Q61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132</v>
      </c>
      <c r="R617" s="6">
        <f t="shared" si="36"/>
        <v>45022</v>
      </c>
      <c r="S617" s="5">
        <f t="shared" si="37"/>
        <v>9.7222222248092294E-3</v>
      </c>
      <c r="T617" s="5">
        <f t="shared" si="38"/>
        <v>0.15000000000145519</v>
      </c>
      <c r="U617" s="4">
        <f t="shared" si="39"/>
        <v>0.15069444444331262</v>
      </c>
      <c r="V61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1.2500000000000001E-2</v>
      </c>
      <c r="W617" s="4">
        <f>IFERROR(Sala[[#This Row],[T Permanencia]]-Sala[[#This Row],[T Preparación (H)]],0)</f>
        <v>0.13819444444331261</v>
      </c>
      <c r="X617" t="str">
        <f>IF(Sala[[#This Row],[T Degustación (H)]]&gt;0,"Cobrado","No cobrado")</f>
        <v>Cobrado</v>
      </c>
    </row>
    <row r="618" spans="1:24" x14ac:dyDescent="0.2">
      <c r="A618">
        <v>13</v>
      </c>
      <c r="B618" t="s">
        <v>163</v>
      </c>
      <c r="C618">
        <v>617</v>
      </c>
      <c r="D618">
        <v>5</v>
      </c>
      <c r="E618" s="1">
        <v>45022.055555555555</v>
      </c>
      <c r="F618" s="1">
        <v>45022.220138888886</v>
      </c>
      <c r="G618" t="s">
        <v>24</v>
      </c>
      <c r="H618" t="s">
        <v>14</v>
      </c>
      <c r="I618" t="s">
        <v>234</v>
      </c>
      <c r="J618">
        <v>38.18</v>
      </c>
      <c r="K618" t="s">
        <v>10</v>
      </c>
      <c r="L618" t="s">
        <v>46</v>
      </c>
      <c r="M618" t="s">
        <v>61</v>
      </c>
      <c r="N618" t="s">
        <v>31</v>
      </c>
      <c r="Q61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142</v>
      </c>
      <c r="R618" s="6">
        <f t="shared" si="36"/>
        <v>45022</v>
      </c>
      <c r="S618" s="5">
        <f t="shared" si="37"/>
        <v>5.5555555554747116E-2</v>
      </c>
      <c r="T618" s="5">
        <f t="shared" si="38"/>
        <v>0.22013888888614019</v>
      </c>
      <c r="U618" s="4">
        <f t="shared" si="39"/>
        <v>0.16458333333139308</v>
      </c>
      <c r="V61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1.3888888888888888E-2</v>
      </c>
      <c r="W618" s="4">
        <f>IFERROR(Sala[[#This Row],[T Permanencia]]-Sala[[#This Row],[T Preparación (H)]],0)</f>
        <v>0.15069444444250418</v>
      </c>
      <c r="X618" t="str">
        <f>IF(Sala[[#This Row],[T Degustación (H)]]&gt;0,"Cobrado","No cobrado")</f>
        <v>Cobrado</v>
      </c>
    </row>
    <row r="619" spans="1:24" x14ac:dyDescent="0.2">
      <c r="A619">
        <v>3</v>
      </c>
      <c r="B619" t="s">
        <v>548</v>
      </c>
      <c r="C619">
        <v>618</v>
      </c>
      <c r="D619">
        <v>5</v>
      </c>
      <c r="E619" s="1">
        <v>45022.038888888892</v>
      </c>
      <c r="F619" s="1">
        <v>45022.133333333331</v>
      </c>
      <c r="G619" t="s">
        <v>8</v>
      </c>
      <c r="H619" t="s">
        <v>39</v>
      </c>
      <c r="I619" t="s">
        <v>234</v>
      </c>
      <c r="J619">
        <v>25.93</v>
      </c>
      <c r="K619" t="s">
        <v>10</v>
      </c>
      <c r="L619" t="s">
        <v>25</v>
      </c>
      <c r="M619" t="s">
        <v>95</v>
      </c>
      <c r="N619" t="s">
        <v>47</v>
      </c>
      <c r="O619" t="s">
        <v>37</v>
      </c>
      <c r="P619" t="s">
        <v>35</v>
      </c>
      <c r="Q61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319</v>
      </c>
      <c r="R619" s="6">
        <f t="shared" si="36"/>
        <v>45022</v>
      </c>
      <c r="S619" s="5">
        <f t="shared" si="37"/>
        <v>3.888888889196096E-2</v>
      </c>
      <c r="T619" s="5">
        <f t="shared" si="38"/>
        <v>0.13333333333139308</v>
      </c>
      <c r="U619" s="4">
        <f t="shared" si="39"/>
        <v>9.4444444439432118E-2</v>
      </c>
      <c r="V61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2.8009259259259258E-2</v>
      </c>
      <c r="W619" s="4">
        <f>IFERROR(Sala[[#This Row],[T Permanencia]]-Sala[[#This Row],[T Preparación (H)]],0)</f>
        <v>6.6435185180172857E-2</v>
      </c>
      <c r="X619" t="str">
        <f>IF(Sala[[#This Row],[T Degustación (H)]]&gt;0,"Cobrado","No cobrado")</f>
        <v>Cobrado</v>
      </c>
    </row>
    <row r="620" spans="1:24" x14ac:dyDescent="0.2">
      <c r="A620">
        <v>6</v>
      </c>
      <c r="B620" t="s">
        <v>432</v>
      </c>
      <c r="C620">
        <v>619</v>
      </c>
      <c r="D620">
        <v>4</v>
      </c>
      <c r="E620" s="1">
        <v>45022.011111111111</v>
      </c>
      <c r="F620" s="1">
        <v>45022.111805555556</v>
      </c>
      <c r="G620" t="s">
        <v>13</v>
      </c>
      <c r="H620" t="s">
        <v>9</v>
      </c>
      <c r="I620" t="s">
        <v>234</v>
      </c>
      <c r="J620">
        <v>16.440000000000001</v>
      </c>
      <c r="K620" t="s">
        <v>20</v>
      </c>
      <c r="L620" t="s">
        <v>52</v>
      </c>
      <c r="M620" t="s">
        <v>41</v>
      </c>
      <c r="N620" t="s">
        <v>61</v>
      </c>
      <c r="Q62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132</v>
      </c>
      <c r="R620" s="6">
        <f t="shared" si="36"/>
        <v>45022</v>
      </c>
      <c r="S620" s="5">
        <f t="shared" si="37"/>
        <v>1.1111111110949423E-2</v>
      </c>
      <c r="T620" s="5">
        <f t="shared" si="38"/>
        <v>0.11180555555620231</v>
      </c>
      <c r="U620" s="4">
        <f t="shared" si="39"/>
        <v>0.10069444444525288</v>
      </c>
      <c r="V62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2.6851851851851852E-2</v>
      </c>
      <c r="W620" s="4">
        <f>IFERROR(Sala[[#This Row],[T Permanencia]]-Sala[[#This Row],[T Preparación (H)]],0)</f>
        <v>7.3842592593401035E-2</v>
      </c>
      <c r="X620" t="str">
        <f>IF(Sala[[#This Row],[T Degustación (H)]]&gt;0,"Cobrado","No cobrado")</f>
        <v>Cobrado</v>
      </c>
    </row>
    <row r="621" spans="1:24" x14ac:dyDescent="0.2">
      <c r="A621">
        <v>16</v>
      </c>
      <c r="B621" t="s">
        <v>196</v>
      </c>
      <c r="C621">
        <v>620</v>
      </c>
      <c r="D621">
        <v>3</v>
      </c>
      <c r="E621" s="1">
        <v>45022.117361111108</v>
      </c>
      <c r="F621" s="1">
        <v>45022.254861111112</v>
      </c>
      <c r="G621" t="s">
        <v>8</v>
      </c>
      <c r="H621" t="s">
        <v>14</v>
      </c>
      <c r="I621" t="s">
        <v>234</v>
      </c>
      <c r="J621">
        <v>26.64</v>
      </c>
      <c r="K621" t="s">
        <v>20</v>
      </c>
      <c r="L621" t="s">
        <v>60</v>
      </c>
      <c r="M621" t="s">
        <v>44</v>
      </c>
      <c r="Q62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57</v>
      </c>
      <c r="R621" s="6">
        <f t="shared" si="36"/>
        <v>45022</v>
      </c>
      <c r="S621" s="5">
        <f t="shared" si="37"/>
        <v>0.11736111110803904</v>
      </c>
      <c r="T621" s="5">
        <f t="shared" si="38"/>
        <v>0.25486111111240461</v>
      </c>
      <c r="U621" s="4">
        <f t="shared" si="39"/>
        <v>0.13750000000436557</v>
      </c>
      <c r="V62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9.2592592592592605E-3</v>
      </c>
      <c r="W621" s="4">
        <f>IFERROR(Sala[[#This Row],[T Permanencia]]-Sala[[#This Row],[T Preparación (H)]],0)</f>
        <v>0.1282407407451063</v>
      </c>
      <c r="X621" t="str">
        <f>IF(Sala[[#This Row],[T Degustación (H)]]&gt;0,"Cobrado","No cobrado")</f>
        <v>Cobrado</v>
      </c>
    </row>
    <row r="622" spans="1:24" x14ac:dyDescent="0.2">
      <c r="A622">
        <v>5</v>
      </c>
      <c r="B622" t="s">
        <v>197</v>
      </c>
      <c r="C622">
        <v>621</v>
      </c>
      <c r="D622">
        <v>2</v>
      </c>
      <c r="E622" s="1">
        <v>45022.047222222223</v>
      </c>
      <c r="F622" s="1">
        <v>45022.102083333331</v>
      </c>
      <c r="G622" t="s">
        <v>24</v>
      </c>
      <c r="H622" t="s">
        <v>14</v>
      </c>
      <c r="I622" t="s">
        <v>234</v>
      </c>
      <c r="J622">
        <v>42.27</v>
      </c>
      <c r="K622" t="s">
        <v>16</v>
      </c>
      <c r="L622" t="s">
        <v>52</v>
      </c>
      <c r="M622" t="s">
        <v>11</v>
      </c>
      <c r="Q62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105</v>
      </c>
      <c r="R622" s="6">
        <f t="shared" si="36"/>
        <v>45022</v>
      </c>
      <c r="S622" s="5">
        <f t="shared" si="37"/>
        <v>4.7222222223354038E-2</v>
      </c>
      <c r="T622" s="5">
        <f t="shared" si="38"/>
        <v>0.10208333333139308</v>
      </c>
      <c r="U622" s="4">
        <f t="shared" si="39"/>
        <v>6.5277777774705711E-2</v>
      </c>
      <c r="V62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1.8518518518518517E-3</v>
      </c>
      <c r="W622" s="4">
        <f>IFERROR(Sala[[#This Row],[T Permanencia]]-Sala[[#This Row],[T Preparación (H)]],0)</f>
        <v>6.3425925922853857E-2</v>
      </c>
      <c r="X622" t="str">
        <f>IF(Sala[[#This Row],[T Degustación (H)]]&gt;0,"Cobrado","No cobrado")</f>
        <v>Cobrado</v>
      </c>
    </row>
    <row r="623" spans="1:24" x14ac:dyDescent="0.2">
      <c r="A623">
        <v>7</v>
      </c>
      <c r="B623" t="s">
        <v>221</v>
      </c>
      <c r="C623">
        <v>622</v>
      </c>
      <c r="D623">
        <v>5</v>
      </c>
      <c r="E623" s="1">
        <v>45022.088194444441</v>
      </c>
      <c r="F623" s="1">
        <v>45022.229861111111</v>
      </c>
      <c r="G623" t="s">
        <v>43</v>
      </c>
      <c r="H623" t="s">
        <v>9</v>
      </c>
      <c r="I623" t="s">
        <v>234</v>
      </c>
      <c r="J623">
        <v>11.47</v>
      </c>
      <c r="K623" t="s">
        <v>20</v>
      </c>
      <c r="L623" t="s">
        <v>40</v>
      </c>
      <c r="M623" t="s">
        <v>47</v>
      </c>
      <c r="N623" t="s">
        <v>22</v>
      </c>
      <c r="Q62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121</v>
      </c>
      <c r="R623" s="6">
        <f t="shared" si="36"/>
        <v>45022</v>
      </c>
      <c r="S623" s="5">
        <f t="shared" si="37"/>
        <v>8.819444444088731E-2</v>
      </c>
      <c r="T623" s="5">
        <f t="shared" si="38"/>
        <v>0.22986111111094942</v>
      </c>
      <c r="U623" s="4">
        <f t="shared" si="39"/>
        <v>0.14166666667006211</v>
      </c>
      <c r="V62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2.9629629629629631E-2</v>
      </c>
      <c r="W623" s="4">
        <f>IFERROR(Sala[[#This Row],[T Permanencia]]-Sala[[#This Row],[T Preparación (H)]],0)</f>
        <v>0.11203703704043248</v>
      </c>
      <c r="X623" t="str">
        <f>IF(Sala[[#This Row],[T Degustación (H)]]&gt;0,"Cobrado","No cobrado")</f>
        <v>Cobrado</v>
      </c>
    </row>
    <row r="624" spans="1:24" x14ac:dyDescent="0.2">
      <c r="A624">
        <v>13</v>
      </c>
      <c r="B624" t="s">
        <v>460</v>
      </c>
      <c r="C624">
        <v>623</v>
      </c>
      <c r="D624">
        <v>1</v>
      </c>
      <c r="E624" s="1">
        <v>45022.03125</v>
      </c>
      <c r="F624" s="1">
        <v>45022.131944444445</v>
      </c>
      <c r="G624" t="s">
        <v>43</v>
      </c>
      <c r="H624" t="s">
        <v>14</v>
      </c>
      <c r="I624" t="s">
        <v>15</v>
      </c>
      <c r="J624">
        <v>22.05</v>
      </c>
      <c r="K624" t="s">
        <v>10</v>
      </c>
      <c r="L624" t="s">
        <v>46</v>
      </c>
      <c r="M624" t="s">
        <v>82</v>
      </c>
      <c r="N624" t="s">
        <v>11</v>
      </c>
      <c r="O624" t="s">
        <v>50</v>
      </c>
      <c r="P624" t="s">
        <v>95</v>
      </c>
      <c r="Q62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235</v>
      </c>
      <c r="R624" s="6">
        <f t="shared" si="36"/>
        <v>45022</v>
      </c>
      <c r="S624" s="5">
        <f t="shared" si="37"/>
        <v>3.125E-2</v>
      </c>
      <c r="T624" s="5">
        <f t="shared" si="38"/>
        <v>0.13194444444525288</v>
      </c>
      <c r="U624" s="4">
        <f t="shared" si="39"/>
        <v>0.10069444444525288</v>
      </c>
      <c r="V62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5.2314814814814814E-2</v>
      </c>
      <c r="W624" s="4">
        <f>IFERROR(Sala[[#This Row],[T Permanencia]]-Sala[[#This Row],[T Preparación (H)]],0)</f>
        <v>4.837962963043807E-2</v>
      </c>
      <c r="X624" t="str">
        <f>IF(Sala[[#This Row],[T Degustación (H)]]&gt;0,"Cobrado","No cobrado")</f>
        <v>Cobrado</v>
      </c>
    </row>
    <row r="625" spans="1:24" x14ac:dyDescent="0.2">
      <c r="A625">
        <v>1</v>
      </c>
      <c r="B625" t="s">
        <v>433</v>
      </c>
      <c r="C625">
        <v>624</v>
      </c>
      <c r="D625">
        <v>4</v>
      </c>
      <c r="E625" s="1">
        <v>45022.080555555556</v>
      </c>
      <c r="F625" s="1">
        <v>45022.143055555556</v>
      </c>
      <c r="G625" t="s">
        <v>63</v>
      </c>
      <c r="H625" t="s">
        <v>9</v>
      </c>
      <c r="I625" t="s">
        <v>234</v>
      </c>
      <c r="J625">
        <v>38</v>
      </c>
      <c r="K625" t="s">
        <v>20</v>
      </c>
      <c r="L625" t="s">
        <v>40</v>
      </c>
      <c r="M625" t="s">
        <v>35</v>
      </c>
      <c r="N625" t="s">
        <v>65</v>
      </c>
      <c r="O625" t="s">
        <v>33</v>
      </c>
      <c r="Q62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102</v>
      </c>
      <c r="R625" s="6">
        <f t="shared" si="36"/>
        <v>45022</v>
      </c>
      <c r="S625" s="5">
        <f t="shared" si="37"/>
        <v>8.0555555556202307E-2</v>
      </c>
      <c r="T625" s="5">
        <f t="shared" si="38"/>
        <v>0.14305555555620231</v>
      </c>
      <c r="U625" s="4">
        <f t="shared" si="39"/>
        <v>6.25E-2</v>
      </c>
      <c r="V62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4.9652777777777782E-2</v>
      </c>
      <c r="W625" s="4">
        <f>IFERROR(Sala[[#This Row],[T Permanencia]]-Sala[[#This Row],[T Preparación (H)]],0)</f>
        <v>1.2847222222222218E-2</v>
      </c>
      <c r="X625" t="str">
        <f>IF(Sala[[#This Row],[T Degustación (H)]]&gt;0,"Cobrado","No cobrado")</f>
        <v>Cobrado</v>
      </c>
    </row>
    <row r="626" spans="1:24" x14ac:dyDescent="0.2">
      <c r="A626">
        <v>5</v>
      </c>
      <c r="B626" t="s">
        <v>549</v>
      </c>
      <c r="C626">
        <v>625</v>
      </c>
      <c r="D626">
        <v>4</v>
      </c>
      <c r="E626" s="1">
        <v>45022.006249999999</v>
      </c>
      <c r="F626" s="1">
        <v>45022.140277777777</v>
      </c>
      <c r="G626" t="s">
        <v>8</v>
      </c>
      <c r="H626" t="s">
        <v>9</v>
      </c>
      <c r="I626" t="s">
        <v>234</v>
      </c>
      <c r="J626">
        <v>41.73</v>
      </c>
      <c r="K626" t="s">
        <v>16</v>
      </c>
      <c r="L626" t="s">
        <v>25</v>
      </c>
      <c r="M626" t="s">
        <v>37</v>
      </c>
      <c r="N626" t="s">
        <v>26</v>
      </c>
      <c r="O626" t="s">
        <v>33</v>
      </c>
      <c r="Q62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139</v>
      </c>
      <c r="R626" s="6">
        <f t="shared" si="36"/>
        <v>45022</v>
      </c>
      <c r="S626" s="5">
        <f t="shared" si="37"/>
        <v>6.2499999985448085E-3</v>
      </c>
      <c r="T626" s="5">
        <f t="shared" si="38"/>
        <v>0.14027777777664596</v>
      </c>
      <c r="U626" s="4">
        <f t="shared" si="39"/>
        <v>0.14444444444476781</v>
      </c>
      <c r="V62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4.5138888888888881E-2</v>
      </c>
      <c r="W626" s="4">
        <f>IFERROR(Sala[[#This Row],[T Permanencia]]-Sala[[#This Row],[T Preparación (H)]],0)</f>
        <v>9.930555555587893E-2</v>
      </c>
      <c r="X626" t="str">
        <f>IF(Sala[[#This Row],[T Degustación (H)]]&gt;0,"Cobrado","No cobrado")</f>
        <v>Cobrado</v>
      </c>
    </row>
    <row r="627" spans="1:24" x14ac:dyDescent="0.2">
      <c r="A627">
        <v>14</v>
      </c>
      <c r="B627" t="s">
        <v>550</v>
      </c>
      <c r="C627">
        <v>626</v>
      </c>
      <c r="D627">
        <v>4</v>
      </c>
      <c r="E627" s="1">
        <v>45022.114583333336</v>
      </c>
      <c r="F627" s="1">
        <v>45022.173611111109</v>
      </c>
      <c r="G627" t="s">
        <v>8</v>
      </c>
      <c r="H627" t="s">
        <v>39</v>
      </c>
      <c r="I627" t="s">
        <v>234</v>
      </c>
      <c r="J627">
        <v>19.239999999999998</v>
      </c>
      <c r="K627" t="s">
        <v>10</v>
      </c>
      <c r="L627" t="s">
        <v>40</v>
      </c>
      <c r="M627" t="s">
        <v>31</v>
      </c>
      <c r="N627" t="s">
        <v>65</v>
      </c>
      <c r="O627" t="s">
        <v>18</v>
      </c>
      <c r="Q62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137</v>
      </c>
      <c r="R627" s="6">
        <f t="shared" si="36"/>
        <v>45022</v>
      </c>
      <c r="S627" s="5">
        <f t="shared" si="37"/>
        <v>0.11458333333575865</v>
      </c>
      <c r="T627" s="5">
        <f t="shared" si="38"/>
        <v>0.17361111110949423</v>
      </c>
      <c r="U627" s="4">
        <f t="shared" si="39"/>
        <v>5.9027777773735579E-2</v>
      </c>
      <c r="V62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2.3958333333333335E-2</v>
      </c>
      <c r="W627" s="4">
        <f>IFERROR(Sala[[#This Row],[T Permanencia]]-Sala[[#This Row],[T Preparación (H)]],0)</f>
        <v>3.5069444440402248E-2</v>
      </c>
      <c r="X627" t="str">
        <f>IF(Sala[[#This Row],[T Degustación (H)]]&gt;0,"Cobrado","No cobrado")</f>
        <v>Cobrado</v>
      </c>
    </row>
    <row r="628" spans="1:24" x14ac:dyDescent="0.2">
      <c r="A628">
        <v>4</v>
      </c>
      <c r="B628" t="s">
        <v>198</v>
      </c>
      <c r="C628">
        <v>627</v>
      </c>
      <c r="D628">
        <v>3</v>
      </c>
      <c r="E628" s="1">
        <v>45022.099305555559</v>
      </c>
      <c r="F628" s="1">
        <v>45022.175694444442</v>
      </c>
      <c r="G628" t="s">
        <v>43</v>
      </c>
      <c r="H628" t="s">
        <v>14</v>
      </c>
      <c r="I628" t="s">
        <v>234</v>
      </c>
      <c r="J628">
        <v>44.24</v>
      </c>
      <c r="K628" t="s">
        <v>16</v>
      </c>
      <c r="L628" t="s">
        <v>52</v>
      </c>
      <c r="M628" t="s">
        <v>33</v>
      </c>
      <c r="Q62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21</v>
      </c>
      <c r="R628" s="6">
        <f t="shared" si="36"/>
        <v>45022</v>
      </c>
      <c r="S628" s="5">
        <f t="shared" si="37"/>
        <v>9.930555555911269E-2</v>
      </c>
      <c r="T628" s="5">
        <f t="shared" si="38"/>
        <v>0.1756944444423425</v>
      </c>
      <c r="U628" s="4">
        <f t="shared" si="39"/>
        <v>8.6805555549896482E-2</v>
      </c>
      <c r="V62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2.5694444444444443E-2</v>
      </c>
      <c r="W628" s="4">
        <f>IFERROR(Sala[[#This Row],[T Permanencia]]-Sala[[#This Row],[T Preparación (H)]],0)</f>
        <v>6.1111111105452039E-2</v>
      </c>
      <c r="X628" t="str">
        <f>IF(Sala[[#This Row],[T Degustación (H)]]&gt;0,"Cobrado","No cobrado")</f>
        <v>Cobrado</v>
      </c>
    </row>
    <row r="629" spans="1:24" x14ac:dyDescent="0.2">
      <c r="A629">
        <v>2</v>
      </c>
      <c r="B629" t="s">
        <v>84</v>
      </c>
      <c r="C629">
        <v>628</v>
      </c>
      <c r="D629">
        <v>1</v>
      </c>
      <c r="E629" s="1">
        <v>45022.006249999999</v>
      </c>
      <c r="F629" s="1">
        <v>45022.067361111112</v>
      </c>
      <c r="G629" t="s">
        <v>43</v>
      </c>
      <c r="H629" t="s">
        <v>39</v>
      </c>
      <c r="I629" t="s">
        <v>234</v>
      </c>
      <c r="J629">
        <v>15.03</v>
      </c>
      <c r="K629" t="s">
        <v>20</v>
      </c>
      <c r="L629" t="s">
        <v>25</v>
      </c>
      <c r="M629" t="s">
        <v>65</v>
      </c>
      <c r="N629" t="s">
        <v>26</v>
      </c>
      <c r="Q62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168</v>
      </c>
      <c r="R629" s="6">
        <f t="shared" si="36"/>
        <v>45022</v>
      </c>
      <c r="S629" s="5">
        <f t="shared" si="37"/>
        <v>6.2499999985448085E-3</v>
      </c>
      <c r="T629" s="5">
        <f t="shared" si="38"/>
        <v>6.7361111112404615E-2</v>
      </c>
      <c r="U629" s="4">
        <f t="shared" si="39"/>
        <v>6.1111111113859806E-2</v>
      </c>
      <c r="V62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1.111111111111111E-2</v>
      </c>
      <c r="W629" s="4">
        <f>IFERROR(Sala[[#This Row],[T Permanencia]]-Sala[[#This Row],[T Preparación (H)]],0)</f>
        <v>5.0000000002748693E-2</v>
      </c>
      <c r="X629" t="str">
        <f>IF(Sala[[#This Row],[T Degustación (H)]]&gt;0,"Cobrado","No cobrado")</f>
        <v>Cobrado</v>
      </c>
    </row>
    <row r="630" spans="1:24" x14ac:dyDescent="0.2">
      <c r="A630">
        <v>17</v>
      </c>
      <c r="B630" t="s">
        <v>257</v>
      </c>
      <c r="C630">
        <v>629</v>
      </c>
      <c r="D630">
        <v>2</v>
      </c>
      <c r="E630" s="1">
        <v>45022.088194444441</v>
      </c>
      <c r="F630" s="1">
        <v>45022.246527777781</v>
      </c>
      <c r="G630" t="s">
        <v>8</v>
      </c>
      <c r="H630" t="s">
        <v>9</v>
      </c>
      <c r="I630" t="s">
        <v>235</v>
      </c>
      <c r="J630">
        <v>26.07</v>
      </c>
      <c r="K630" t="s">
        <v>16</v>
      </c>
      <c r="L630" t="s">
        <v>40</v>
      </c>
      <c r="M630" t="s">
        <v>29</v>
      </c>
      <c r="N630" t="s">
        <v>56</v>
      </c>
      <c r="O630" t="s">
        <v>37</v>
      </c>
      <c r="Q63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130</v>
      </c>
      <c r="R630" s="6">
        <f t="shared" si="36"/>
        <v>45022</v>
      </c>
      <c r="S630" s="5">
        <f t="shared" si="37"/>
        <v>8.819444444088731E-2</v>
      </c>
      <c r="T630" s="5">
        <f t="shared" si="38"/>
        <v>0.24652777778101154</v>
      </c>
      <c r="U630" s="4">
        <f t="shared" si="39"/>
        <v>0.16875000000679088</v>
      </c>
      <c r="V63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3.4606481481481481E-2</v>
      </c>
      <c r="W630" s="4">
        <f>IFERROR(Sala[[#This Row],[T Permanencia]]-Sala[[#This Row],[T Preparación (H)]],0)</f>
        <v>0.1341435185253094</v>
      </c>
      <c r="X630" t="str">
        <f>IF(Sala[[#This Row],[T Degustación (H)]]&gt;0,"Cobrado","No cobrado")</f>
        <v>Cobrado</v>
      </c>
    </row>
    <row r="631" spans="1:24" x14ac:dyDescent="0.2">
      <c r="A631">
        <v>2</v>
      </c>
      <c r="B631" t="s">
        <v>401</v>
      </c>
      <c r="C631">
        <v>630</v>
      </c>
      <c r="D631">
        <v>2</v>
      </c>
      <c r="E631" s="1">
        <v>45022.001388888886</v>
      </c>
      <c r="F631" s="1">
        <v>45022.117361111108</v>
      </c>
      <c r="G631" t="s">
        <v>13</v>
      </c>
      <c r="H631" t="s">
        <v>14</v>
      </c>
      <c r="I631" t="s">
        <v>235</v>
      </c>
      <c r="J631">
        <v>36.619999999999997</v>
      </c>
      <c r="K631" t="s">
        <v>10</v>
      </c>
      <c r="L631" t="s">
        <v>21</v>
      </c>
      <c r="M631" t="s">
        <v>47</v>
      </c>
      <c r="N631" t="s">
        <v>26</v>
      </c>
      <c r="Q63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182</v>
      </c>
      <c r="R631" s="6">
        <f t="shared" si="36"/>
        <v>45022</v>
      </c>
      <c r="S631" s="5">
        <f t="shared" si="37"/>
        <v>1.3888888861401938E-3</v>
      </c>
      <c r="T631" s="5">
        <f t="shared" si="38"/>
        <v>0.11736111110803904</v>
      </c>
      <c r="U631" s="4">
        <f t="shared" si="39"/>
        <v>0.11597222222189885</v>
      </c>
      <c r="V63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1.9560185185185187E-2</v>
      </c>
      <c r="W631" s="4">
        <f>IFERROR(Sala[[#This Row],[T Permanencia]]-Sala[[#This Row],[T Preparación (H)]],0)</f>
        <v>9.6412037036713666E-2</v>
      </c>
      <c r="X631" t="str">
        <f>IF(Sala[[#This Row],[T Degustación (H)]]&gt;0,"Cobrado","No cobrado")</f>
        <v>Cobrado</v>
      </c>
    </row>
    <row r="632" spans="1:24" x14ac:dyDescent="0.2">
      <c r="A632">
        <v>6</v>
      </c>
      <c r="B632" t="s">
        <v>199</v>
      </c>
      <c r="C632">
        <v>631</v>
      </c>
      <c r="D632">
        <v>1</v>
      </c>
      <c r="E632" s="1">
        <v>45022.01458333333</v>
      </c>
      <c r="F632" s="1">
        <v>45022.118750000001</v>
      </c>
      <c r="G632" t="s">
        <v>13</v>
      </c>
      <c r="H632" t="s">
        <v>9</v>
      </c>
      <c r="I632" t="s">
        <v>234</v>
      </c>
      <c r="J632">
        <v>39.71</v>
      </c>
      <c r="K632" t="s">
        <v>20</v>
      </c>
      <c r="L632" t="s">
        <v>28</v>
      </c>
      <c r="M632" t="s">
        <v>82</v>
      </c>
      <c r="Q63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66</v>
      </c>
      <c r="R632" s="6">
        <f t="shared" si="36"/>
        <v>45022</v>
      </c>
      <c r="S632" s="5">
        <f t="shared" si="37"/>
        <v>1.4583333329937886E-2</v>
      </c>
      <c r="T632" s="5">
        <f t="shared" si="38"/>
        <v>0.11875000000145519</v>
      </c>
      <c r="U632" s="4">
        <f t="shared" si="39"/>
        <v>0.10416666667151731</v>
      </c>
      <c r="V63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1.0648148148148148E-2</v>
      </c>
      <c r="W632" s="4">
        <f>IFERROR(Sala[[#This Row],[T Permanencia]]-Sala[[#This Row],[T Preparación (H)]],0)</f>
        <v>9.3518518523369162E-2</v>
      </c>
      <c r="X632" t="str">
        <f>IF(Sala[[#This Row],[T Degustación (H)]]&gt;0,"Cobrado","No cobrado")</f>
        <v>Cobrado</v>
      </c>
    </row>
    <row r="633" spans="1:24" x14ac:dyDescent="0.2">
      <c r="A633">
        <v>16</v>
      </c>
      <c r="B633" t="s">
        <v>551</v>
      </c>
      <c r="C633">
        <v>632</v>
      </c>
      <c r="D633">
        <v>2</v>
      </c>
      <c r="E633" s="1">
        <v>45022.010416666664</v>
      </c>
      <c r="F633" s="1">
        <v>45022.121527777781</v>
      </c>
      <c r="G633" t="s">
        <v>43</v>
      </c>
      <c r="H633" t="s">
        <v>39</v>
      </c>
      <c r="I633" t="s">
        <v>234</v>
      </c>
      <c r="J633">
        <v>22.41</v>
      </c>
      <c r="K633" t="s">
        <v>10</v>
      </c>
      <c r="L633" t="s">
        <v>52</v>
      </c>
      <c r="M633" t="s">
        <v>95</v>
      </c>
      <c r="N633" t="s">
        <v>102</v>
      </c>
      <c r="Q63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129</v>
      </c>
      <c r="R633" s="6">
        <f t="shared" si="36"/>
        <v>45022</v>
      </c>
      <c r="S633" s="5">
        <f t="shared" si="37"/>
        <v>1.0416666664241347E-2</v>
      </c>
      <c r="T633" s="5">
        <f t="shared" si="38"/>
        <v>0.12152777778101154</v>
      </c>
      <c r="U633" s="4">
        <f t="shared" si="39"/>
        <v>0.11111111111677019</v>
      </c>
      <c r="V63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4.2129629629629628E-2</v>
      </c>
      <c r="W633" s="4">
        <f>IFERROR(Sala[[#This Row],[T Permanencia]]-Sala[[#This Row],[T Preparación (H)]],0)</f>
        <v>6.8981481487140561E-2</v>
      </c>
      <c r="X633" t="str">
        <f>IF(Sala[[#This Row],[T Degustación (H)]]&gt;0,"Cobrado","No cobrado")</f>
        <v>Cobrado</v>
      </c>
    </row>
    <row r="634" spans="1:24" x14ac:dyDescent="0.2">
      <c r="A634">
        <v>16</v>
      </c>
      <c r="B634" t="s">
        <v>552</v>
      </c>
      <c r="C634">
        <v>633</v>
      </c>
      <c r="D634">
        <v>5</v>
      </c>
      <c r="E634" s="1">
        <v>45022.154861111114</v>
      </c>
      <c r="F634" s="1">
        <v>45022.227777777778</v>
      </c>
      <c r="G634" t="s">
        <v>43</v>
      </c>
      <c r="H634" t="s">
        <v>14</v>
      </c>
      <c r="I634" t="s">
        <v>234</v>
      </c>
      <c r="J634">
        <v>11.19</v>
      </c>
      <c r="K634" t="s">
        <v>20</v>
      </c>
      <c r="L634" t="s">
        <v>21</v>
      </c>
      <c r="M634" t="s">
        <v>31</v>
      </c>
      <c r="N634" t="s">
        <v>65</v>
      </c>
      <c r="O634" t="s">
        <v>82</v>
      </c>
      <c r="P634" t="s">
        <v>37</v>
      </c>
      <c r="Q63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236</v>
      </c>
      <c r="R634" s="6">
        <f t="shared" si="36"/>
        <v>45022</v>
      </c>
      <c r="S634" s="5">
        <f t="shared" si="37"/>
        <v>0.15486111111385981</v>
      </c>
      <c r="T634" s="5">
        <f t="shared" si="38"/>
        <v>0.22777777777810115</v>
      </c>
      <c r="U634" s="4">
        <f t="shared" si="39"/>
        <v>7.2916666664241347E-2</v>
      </c>
      <c r="V63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4.4328703703703703E-2</v>
      </c>
      <c r="W634" s="4">
        <f>IFERROR(Sala[[#This Row],[T Permanencia]]-Sala[[#This Row],[T Preparación (H)]],0)</f>
        <v>2.8587962960537644E-2</v>
      </c>
      <c r="X634" t="str">
        <f>IF(Sala[[#This Row],[T Degustación (H)]]&gt;0,"Cobrado","No cobrado")</f>
        <v>Cobrado</v>
      </c>
    </row>
    <row r="635" spans="1:24" x14ac:dyDescent="0.2">
      <c r="A635">
        <v>2</v>
      </c>
      <c r="B635" t="s">
        <v>453</v>
      </c>
      <c r="C635">
        <v>634</v>
      </c>
      <c r="D635">
        <v>1</v>
      </c>
      <c r="E635" s="1">
        <v>45022.002083333333</v>
      </c>
      <c r="F635" s="1">
        <v>45022.15</v>
      </c>
      <c r="G635" t="s">
        <v>63</v>
      </c>
      <c r="H635" t="s">
        <v>39</v>
      </c>
      <c r="I635" t="s">
        <v>234</v>
      </c>
      <c r="J635">
        <v>29.25</v>
      </c>
      <c r="K635" t="s">
        <v>20</v>
      </c>
      <c r="L635" t="s">
        <v>81</v>
      </c>
      <c r="M635" t="s">
        <v>82</v>
      </c>
      <c r="N635" t="s">
        <v>26</v>
      </c>
      <c r="O635" t="s">
        <v>50</v>
      </c>
      <c r="P635" t="s">
        <v>11</v>
      </c>
      <c r="Q63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344</v>
      </c>
      <c r="R635" s="6">
        <f t="shared" si="36"/>
        <v>45022</v>
      </c>
      <c r="S635" s="5">
        <f t="shared" si="37"/>
        <v>2.0833333328482695E-3</v>
      </c>
      <c r="T635" s="5">
        <f t="shared" si="38"/>
        <v>0.15000000000145519</v>
      </c>
      <c r="U635" s="4">
        <f t="shared" si="39"/>
        <v>0.14791666666860692</v>
      </c>
      <c r="V63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3.923611111111111E-2</v>
      </c>
      <c r="W635" s="4">
        <f>IFERROR(Sala[[#This Row],[T Permanencia]]-Sala[[#This Row],[T Preparación (H)]],0)</f>
        <v>0.10868055555749581</v>
      </c>
      <c r="X635" t="str">
        <f>IF(Sala[[#This Row],[T Degustación (H)]]&gt;0,"Cobrado","No cobrado")</f>
        <v>Cobrado</v>
      </c>
    </row>
    <row r="636" spans="1:24" x14ac:dyDescent="0.2">
      <c r="A636">
        <v>5</v>
      </c>
      <c r="B636" t="s">
        <v>200</v>
      </c>
      <c r="C636">
        <v>635</v>
      </c>
      <c r="D636">
        <v>2</v>
      </c>
      <c r="E636" s="1">
        <v>45022.011805555558</v>
      </c>
      <c r="F636" s="1">
        <v>45022.12777777778</v>
      </c>
      <c r="G636" t="s">
        <v>24</v>
      </c>
      <c r="H636" t="s">
        <v>14</v>
      </c>
      <c r="I636" t="s">
        <v>234</v>
      </c>
      <c r="J636">
        <v>22.15</v>
      </c>
      <c r="K636" t="s">
        <v>10</v>
      </c>
      <c r="L636" t="s">
        <v>231</v>
      </c>
      <c r="M636" t="s">
        <v>18</v>
      </c>
      <c r="Q63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58</v>
      </c>
      <c r="R636" s="6">
        <f t="shared" si="36"/>
        <v>45022</v>
      </c>
      <c r="S636" s="5">
        <f t="shared" si="37"/>
        <v>1.1805555557657499E-2</v>
      </c>
      <c r="T636" s="5">
        <f t="shared" si="38"/>
        <v>0.12777777777955635</v>
      </c>
      <c r="U636" s="4">
        <f t="shared" si="39"/>
        <v>0.11597222222189885</v>
      </c>
      <c r="V63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8.6805555555555559E-3</v>
      </c>
      <c r="W636" s="4">
        <f>IFERROR(Sala[[#This Row],[T Permanencia]]-Sala[[#This Row],[T Preparación (H)]],0)</f>
        <v>0.10729166666634329</v>
      </c>
      <c r="X636" t="str">
        <f>IF(Sala[[#This Row],[T Degustación (H)]]&gt;0,"Cobrado","No cobrado")</f>
        <v>Cobrado</v>
      </c>
    </row>
    <row r="637" spans="1:24" x14ac:dyDescent="0.2">
      <c r="A637">
        <v>14</v>
      </c>
      <c r="B637" t="s">
        <v>553</v>
      </c>
      <c r="C637">
        <v>636</v>
      </c>
      <c r="D637">
        <v>3</v>
      </c>
      <c r="E637" s="1">
        <v>45022.149305555555</v>
      </c>
      <c r="F637" s="1">
        <v>45022.241666666669</v>
      </c>
      <c r="G637" t="s">
        <v>13</v>
      </c>
      <c r="H637" t="s">
        <v>9</v>
      </c>
      <c r="I637" t="s">
        <v>235</v>
      </c>
      <c r="J637">
        <v>32.86</v>
      </c>
      <c r="K637" t="s">
        <v>10</v>
      </c>
      <c r="L637" t="s">
        <v>52</v>
      </c>
      <c r="M637" t="s">
        <v>65</v>
      </c>
      <c r="N637" t="s">
        <v>44</v>
      </c>
      <c r="O637" t="s">
        <v>33</v>
      </c>
      <c r="Q63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126</v>
      </c>
      <c r="R637" s="6">
        <f t="shared" si="36"/>
        <v>45022</v>
      </c>
      <c r="S637" s="5">
        <f t="shared" si="37"/>
        <v>0.14930555555474712</v>
      </c>
      <c r="T637" s="5">
        <f t="shared" si="38"/>
        <v>0.24166666666860692</v>
      </c>
      <c r="U637" s="4">
        <f t="shared" si="39"/>
        <v>9.2361111113859806E-2</v>
      </c>
      <c r="V63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6.4236111111111105E-2</v>
      </c>
      <c r="W637" s="4">
        <f>IFERROR(Sala[[#This Row],[T Permanencia]]-Sala[[#This Row],[T Preparación (H)]],0)</f>
        <v>2.8125000002748701E-2</v>
      </c>
      <c r="X637" t="str">
        <f>IF(Sala[[#This Row],[T Degustación (H)]]&gt;0,"Cobrado","No cobrado")</f>
        <v>Cobrado</v>
      </c>
    </row>
    <row r="638" spans="1:24" x14ac:dyDescent="0.2">
      <c r="A638">
        <v>6</v>
      </c>
      <c r="B638" t="s">
        <v>554</v>
      </c>
      <c r="C638">
        <v>637</v>
      </c>
      <c r="D638">
        <v>3</v>
      </c>
      <c r="E638" s="1">
        <v>45022.079861111109</v>
      </c>
      <c r="F638" s="1">
        <v>45022.188888888886</v>
      </c>
      <c r="G638" t="s">
        <v>8</v>
      </c>
      <c r="H638" t="s">
        <v>14</v>
      </c>
      <c r="I638" t="s">
        <v>234</v>
      </c>
      <c r="J638">
        <v>36.58</v>
      </c>
      <c r="K638" t="s">
        <v>20</v>
      </c>
      <c r="L638" t="s">
        <v>52</v>
      </c>
      <c r="M638" t="s">
        <v>102</v>
      </c>
      <c r="N638" t="s">
        <v>29</v>
      </c>
      <c r="O638" t="s">
        <v>50</v>
      </c>
      <c r="Q63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117</v>
      </c>
      <c r="R638" s="6">
        <f t="shared" si="36"/>
        <v>45022</v>
      </c>
      <c r="S638" s="5">
        <f t="shared" si="37"/>
        <v>7.9861111109494232E-2</v>
      </c>
      <c r="T638" s="5">
        <f t="shared" si="38"/>
        <v>0.18888888888614019</v>
      </c>
      <c r="U638" s="4">
        <f t="shared" si="39"/>
        <v>0.10902777777664596</v>
      </c>
      <c r="V63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3.125E-2</v>
      </c>
      <c r="W638" s="4">
        <f>IFERROR(Sala[[#This Row],[T Permanencia]]-Sala[[#This Row],[T Preparación (H)]],0)</f>
        <v>7.7777777776645962E-2</v>
      </c>
      <c r="X638" t="str">
        <f>IF(Sala[[#This Row],[T Degustación (H)]]&gt;0,"Cobrado","No cobrado")</f>
        <v>Cobrado</v>
      </c>
    </row>
    <row r="639" spans="1:24" x14ac:dyDescent="0.2">
      <c r="A639">
        <v>16</v>
      </c>
      <c r="B639" t="s">
        <v>77</v>
      </c>
      <c r="C639">
        <v>638</v>
      </c>
      <c r="D639">
        <v>6</v>
      </c>
      <c r="E639" s="1">
        <v>45022.037499999999</v>
      </c>
      <c r="F639" s="1">
        <v>45022.094444444447</v>
      </c>
      <c r="G639" t="s">
        <v>43</v>
      </c>
      <c r="H639" t="s">
        <v>9</v>
      </c>
      <c r="I639" t="s">
        <v>234</v>
      </c>
      <c r="J639">
        <v>30.71</v>
      </c>
      <c r="K639" t="s">
        <v>16</v>
      </c>
      <c r="L639" t="s">
        <v>40</v>
      </c>
      <c r="M639" t="s">
        <v>31</v>
      </c>
      <c r="Q63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90</v>
      </c>
      <c r="R639" s="6">
        <f t="shared" si="36"/>
        <v>45022</v>
      </c>
      <c r="S639" s="5">
        <f t="shared" si="37"/>
        <v>3.7499999998544808E-2</v>
      </c>
      <c r="T639" s="5">
        <f t="shared" si="38"/>
        <v>9.4444444446708076E-2</v>
      </c>
      <c r="U639" s="4">
        <f t="shared" si="39"/>
        <v>6.7361111114829939E-2</v>
      </c>
      <c r="V63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1.0185185185185184E-2</v>
      </c>
      <c r="W639" s="4">
        <f>IFERROR(Sala[[#This Row],[T Permanencia]]-Sala[[#This Row],[T Preparación (H)]],0)</f>
        <v>5.7175925929644753E-2</v>
      </c>
      <c r="X639" t="str">
        <f>IF(Sala[[#This Row],[T Degustación (H)]]&gt;0,"Cobrado","No cobrado")</f>
        <v>Cobrado</v>
      </c>
    </row>
    <row r="640" spans="1:24" x14ac:dyDescent="0.2">
      <c r="A640">
        <v>8</v>
      </c>
      <c r="B640" t="s">
        <v>555</v>
      </c>
      <c r="C640">
        <v>639</v>
      </c>
      <c r="D640">
        <v>4</v>
      </c>
      <c r="E640" s="1">
        <v>45022.095138888886</v>
      </c>
      <c r="F640" s="1">
        <v>45022.22152777778</v>
      </c>
      <c r="G640" t="s">
        <v>24</v>
      </c>
      <c r="H640" t="s">
        <v>9</v>
      </c>
      <c r="I640" t="s">
        <v>234</v>
      </c>
      <c r="J640">
        <v>18.97</v>
      </c>
      <c r="K640" t="s">
        <v>20</v>
      </c>
      <c r="L640" t="s">
        <v>233</v>
      </c>
      <c r="M640" t="s">
        <v>61</v>
      </c>
      <c r="N640" t="s">
        <v>47</v>
      </c>
      <c r="O640" t="s">
        <v>44</v>
      </c>
      <c r="Q64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152</v>
      </c>
      <c r="R640" s="6">
        <f t="shared" si="36"/>
        <v>45022</v>
      </c>
      <c r="S640" s="5">
        <f t="shared" si="37"/>
        <v>9.5138888886140194E-2</v>
      </c>
      <c r="T640" s="5">
        <f t="shared" si="38"/>
        <v>0.22152777777955635</v>
      </c>
      <c r="U640" s="4">
        <f t="shared" si="39"/>
        <v>0.12638888889341615</v>
      </c>
      <c r="V64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4.7222222222222221E-2</v>
      </c>
      <c r="W640" s="4">
        <f>IFERROR(Sala[[#This Row],[T Permanencia]]-Sala[[#This Row],[T Preparación (H)]],0)</f>
        <v>7.916666667119393E-2</v>
      </c>
      <c r="X640" t="str">
        <f>IF(Sala[[#This Row],[T Degustación (H)]]&gt;0,"Cobrado","No cobrado")</f>
        <v>Cobrado</v>
      </c>
    </row>
    <row r="641" spans="1:24" x14ac:dyDescent="0.2">
      <c r="A641">
        <v>14</v>
      </c>
      <c r="B641" t="s">
        <v>556</v>
      </c>
      <c r="C641">
        <v>640</v>
      </c>
      <c r="D641">
        <v>3</v>
      </c>
      <c r="E641" s="1">
        <v>45022.02847222222</v>
      </c>
      <c r="F641" s="1">
        <v>45022.076388888891</v>
      </c>
      <c r="G641" t="s">
        <v>43</v>
      </c>
      <c r="H641" t="s">
        <v>14</v>
      </c>
      <c r="I641" t="s">
        <v>235</v>
      </c>
      <c r="J641">
        <v>49.29</v>
      </c>
      <c r="K641" t="s">
        <v>10</v>
      </c>
      <c r="L641" t="s">
        <v>81</v>
      </c>
      <c r="M641" t="s">
        <v>61</v>
      </c>
      <c r="N641" t="s">
        <v>33</v>
      </c>
      <c r="O641" t="s">
        <v>102</v>
      </c>
      <c r="Q64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219</v>
      </c>
      <c r="R641" s="6">
        <f t="shared" si="36"/>
        <v>45022</v>
      </c>
      <c r="S641" s="5">
        <f t="shared" si="37"/>
        <v>2.8472222220443655E-2</v>
      </c>
      <c r="T641" s="5">
        <f t="shared" si="38"/>
        <v>7.6388888890505768E-2</v>
      </c>
      <c r="U641" s="4">
        <f t="shared" si="39"/>
        <v>4.7916666670062114E-2</v>
      </c>
      <c r="V64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1.8750000000000003E-2</v>
      </c>
      <c r="W641" s="4">
        <f>IFERROR(Sala[[#This Row],[T Permanencia]]-Sala[[#This Row],[T Preparación (H)]],0)</f>
        <v>2.9166666670062111E-2</v>
      </c>
      <c r="X641" t="str">
        <f>IF(Sala[[#This Row],[T Degustación (H)]]&gt;0,"Cobrado","No cobrado")</f>
        <v>Cobrado</v>
      </c>
    </row>
    <row r="642" spans="1:24" x14ac:dyDescent="0.2">
      <c r="A642">
        <v>2</v>
      </c>
      <c r="B642" t="s">
        <v>557</v>
      </c>
      <c r="C642">
        <v>641</v>
      </c>
      <c r="D642">
        <v>4</v>
      </c>
      <c r="E642" s="1">
        <v>45022.047222222223</v>
      </c>
      <c r="F642" s="1">
        <v>45022.161111111112</v>
      </c>
      <c r="G642" t="s">
        <v>63</v>
      </c>
      <c r="H642" t="s">
        <v>14</v>
      </c>
      <c r="I642" t="s">
        <v>235</v>
      </c>
      <c r="J642">
        <v>39.68</v>
      </c>
      <c r="K642" t="s">
        <v>20</v>
      </c>
      <c r="L642" t="s">
        <v>52</v>
      </c>
      <c r="M642" t="s">
        <v>18</v>
      </c>
      <c r="N642" t="s">
        <v>50</v>
      </c>
      <c r="O642" t="s">
        <v>79</v>
      </c>
      <c r="Q64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208</v>
      </c>
      <c r="R642" s="6">
        <f t="shared" ref="R642:R705" si="40">INT(E642)</f>
        <v>45022</v>
      </c>
      <c r="S642" s="5">
        <f t="shared" ref="S642:S705" si="41">MOD(E642,1)</f>
        <v>4.7222222223354038E-2</v>
      </c>
      <c r="T642" s="5">
        <f t="shared" ref="T642:T705" si="42">MOD(F642,1)</f>
        <v>0.16111111111240461</v>
      </c>
      <c r="U642" s="4">
        <f t="shared" ref="U642:U705" si="43">IF(K642="Ocupada",(T642-S642)+(15/1440),T642-S642)</f>
        <v>0.11388888888905058</v>
      </c>
      <c r="V64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2.0486111111111115E-2</v>
      </c>
      <c r="W642" s="4">
        <f>IFERROR(Sala[[#This Row],[T Permanencia]]-Sala[[#This Row],[T Preparación (H)]],0)</f>
        <v>9.3402777777939455E-2</v>
      </c>
      <c r="X642" t="str">
        <f>IF(Sala[[#This Row],[T Degustación (H)]]&gt;0,"Cobrado","No cobrado")</f>
        <v>Cobrado</v>
      </c>
    </row>
    <row r="643" spans="1:24" x14ac:dyDescent="0.2">
      <c r="A643">
        <v>15</v>
      </c>
      <c r="B643" t="s">
        <v>558</v>
      </c>
      <c r="C643">
        <v>642</v>
      </c>
      <c r="D643">
        <v>1</v>
      </c>
      <c r="E643" s="1">
        <v>45022.10833333333</v>
      </c>
      <c r="F643" s="1">
        <v>45022.224999999999</v>
      </c>
      <c r="G643" t="s">
        <v>24</v>
      </c>
      <c r="H643" t="s">
        <v>14</v>
      </c>
      <c r="I643" t="s">
        <v>234</v>
      </c>
      <c r="J643">
        <v>11.11</v>
      </c>
      <c r="K643" t="s">
        <v>16</v>
      </c>
      <c r="L643" t="s">
        <v>40</v>
      </c>
      <c r="M643" t="s">
        <v>33</v>
      </c>
      <c r="N643" t="s">
        <v>61</v>
      </c>
      <c r="O643" t="s">
        <v>18</v>
      </c>
      <c r="Q64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176</v>
      </c>
      <c r="R643" s="6">
        <f t="shared" si="40"/>
        <v>45022</v>
      </c>
      <c r="S643" s="5">
        <f t="shared" si="41"/>
        <v>0.10833333332993789</v>
      </c>
      <c r="T643" s="5">
        <f t="shared" si="42"/>
        <v>0.22499999999854481</v>
      </c>
      <c r="U643" s="4">
        <f t="shared" si="43"/>
        <v>0.12708333333527358</v>
      </c>
      <c r="V64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4.5138888888888888E-2</v>
      </c>
      <c r="W643" s="4">
        <f>IFERROR(Sala[[#This Row],[T Permanencia]]-Sala[[#This Row],[T Preparación (H)]],0)</f>
        <v>8.1944444446384684E-2</v>
      </c>
      <c r="X643" t="str">
        <f>IF(Sala[[#This Row],[T Degustación (H)]]&gt;0,"Cobrado","No cobrado")</f>
        <v>Cobrado</v>
      </c>
    </row>
    <row r="644" spans="1:24" x14ac:dyDescent="0.2">
      <c r="A644">
        <v>17</v>
      </c>
      <c r="B644" t="s">
        <v>201</v>
      </c>
      <c r="C644">
        <v>643</v>
      </c>
      <c r="D644">
        <v>2</v>
      </c>
      <c r="E644" s="1">
        <v>45022.011805555558</v>
      </c>
      <c r="F644" s="1">
        <v>45022.080555555556</v>
      </c>
      <c r="G644" t="s">
        <v>24</v>
      </c>
      <c r="H644" t="s">
        <v>39</v>
      </c>
      <c r="I644" t="s">
        <v>235</v>
      </c>
      <c r="J644">
        <v>28.81</v>
      </c>
      <c r="K644" t="s">
        <v>16</v>
      </c>
      <c r="L644" t="s">
        <v>46</v>
      </c>
      <c r="M644" t="s">
        <v>102</v>
      </c>
      <c r="Q64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33</v>
      </c>
      <c r="R644" s="6">
        <f t="shared" si="40"/>
        <v>45022</v>
      </c>
      <c r="S644" s="5">
        <f t="shared" si="41"/>
        <v>1.1805555557657499E-2</v>
      </c>
      <c r="T644" s="5">
        <f t="shared" si="42"/>
        <v>8.0555555556202307E-2</v>
      </c>
      <c r="U644" s="4">
        <f t="shared" si="43"/>
        <v>7.916666666521148E-2</v>
      </c>
      <c r="V64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1.2500000000000001E-2</v>
      </c>
      <c r="W644" s="4">
        <f>IFERROR(Sala[[#This Row],[T Permanencia]]-Sala[[#This Row],[T Preparación (H)]],0)</f>
        <v>6.6666666665211483E-2</v>
      </c>
      <c r="X644" t="str">
        <f>IF(Sala[[#This Row],[T Degustación (H)]]&gt;0,"Cobrado","No cobrado")</f>
        <v>Cobrado</v>
      </c>
    </row>
    <row r="645" spans="1:24" x14ac:dyDescent="0.2">
      <c r="A645">
        <v>9</v>
      </c>
      <c r="B645" t="s">
        <v>202</v>
      </c>
      <c r="C645">
        <v>644</v>
      </c>
      <c r="D645">
        <v>6</v>
      </c>
      <c r="E645" s="1">
        <v>45022.155555555553</v>
      </c>
      <c r="F645" s="1">
        <v>45022.298611111109</v>
      </c>
      <c r="G645" t="s">
        <v>63</v>
      </c>
      <c r="H645" t="s">
        <v>14</v>
      </c>
      <c r="I645" t="s">
        <v>235</v>
      </c>
      <c r="J645">
        <v>13.86</v>
      </c>
      <c r="K645" t="s">
        <v>20</v>
      </c>
      <c r="L645" t="s">
        <v>52</v>
      </c>
      <c r="M645" t="s">
        <v>47</v>
      </c>
      <c r="Q64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93</v>
      </c>
      <c r="R645" s="6">
        <f t="shared" si="40"/>
        <v>45022</v>
      </c>
      <c r="S645" s="5">
        <f t="shared" si="41"/>
        <v>0.15555555555329192</v>
      </c>
      <c r="T645" s="5">
        <f t="shared" si="42"/>
        <v>0.29861111110949423</v>
      </c>
      <c r="U645" s="4">
        <f t="shared" si="43"/>
        <v>0.14305555555620231</v>
      </c>
      <c r="V64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1.1805555555555555E-2</v>
      </c>
      <c r="W645" s="4">
        <f>IFERROR(Sala[[#This Row],[T Permanencia]]-Sala[[#This Row],[T Preparación (H)]],0)</f>
        <v>0.13125000000064674</v>
      </c>
      <c r="X645" t="str">
        <f>IF(Sala[[#This Row],[T Degustación (H)]]&gt;0,"Cobrado","No cobrado")</f>
        <v>Cobrado</v>
      </c>
    </row>
    <row r="646" spans="1:24" x14ac:dyDescent="0.2">
      <c r="A646">
        <v>6</v>
      </c>
      <c r="B646" t="s">
        <v>449</v>
      </c>
      <c r="C646">
        <v>645</v>
      </c>
      <c r="D646">
        <v>6</v>
      </c>
      <c r="E646" s="1">
        <v>45022.118055555555</v>
      </c>
      <c r="F646" s="1">
        <v>45022.267361111109</v>
      </c>
      <c r="G646" t="s">
        <v>43</v>
      </c>
      <c r="H646" t="s">
        <v>9</v>
      </c>
      <c r="I646" t="s">
        <v>15</v>
      </c>
      <c r="J646">
        <v>40.03</v>
      </c>
      <c r="K646" t="s">
        <v>10</v>
      </c>
      <c r="L646" t="s">
        <v>21</v>
      </c>
      <c r="M646" t="s">
        <v>102</v>
      </c>
      <c r="N646" t="s">
        <v>41</v>
      </c>
      <c r="Q64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180</v>
      </c>
      <c r="R646" s="6">
        <f t="shared" si="40"/>
        <v>45022</v>
      </c>
      <c r="S646" s="5">
        <f t="shared" si="41"/>
        <v>0.11805555555474712</v>
      </c>
      <c r="T646" s="5">
        <f t="shared" si="42"/>
        <v>0.26736111110949423</v>
      </c>
      <c r="U646" s="4">
        <f t="shared" si="43"/>
        <v>0.14930555555474712</v>
      </c>
      <c r="V64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2.2453703703703705E-2</v>
      </c>
      <c r="W646" s="4">
        <f>IFERROR(Sala[[#This Row],[T Permanencia]]-Sala[[#This Row],[T Preparación (H)]],0)</f>
        <v>0.12685185185104342</v>
      </c>
      <c r="X646" t="str">
        <f>IF(Sala[[#This Row],[T Degustación (H)]]&gt;0,"Cobrado","No cobrado")</f>
        <v>Cobrado</v>
      </c>
    </row>
    <row r="647" spans="1:24" x14ac:dyDescent="0.2">
      <c r="A647">
        <v>12</v>
      </c>
      <c r="B647" t="s">
        <v>203</v>
      </c>
      <c r="C647">
        <v>646</v>
      </c>
      <c r="D647">
        <v>2</v>
      </c>
      <c r="E647" s="1">
        <v>45022.165972222225</v>
      </c>
      <c r="F647" s="1">
        <v>45022.276388888888</v>
      </c>
      <c r="G647" t="s">
        <v>24</v>
      </c>
      <c r="H647" t="s">
        <v>14</v>
      </c>
      <c r="I647" t="s">
        <v>235</v>
      </c>
      <c r="J647">
        <v>12.59</v>
      </c>
      <c r="K647" t="s">
        <v>10</v>
      </c>
      <c r="L647" t="s">
        <v>21</v>
      </c>
      <c r="M647" t="s">
        <v>11</v>
      </c>
      <c r="Q64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70</v>
      </c>
      <c r="R647" s="6">
        <f t="shared" si="40"/>
        <v>45022</v>
      </c>
      <c r="S647" s="5">
        <f t="shared" si="41"/>
        <v>0.16597222222480923</v>
      </c>
      <c r="T647" s="5">
        <f t="shared" si="42"/>
        <v>0.27638888888759539</v>
      </c>
      <c r="U647" s="4">
        <f t="shared" si="43"/>
        <v>0.11041666666278616</v>
      </c>
      <c r="V64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1.2500000000000001E-2</v>
      </c>
      <c r="W647" s="4">
        <f>IFERROR(Sala[[#This Row],[T Permanencia]]-Sala[[#This Row],[T Preparación (H)]],0)</f>
        <v>9.7916666662786159E-2</v>
      </c>
      <c r="X647" t="str">
        <f>IF(Sala[[#This Row],[T Degustación (H)]]&gt;0,"Cobrado","No cobrado")</f>
        <v>Cobrado</v>
      </c>
    </row>
    <row r="648" spans="1:24" x14ac:dyDescent="0.2">
      <c r="A648">
        <v>12</v>
      </c>
      <c r="B648" t="s">
        <v>559</v>
      </c>
      <c r="C648">
        <v>647</v>
      </c>
      <c r="D648">
        <v>2</v>
      </c>
      <c r="E648" s="1">
        <v>45022.121527777781</v>
      </c>
      <c r="F648" s="1">
        <v>45022.267361111109</v>
      </c>
      <c r="G648" t="s">
        <v>24</v>
      </c>
      <c r="H648" t="s">
        <v>14</v>
      </c>
      <c r="I648" t="s">
        <v>234</v>
      </c>
      <c r="J648">
        <v>42.79</v>
      </c>
      <c r="K648" t="s">
        <v>20</v>
      </c>
      <c r="L648" t="s">
        <v>21</v>
      </c>
      <c r="M648" t="s">
        <v>37</v>
      </c>
      <c r="N648" t="s">
        <v>47</v>
      </c>
      <c r="Q64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98</v>
      </c>
      <c r="R648" s="6">
        <f t="shared" si="40"/>
        <v>45022</v>
      </c>
      <c r="S648" s="5">
        <f t="shared" si="41"/>
        <v>0.12152777778101154</v>
      </c>
      <c r="T648" s="5">
        <f t="shared" si="42"/>
        <v>0.26736111110949423</v>
      </c>
      <c r="U648" s="4">
        <f t="shared" si="43"/>
        <v>0.14583333332848269</v>
      </c>
      <c r="V64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1.3541666666666665E-2</v>
      </c>
      <c r="W648" s="4">
        <f>IFERROR(Sala[[#This Row],[T Permanencia]]-Sala[[#This Row],[T Preparación (H)]],0)</f>
        <v>0.13229166666181602</v>
      </c>
      <c r="X648" t="str">
        <f>IF(Sala[[#This Row],[T Degustación (H)]]&gt;0,"Cobrado","No cobrado")</f>
        <v>Cobrado</v>
      </c>
    </row>
    <row r="649" spans="1:24" x14ac:dyDescent="0.2">
      <c r="A649">
        <v>9</v>
      </c>
      <c r="B649" t="s">
        <v>204</v>
      </c>
      <c r="C649">
        <v>648</v>
      </c>
      <c r="D649">
        <v>1</v>
      </c>
      <c r="E649" s="1">
        <v>45022.124305555553</v>
      </c>
      <c r="F649" s="1">
        <v>45022.204861111109</v>
      </c>
      <c r="G649" t="s">
        <v>24</v>
      </c>
      <c r="H649" t="s">
        <v>9</v>
      </c>
      <c r="I649" t="s">
        <v>234</v>
      </c>
      <c r="J649">
        <v>17.43</v>
      </c>
      <c r="K649" t="s">
        <v>10</v>
      </c>
      <c r="L649" t="s">
        <v>17</v>
      </c>
      <c r="M649" t="s">
        <v>22</v>
      </c>
      <c r="Q64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56</v>
      </c>
      <c r="R649" s="6">
        <f t="shared" si="40"/>
        <v>45022</v>
      </c>
      <c r="S649" s="5">
        <f t="shared" si="41"/>
        <v>0.12430555555329192</v>
      </c>
      <c r="T649" s="5">
        <f t="shared" si="42"/>
        <v>0.20486111110949423</v>
      </c>
      <c r="U649" s="4">
        <f t="shared" si="43"/>
        <v>8.0555555556202307E-2</v>
      </c>
      <c r="V64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1.6319444444444445E-2</v>
      </c>
      <c r="W649" s="4">
        <f>IFERROR(Sala[[#This Row],[T Permanencia]]-Sala[[#This Row],[T Preparación (H)]],0)</f>
        <v>6.4236111111757865E-2</v>
      </c>
      <c r="X649" t="str">
        <f>IF(Sala[[#This Row],[T Degustación (H)]]&gt;0,"Cobrado","No cobrado")</f>
        <v>Cobrado</v>
      </c>
    </row>
    <row r="650" spans="1:24" x14ac:dyDescent="0.2">
      <c r="A650">
        <v>9</v>
      </c>
      <c r="B650" t="s">
        <v>560</v>
      </c>
      <c r="C650">
        <v>649</v>
      </c>
      <c r="D650">
        <v>1</v>
      </c>
      <c r="E650" s="1">
        <v>45022.038194444445</v>
      </c>
      <c r="F650" s="1">
        <v>45022.15625</v>
      </c>
      <c r="G650" t="s">
        <v>13</v>
      </c>
      <c r="H650" t="s">
        <v>14</v>
      </c>
      <c r="I650" t="s">
        <v>15</v>
      </c>
      <c r="J650">
        <v>15.98</v>
      </c>
      <c r="K650" t="s">
        <v>16</v>
      </c>
      <c r="L650" t="s">
        <v>60</v>
      </c>
      <c r="M650" t="s">
        <v>18</v>
      </c>
      <c r="N650" t="s">
        <v>22</v>
      </c>
      <c r="O650" t="s">
        <v>50</v>
      </c>
      <c r="P650" t="s">
        <v>56</v>
      </c>
      <c r="Q65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256</v>
      </c>
      <c r="R650" s="6">
        <f t="shared" si="40"/>
        <v>45022</v>
      </c>
      <c r="S650" s="5">
        <f t="shared" si="41"/>
        <v>3.8194444445252884E-2</v>
      </c>
      <c r="T650" s="5">
        <f t="shared" si="42"/>
        <v>0.15625</v>
      </c>
      <c r="U650" s="4">
        <f t="shared" si="43"/>
        <v>0.12847222222141377</v>
      </c>
      <c r="V65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4.0046296296296302E-2</v>
      </c>
      <c r="W650" s="4">
        <f>IFERROR(Sala[[#This Row],[T Permanencia]]-Sala[[#This Row],[T Preparación (H)]],0)</f>
        <v>8.8425925925117471E-2</v>
      </c>
      <c r="X650" t="str">
        <f>IF(Sala[[#This Row],[T Degustación (H)]]&gt;0,"Cobrado","No cobrado")</f>
        <v>Cobrado</v>
      </c>
    </row>
    <row r="651" spans="1:24" x14ac:dyDescent="0.2">
      <c r="A651">
        <v>11</v>
      </c>
      <c r="B651" t="s">
        <v>510</v>
      </c>
      <c r="C651">
        <v>650</v>
      </c>
      <c r="D651">
        <v>3</v>
      </c>
      <c r="E651" s="1">
        <v>45023.147916666669</v>
      </c>
      <c r="F651" s="1">
        <v>45023.209722222222</v>
      </c>
      <c r="G651" t="s">
        <v>43</v>
      </c>
      <c r="H651" t="s">
        <v>14</v>
      </c>
      <c r="I651" t="s">
        <v>235</v>
      </c>
      <c r="J651">
        <v>38.21</v>
      </c>
      <c r="K651" t="s">
        <v>10</v>
      </c>
      <c r="L651" t="s">
        <v>40</v>
      </c>
      <c r="M651" t="s">
        <v>33</v>
      </c>
      <c r="N651" t="s">
        <v>18</v>
      </c>
      <c r="O651" t="s">
        <v>95</v>
      </c>
      <c r="P651" t="s">
        <v>11</v>
      </c>
      <c r="Q65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237</v>
      </c>
      <c r="R651" s="6">
        <f t="shared" si="40"/>
        <v>45023</v>
      </c>
      <c r="S651" s="5">
        <f t="shared" si="41"/>
        <v>0.14791666666860692</v>
      </c>
      <c r="T651" s="5">
        <f t="shared" si="42"/>
        <v>0.20972222222189885</v>
      </c>
      <c r="U651" s="4">
        <f t="shared" si="43"/>
        <v>6.1805555553291924E-2</v>
      </c>
      <c r="V65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2.928240740740741E-2</v>
      </c>
      <c r="W651" s="4">
        <f>IFERROR(Sala[[#This Row],[T Permanencia]]-Sala[[#This Row],[T Preparación (H)]],0)</f>
        <v>3.2523148145884515E-2</v>
      </c>
      <c r="X651" t="str">
        <f>IF(Sala[[#This Row],[T Degustación (H)]]&gt;0,"Cobrado","No cobrado")</f>
        <v>Cobrado</v>
      </c>
    </row>
    <row r="652" spans="1:24" x14ac:dyDescent="0.2">
      <c r="A652">
        <v>16</v>
      </c>
      <c r="B652" t="s">
        <v>561</v>
      </c>
      <c r="C652">
        <v>651</v>
      </c>
      <c r="D652">
        <v>4</v>
      </c>
      <c r="E652" s="1">
        <v>45023.086111111108</v>
      </c>
      <c r="F652" s="1">
        <v>45023.238888888889</v>
      </c>
      <c r="G652" t="s">
        <v>8</v>
      </c>
      <c r="H652" t="s">
        <v>9</v>
      </c>
      <c r="I652" t="s">
        <v>234</v>
      </c>
      <c r="J652">
        <v>20.27</v>
      </c>
      <c r="K652" t="s">
        <v>10</v>
      </c>
      <c r="L652" t="s">
        <v>40</v>
      </c>
      <c r="M652" t="s">
        <v>26</v>
      </c>
      <c r="N652" t="s">
        <v>33</v>
      </c>
      <c r="O652" t="s">
        <v>102</v>
      </c>
      <c r="Q65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209</v>
      </c>
      <c r="R652" s="6">
        <f t="shared" si="40"/>
        <v>45023</v>
      </c>
      <c r="S652" s="5">
        <f t="shared" si="41"/>
        <v>8.611111110803904E-2</v>
      </c>
      <c r="T652" s="5">
        <f t="shared" si="42"/>
        <v>0.23888888888905058</v>
      </c>
      <c r="U652" s="4">
        <f t="shared" si="43"/>
        <v>0.15277777778101154</v>
      </c>
      <c r="V65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2.9513888888888888E-2</v>
      </c>
      <c r="W652" s="4">
        <f>IFERROR(Sala[[#This Row],[T Permanencia]]-Sala[[#This Row],[T Preparación (H)]],0)</f>
        <v>0.12326388889212264</v>
      </c>
      <c r="X652" t="str">
        <f>IF(Sala[[#This Row],[T Degustación (H)]]&gt;0,"Cobrado","No cobrado")</f>
        <v>Cobrado</v>
      </c>
    </row>
    <row r="653" spans="1:24" x14ac:dyDescent="0.2">
      <c r="A653">
        <v>14</v>
      </c>
      <c r="B653" t="s">
        <v>517</v>
      </c>
      <c r="C653">
        <v>652</v>
      </c>
      <c r="D653">
        <v>5</v>
      </c>
      <c r="E653" s="1">
        <v>45023.004166666666</v>
      </c>
      <c r="F653" s="1">
        <v>45023.101388888892</v>
      </c>
      <c r="G653" t="s">
        <v>24</v>
      </c>
      <c r="H653" t="s">
        <v>14</v>
      </c>
      <c r="I653" t="s">
        <v>235</v>
      </c>
      <c r="J653">
        <v>23.26</v>
      </c>
      <c r="K653" t="s">
        <v>16</v>
      </c>
      <c r="L653" t="s">
        <v>46</v>
      </c>
      <c r="M653" t="s">
        <v>47</v>
      </c>
      <c r="N653" t="s">
        <v>35</v>
      </c>
      <c r="Q65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170</v>
      </c>
      <c r="R653" s="6">
        <f t="shared" si="40"/>
        <v>45023</v>
      </c>
      <c r="S653" s="5">
        <f t="shared" si="41"/>
        <v>4.166666665696539E-3</v>
      </c>
      <c r="T653" s="5">
        <f t="shared" si="42"/>
        <v>0.10138888889196096</v>
      </c>
      <c r="U653" s="4">
        <f t="shared" si="43"/>
        <v>0.10763888889293109</v>
      </c>
      <c r="V65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1.2962962962962961E-2</v>
      </c>
      <c r="W653" s="4">
        <f>IFERROR(Sala[[#This Row],[T Permanencia]]-Sala[[#This Row],[T Preparación (H)]],0)</f>
        <v>9.4675925929968124E-2</v>
      </c>
      <c r="X653" t="str">
        <f>IF(Sala[[#This Row],[T Degustación (H)]]&gt;0,"Cobrado","No cobrado")</f>
        <v>Cobrado</v>
      </c>
    </row>
    <row r="654" spans="1:24" x14ac:dyDescent="0.2">
      <c r="A654">
        <v>13</v>
      </c>
      <c r="B654" t="s">
        <v>562</v>
      </c>
      <c r="C654">
        <v>653</v>
      </c>
      <c r="D654">
        <v>5</v>
      </c>
      <c r="E654" s="1">
        <v>45023.104861111111</v>
      </c>
      <c r="F654" s="1">
        <v>45023.180555555555</v>
      </c>
      <c r="G654" t="s">
        <v>63</v>
      </c>
      <c r="H654" t="s">
        <v>14</v>
      </c>
      <c r="I654" t="s">
        <v>234</v>
      </c>
      <c r="J654">
        <v>34.33</v>
      </c>
      <c r="K654" t="s">
        <v>10</v>
      </c>
      <c r="L654" t="s">
        <v>81</v>
      </c>
      <c r="M654" t="s">
        <v>22</v>
      </c>
      <c r="N654" t="s">
        <v>31</v>
      </c>
      <c r="O654" t="s">
        <v>11</v>
      </c>
      <c r="Q65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244</v>
      </c>
      <c r="R654" s="6">
        <f t="shared" si="40"/>
        <v>45023</v>
      </c>
      <c r="S654" s="5">
        <f t="shared" si="41"/>
        <v>0.10486111111094942</v>
      </c>
      <c r="T654" s="5">
        <f t="shared" si="42"/>
        <v>0.18055555555474712</v>
      </c>
      <c r="U654" s="4">
        <f t="shared" si="43"/>
        <v>7.5694444443797693E-2</v>
      </c>
      <c r="V65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4.085648148148148E-2</v>
      </c>
      <c r="W654" s="4">
        <f>IFERROR(Sala[[#This Row],[T Permanencia]]-Sala[[#This Row],[T Preparación (H)]],0)</f>
        <v>3.4837962962316213E-2</v>
      </c>
      <c r="X654" t="str">
        <f>IF(Sala[[#This Row],[T Degustación (H)]]&gt;0,"Cobrado","No cobrado")</f>
        <v>Cobrado</v>
      </c>
    </row>
    <row r="655" spans="1:24" x14ac:dyDescent="0.2">
      <c r="A655">
        <v>12</v>
      </c>
      <c r="B655" t="s">
        <v>563</v>
      </c>
      <c r="C655">
        <v>654</v>
      </c>
      <c r="D655">
        <v>5</v>
      </c>
      <c r="E655" s="1">
        <v>45023.001388888886</v>
      </c>
      <c r="F655" s="1">
        <v>45023.072222222225</v>
      </c>
      <c r="G655" t="s">
        <v>13</v>
      </c>
      <c r="H655" t="s">
        <v>9</v>
      </c>
      <c r="I655" t="s">
        <v>234</v>
      </c>
      <c r="J655">
        <v>23.98</v>
      </c>
      <c r="K655" t="s">
        <v>16</v>
      </c>
      <c r="L655" t="s">
        <v>46</v>
      </c>
      <c r="M655" t="s">
        <v>82</v>
      </c>
      <c r="N655" t="s">
        <v>56</v>
      </c>
      <c r="Q65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42</v>
      </c>
      <c r="R655" s="6">
        <f t="shared" si="40"/>
        <v>45023</v>
      </c>
      <c r="S655" s="5">
        <f t="shared" si="41"/>
        <v>1.3888888861401938E-3</v>
      </c>
      <c r="T655" s="5">
        <f t="shared" si="42"/>
        <v>7.2222222224809229E-2</v>
      </c>
      <c r="U655" s="4">
        <f t="shared" si="43"/>
        <v>8.1250000005335707E-2</v>
      </c>
      <c r="V65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3.0555555555555555E-2</v>
      </c>
      <c r="W655" s="4">
        <f>IFERROR(Sala[[#This Row],[T Permanencia]]-Sala[[#This Row],[T Preparación (H)]],0)</f>
        <v>5.0694444449780149E-2</v>
      </c>
      <c r="X655" t="str">
        <f>IF(Sala[[#This Row],[T Degustación (H)]]&gt;0,"Cobrado","No cobrado")</f>
        <v>Cobrado</v>
      </c>
    </row>
    <row r="656" spans="1:24" x14ac:dyDescent="0.2">
      <c r="A656">
        <v>5</v>
      </c>
      <c r="B656" t="s">
        <v>205</v>
      </c>
      <c r="C656">
        <v>655</v>
      </c>
      <c r="D656">
        <v>4</v>
      </c>
      <c r="E656" s="1">
        <v>45023.052083333336</v>
      </c>
      <c r="F656" s="1">
        <v>45023.200694444444</v>
      </c>
      <c r="G656" t="s">
        <v>13</v>
      </c>
      <c r="H656" t="s">
        <v>14</v>
      </c>
      <c r="I656" t="s">
        <v>15</v>
      </c>
      <c r="J656">
        <v>21.7</v>
      </c>
      <c r="K656" t="s">
        <v>20</v>
      </c>
      <c r="L656" t="s">
        <v>17</v>
      </c>
      <c r="M656" t="s">
        <v>47</v>
      </c>
      <c r="Q65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93</v>
      </c>
      <c r="R656" s="6">
        <f t="shared" si="40"/>
        <v>45023</v>
      </c>
      <c r="S656" s="5">
        <f t="shared" si="41"/>
        <v>5.2083333335758653E-2</v>
      </c>
      <c r="T656" s="5">
        <f t="shared" si="42"/>
        <v>0.20069444444379769</v>
      </c>
      <c r="U656" s="4">
        <f t="shared" si="43"/>
        <v>0.14861111110803904</v>
      </c>
      <c r="V65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8.3333333333333332E-3</v>
      </c>
      <c r="W656" s="4">
        <f>IFERROR(Sala[[#This Row],[T Permanencia]]-Sala[[#This Row],[T Preparación (H)]],0)</f>
        <v>0.14027777777470571</v>
      </c>
      <c r="X656" t="str">
        <f>IF(Sala[[#This Row],[T Degustación (H)]]&gt;0,"Cobrado","No cobrado")</f>
        <v>Cobrado</v>
      </c>
    </row>
    <row r="657" spans="1:24" x14ac:dyDescent="0.2">
      <c r="A657">
        <v>19</v>
      </c>
      <c r="B657" t="s">
        <v>564</v>
      </c>
      <c r="C657">
        <v>656</v>
      </c>
      <c r="D657">
        <v>6</v>
      </c>
      <c r="E657" s="1">
        <v>45023.15</v>
      </c>
      <c r="F657" s="1">
        <v>45023.277777777781</v>
      </c>
      <c r="G657" t="s">
        <v>63</v>
      </c>
      <c r="H657" t="s">
        <v>9</v>
      </c>
      <c r="I657" t="s">
        <v>234</v>
      </c>
      <c r="J657">
        <v>31.23</v>
      </c>
      <c r="K657" t="s">
        <v>20</v>
      </c>
      <c r="L657" t="s">
        <v>40</v>
      </c>
      <c r="M657" t="s">
        <v>79</v>
      </c>
      <c r="N657" t="s">
        <v>56</v>
      </c>
      <c r="O657" t="s">
        <v>44</v>
      </c>
      <c r="P657" t="s">
        <v>35</v>
      </c>
      <c r="Q65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157</v>
      </c>
      <c r="R657" s="6">
        <f t="shared" si="40"/>
        <v>45023</v>
      </c>
      <c r="S657" s="5">
        <f t="shared" si="41"/>
        <v>0.15000000000145519</v>
      </c>
      <c r="T657" s="5">
        <f t="shared" si="42"/>
        <v>0.27777777778101154</v>
      </c>
      <c r="U657" s="4">
        <f t="shared" si="43"/>
        <v>0.12777777777955635</v>
      </c>
      <c r="V65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4.2476851851851849E-2</v>
      </c>
      <c r="W657" s="4">
        <f>IFERROR(Sala[[#This Row],[T Permanencia]]-Sala[[#This Row],[T Preparación (H)]],0)</f>
        <v>8.5300925927704496E-2</v>
      </c>
      <c r="X657" t="str">
        <f>IF(Sala[[#This Row],[T Degustación (H)]]&gt;0,"Cobrado","No cobrado")</f>
        <v>Cobrado</v>
      </c>
    </row>
    <row r="658" spans="1:24" x14ac:dyDescent="0.2">
      <c r="A658">
        <v>1</v>
      </c>
      <c r="B658" t="s">
        <v>565</v>
      </c>
      <c r="C658">
        <v>657</v>
      </c>
      <c r="D658">
        <v>2</v>
      </c>
      <c r="E658" s="1">
        <v>45023.035416666666</v>
      </c>
      <c r="F658" s="1">
        <v>45023.171527777777</v>
      </c>
      <c r="G658" t="s">
        <v>63</v>
      </c>
      <c r="H658" t="s">
        <v>14</v>
      </c>
      <c r="I658" t="s">
        <v>15</v>
      </c>
      <c r="J658">
        <v>44.2</v>
      </c>
      <c r="K658" t="s">
        <v>20</v>
      </c>
      <c r="L658" t="s">
        <v>25</v>
      </c>
      <c r="M658" t="s">
        <v>26</v>
      </c>
      <c r="N658" t="s">
        <v>79</v>
      </c>
      <c r="O658" t="s">
        <v>11</v>
      </c>
      <c r="Q65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196</v>
      </c>
      <c r="R658" s="6">
        <f t="shared" si="40"/>
        <v>45023</v>
      </c>
      <c r="S658" s="5">
        <f t="shared" si="41"/>
        <v>3.5416666665696539E-2</v>
      </c>
      <c r="T658" s="5">
        <f t="shared" si="42"/>
        <v>0.17152777777664596</v>
      </c>
      <c r="U658" s="4">
        <f t="shared" si="43"/>
        <v>0.13611111111094942</v>
      </c>
      <c r="V65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4.6527777777777779E-2</v>
      </c>
      <c r="W658" s="4">
        <f>IFERROR(Sala[[#This Row],[T Permanencia]]-Sala[[#This Row],[T Preparación (H)]],0)</f>
        <v>8.9583333333171644E-2</v>
      </c>
      <c r="X658" t="str">
        <f>IF(Sala[[#This Row],[T Degustación (H)]]&gt;0,"Cobrado","No cobrado")</f>
        <v>Cobrado</v>
      </c>
    </row>
    <row r="659" spans="1:24" x14ac:dyDescent="0.2">
      <c r="A659">
        <v>19</v>
      </c>
      <c r="B659" t="s">
        <v>566</v>
      </c>
      <c r="C659">
        <v>658</v>
      </c>
      <c r="D659">
        <v>5</v>
      </c>
      <c r="E659" s="1">
        <v>45023.071527777778</v>
      </c>
      <c r="F659" s="1">
        <v>45023.209722222222</v>
      </c>
      <c r="G659" t="s">
        <v>13</v>
      </c>
      <c r="H659" t="s">
        <v>39</v>
      </c>
      <c r="I659" t="s">
        <v>15</v>
      </c>
      <c r="J659">
        <v>31.27</v>
      </c>
      <c r="K659" t="s">
        <v>20</v>
      </c>
      <c r="L659" t="s">
        <v>17</v>
      </c>
      <c r="M659" t="s">
        <v>95</v>
      </c>
      <c r="N659" t="s">
        <v>41</v>
      </c>
      <c r="Q65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86</v>
      </c>
      <c r="R659" s="6">
        <f t="shared" si="40"/>
        <v>45023</v>
      </c>
      <c r="S659" s="5">
        <f t="shared" si="41"/>
        <v>7.1527777778101154E-2</v>
      </c>
      <c r="T659" s="5">
        <f t="shared" si="42"/>
        <v>0.20972222222189885</v>
      </c>
      <c r="U659" s="4">
        <f t="shared" si="43"/>
        <v>0.13819444444379769</v>
      </c>
      <c r="V65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2.3958333333333331E-2</v>
      </c>
      <c r="W659" s="4">
        <f>IFERROR(Sala[[#This Row],[T Permanencia]]-Sala[[#This Row],[T Preparación (H)]],0)</f>
        <v>0.11423611111046436</v>
      </c>
      <c r="X659" t="str">
        <f>IF(Sala[[#This Row],[T Degustación (H)]]&gt;0,"Cobrado","No cobrado")</f>
        <v>Cobrado</v>
      </c>
    </row>
    <row r="660" spans="1:24" x14ac:dyDescent="0.2">
      <c r="A660">
        <v>9</v>
      </c>
      <c r="B660" t="s">
        <v>107</v>
      </c>
      <c r="C660">
        <v>659</v>
      </c>
      <c r="D660">
        <v>4</v>
      </c>
      <c r="E660" s="1">
        <v>45023.118055555555</v>
      </c>
      <c r="F660" s="1">
        <v>45023.168749999997</v>
      </c>
      <c r="G660" t="s">
        <v>8</v>
      </c>
      <c r="H660" t="s">
        <v>14</v>
      </c>
      <c r="I660" t="s">
        <v>234</v>
      </c>
      <c r="J660">
        <v>35.24</v>
      </c>
      <c r="K660" t="s">
        <v>16</v>
      </c>
      <c r="L660" t="s">
        <v>231</v>
      </c>
      <c r="M660" t="s">
        <v>18</v>
      </c>
      <c r="Q66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87</v>
      </c>
      <c r="R660" s="6">
        <f t="shared" si="40"/>
        <v>45023</v>
      </c>
      <c r="S660" s="5">
        <f t="shared" si="41"/>
        <v>0.11805555555474712</v>
      </c>
      <c r="T660" s="5">
        <f t="shared" si="42"/>
        <v>0.16874999999708962</v>
      </c>
      <c r="U660" s="4">
        <f t="shared" si="43"/>
        <v>6.1111111109009165E-2</v>
      </c>
      <c r="V66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7.1759259259259267E-3</v>
      </c>
      <c r="W660" s="4">
        <f>IFERROR(Sala[[#This Row],[T Permanencia]]-Sala[[#This Row],[T Preparación (H)]],0)</f>
        <v>5.393518518308324E-2</v>
      </c>
      <c r="X660" t="str">
        <f>IF(Sala[[#This Row],[T Degustación (H)]]&gt;0,"Cobrado","No cobrado")</f>
        <v>Cobrado</v>
      </c>
    </row>
    <row r="661" spans="1:24" x14ac:dyDescent="0.2">
      <c r="A661">
        <v>19</v>
      </c>
      <c r="B661" t="s">
        <v>567</v>
      </c>
      <c r="C661">
        <v>660</v>
      </c>
      <c r="D661">
        <v>4</v>
      </c>
      <c r="E661" s="1">
        <v>45023.080555555556</v>
      </c>
      <c r="F661" s="1">
        <v>45023.243750000001</v>
      </c>
      <c r="G661" t="s">
        <v>24</v>
      </c>
      <c r="H661" t="s">
        <v>39</v>
      </c>
      <c r="I661" t="s">
        <v>234</v>
      </c>
      <c r="J661">
        <v>15.91</v>
      </c>
      <c r="K661" t="s">
        <v>20</v>
      </c>
      <c r="L661" t="s">
        <v>17</v>
      </c>
      <c r="M661" t="s">
        <v>44</v>
      </c>
      <c r="N661" t="s">
        <v>31</v>
      </c>
      <c r="O661" t="s">
        <v>26</v>
      </c>
      <c r="Q66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208</v>
      </c>
      <c r="R661" s="6">
        <f t="shared" si="40"/>
        <v>45023</v>
      </c>
      <c r="S661" s="5">
        <f t="shared" si="41"/>
        <v>8.0555555556202307E-2</v>
      </c>
      <c r="T661" s="5">
        <f t="shared" si="42"/>
        <v>0.24375000000145519</v>
      </c>
      <c r="U661" s="4">
        <f t="shared" si="43"/>
        <v>0.16319444444525288</v>
      </c>
      <c r="V66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1.3773148148148149E-2</v>
      </c>
      <c r="W661" s="4">
        <f>IFERROR(Sala[[#This Row],[T Permanencia]]-Sala[[#This Row],[T Preparación (H)]],0)</f>
        <v>0.14942129629710474</v>
      </c>
      <c r="X661" t="str">
        <f>IF(Sala[[#This Row],[T Degustación (H)]]&gt;0,"Cobrado","No cobrado")</f>
        <v>Cobrado</v>
      </c>
    </row>
    <row r="662" spans="1:24" x14ac:dyDescent="0.2">
      <c r="A662">
        <v>16</v>
      </c>
      <c r="B662" t="s">
        <v>307</v>
      </c>
      <c r="C662">
        <v>661</v>
      </c>
      <c r="D662">
        <v>4</v>
      </c>
      <c r="E662" s="1">
        <v>45023.140277777777</v>
      </c>
      <c r="F662" s="1">
        <v>45023.286111111112</v>
      </c>
      <c r="G662" t="s">
        <v>8</v>
      </c>
      <c r="H662" t="s">
        <v>9</v>
      </c>
      <c r="I662" t="s">
        <v>234</v>
      </c>
      <c r="J662">
        <v>32.54</v>
      </c>
      <c r="K662" t="s">
        <v>16</v>
      </c>
      <c r="L662" t="s">
        <v>40</v>
      </c>
      <c r="M662" t="s">
        <v>79</v>
      </c>
      <c r="N662" t="s">
        <v>47</v>
      </c>
      <c r="O662" t="s">
        <v>50</v>
      </c>
      <c r="P662" t="s">
        <v>22</v>
      </c>
      <c r="Q66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206</v>
      </c>
      <c r="R662" s="6">
        <f t="shared" si="40"/>
        <v>45023</v>
      </c>
      <c r="S662" s="5">
        <f t="shared" si="41"/>
        <v>0.14027777777664596</v>
      </c>
      <c r="T662" s="5">
        <f t="shared" si="42"/>
        <v>0.28611111111240461</v>
      </c>
      <c r="U662" s="4">
        <f t="shared" si="43"/>
        <v>0.15625000000242531</v>
      </c>
      <c r="V66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4.8032407407407406E-2</v>
      </c>
      <c r="W662" s="4">
        <f>IFERROR(Sala[[#This Row],[T Permanencia]]-Sala[[#This Row],[T Preparación (H)]],0)</f>
        <v>0.1082175925950179</v>
      </c>
      <c r="X662" t="str">
        <f>IF(Sala[[#This Row],[T Degustación (H)]]&gt;0,"Cobrado","No cobrado")</f>
        <v>Cobrado</v>
      </c>
    </row>
    <row r="663" spans="1:24" x14ac:dyDescent="0.2">
      <c r="A663">
        <v>15</v>
      </c>
      <c r="B663" t="s">
        <v>568</v>
      </c>
      <c r="C663">
        <v>662</v>
      </c>
      <c r="D663">
        <v>4</v>
      </c>
      <c r="E663" s="1">
        <v>45023.084027777775</v>
      </c>
      <c r="F663" s="1">
        <v>45023.209722222222</v>
      </c>
      <c r="G663" t="s">
        <v>63</v>
      </c>
      <c r="H663" t="s">
        <v>14</v>
      </c>
      <c r="I663" t="s">
        <v>234</v>
      </c>
      <c r="J663">
        <v>11.64</v>
      </c>
      <c r="K663" t="s">
        <v>10</v>
      </c>
      <c r="L663" t="s">
        <v>21</v>
      </c>
      <c r="M663" t="s">
        <v>65</v>
      </c>
      <c r="N663" t="s">
        <v>50</v>
      </c>
      <c r="O663" t="s">
        <v>35</v>
      </c>
      <c r="Q66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133</v>
      </c>
      <c r="R663" s="6">
        <f t="shared" si="40"/>
        <v>45023</v>
      </c>
      <c r="S663" s="5">
        <f t="shared" si="41"/>
        <v>8.4027777775190771E-2</v>
      </c>
      <c r="T663" s="5">
        <f t="shared" si="42"/>
        <v>0.20972222222189885</v>
      </c>
      <c r="U663" s="4">
        <f t="shared" si="43"/>
        <v>0.12569444444670808</v>
      </c>
      <c r="V66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4.3287037037037041E-2</v>
      </c>
      <c r="W663" s="4">
        <f>IFERROR(Sala[[#This Row],[T Permanencia]]-Sala[[#This Row],[T Preparación (H)]],0)</f>
        <v>8.2407407409671035E-2</v>
      </c>
      <c r="X663" t="str">
        <f>IF(Sala[[#This Row],[T Degustación (H)]]&gt;0,"Cobrado","No cobrado")</f>
        <v>Cobrado</v>
      </c>
    </row>
    <row r="664" spans="1:24" x14ac:dyDescent="0.2">
      <c r="A664">
        <v>3</v>
      </c>
      <c r="B664" t="s">
        <v>569</v>
      </c>
      <c r="C664">
        <v>663</v>
      </c>
      <c r="D664">
        <v>1</v>
      </c>
      <c r="E664" s="1">
        <v>45023.04791666667</v>
      </c>
      <c r="F664" s="1">
        <v>45023.157638888886</v>
      </c>
      <c r="G664" t="s">
        <v>63</v>
      </c>
      <c r="H664" t="s">
        <v>14</v>
      </c>
      <c r="I664" t="s">
        <v>15</v>
      </c>
      <c r="J664">
        <v>41.8</v>
      </c>
      <c r="K664" t="s">
        <v>16</v>
      </c>
      <c r="L664" t="s">
        <v>233</v>
      </c>
      <c r="M664" t="s">
        <v>37</v>
      </c>
      <c r="N664" t="s">
        <v>18</v>
      </c>
      <c r="O664" t="s">
        <v>56</v>
      </c>
      <c r="Q66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114</v>
      </c>
      <c r="R664" s="6">
        <f t="shared" si="40"/>
        <v>45023</v>
      </c>
      <c r="S664" s="5">
        <f t="shared" si="41"/>
        <v>4.7916666670062114E-2</v>
      </c>
      <c r="T664" s="5">
        <f t="shared" si="42"/>
        <v>0.15763888888614019</v>
      </c>
      <c r="U664" s="4">
        <f t="shared" si="43"/>
        <v>0.12013888888274475</v>
      </c>
      <c r="V66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4.4791666666666667E-2</v>
      </c>
      <c r="W664" s="4">
        <f>IFERROR(Sala[[#This Row],[T Permanencia]]-Sala[[#This Row],[T Preparación (H)]],0)</f>
        <v>7.5347222216078091E-2</v>
      </c>
      <c r="X664" t="str">
        <f>IF(Sala[[#This Row],[T Degustación (H)]]&gt;0,"Cobrado","No cobrado")</f>
        <v>Cobrado</v>
      </c>
    </row>
    <row r="665" spans="1:24" x14ac:dyDescent="0.2">
      <c r="A665">
        <v>20</v>
      </c>
      <c r="B665" t="s">
        <v>570</v>
      </c>
      <c r="C665">
        <v>664</v>
      </c>
      <c r="D665">
        <v>6</v>
      </c>
      <c r="E665" s="1">
        <v>45023.065972222219</v>
      </c>
      <c r="F665" s="1">
        <v>45023.161805555559</v>
      </c>
      <c r="G665" t="s">
        <v>8</v>
      </c>
      <c r="H665" t="s">
        <v>39</v>
      </c>
      <c r="I665" t="s">
        <v>235</v>
      </c>
      <c r="J665">
        <v>31.27</v>
      </c>
      <c r="K665" t="s">
        <v>20</v>
      </c>
      <c r="L665" t="s">
        <v>28</v>
      </c>
      <c r="M665" t="s">
        <v>37</v>
      </c>
      <c r="N665" t="s">
        <v>44</v>
      </c>
      <c r="O665" t="s">
        <v>82</v>
      </c>
      <c r="Q66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122</v>
      </c>
      <c r="R665" s="6">
        <f t="shared" si="40"/>
        <v>45023</v>
      </c>
      <c r="S665" s="5">
        <f t="shared" si="41"/>
        <v>6.5972222218988463E-2</v>
      </c>
      <c r="T665" s="5">
        <f t="shared" si="42"/>
        <v>0.16180555555911269</v>
      </c>
      <c r="U665" s="4">
        <f t="shared" si="43"/>
        <v>9.5833333340124227E-2</v>
      </c>
      <c r="V66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3.1944444444444449E-2</v>
      </c>
      <c r="W665" s="4">
        <f>IFERROR(Sala[[#This Row],[T Permanencia]]-Sala[[#This Row],[T Preparación (H)]],0)</f>
        <v>6.3888888895679785E-2</v>
      </c>
      <c r="X665" t="str">
        <f>IF(Sala[[#This Row],[T Degustación (H)]]&gt;0,"Cobrado","No cobrado")</f>
        <v>Cobrado</v>
      </c>
    </row>
    <row r="666" spans="1:24" x14ac:dyDescent="0.2">
      <c r="A666">
        <v>6</v>
      </c>
      <c r="B666" t="s">
        <v>376</v>
      </c>
      <c r="C666">
        <v>665</v>
      </c>
      <c r="D666">
        <v>1</v>
      </c>
      <c r="E666" s="1">
        <v>45023.086805555555</v>
      </c>
      <c r="F666" s="1">
        <v>45023.24722222222</v>
      </c>
      <c r="G666" t="s">
        <v>13</v>
      </c>
      <c r="H666" t="s">
        <v>14</v>
      </c>
      <c r="I666" t="s">
        <v>234</v>
      </c>
      <c r="J666">
        <v>25.32</v>
      </c>
      <c r="K666" t="s">
        <v>16</v>
      </c>
      <c r="L666" t="s">
        <v>21</v>
      </c>
      <c r="M666" t="s">
        <v>50</v>
      </c>
      <c r="N666" t="s">
        <v>41</v>
      </c>
      <c r="Q66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129</v>
      </c>
      <c r="R666" s="6">
        <f t="shared" si="40"/>
        <v>45023</v>
      </c>
      <c r="S666" s="5">
        <f t="shared" si="41"/>
        <v>8.6805555554747116E-2</v>
      </c>
      <c r="T666" s="5">
        <f t="shared" si="42"/>
        <v>0.24722222222044365</v>
      </c>
      <c r="U666" s="4">
        <f t="shared" si="43"/>
        <v>0.1708333333323632</v>
      </c>
      <c r="V66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1.0995370370370371E-2</v>
      </c>
      <c r="W666" s="4">
        <f>IFERROR(Sala[[#This Row],[T Permanencia]]-Sala[[#This Row],[T Preparación (H)]],0)</f>
        <v>0.15983796296199282</v>
      </c>
      <c r="X666" t="str">
        <f>IF(Sala[[#This Row],[T Degustación (H)]]&gt;0,"Cobrado","No cobrado")</f>
        <v>Cobrado</v>
      </c>
    </row>
    <row r="667" spans="1:24" x14ac:dyDescent="0.2">
      <c r="A667">
        <v>8</v>
      </c>
      <c r="B667" t="s">
        <v>206</v>
      </c>
      <c r="C667">
        <v>666</v>
      </c>
      <c r="D667">
        <v>4</v>
      </c>
      <c r="E667" s="1">
        <v>45023.044444444444</v>
      </c>
      <c r="F667" s="1">
        <v>45023.206250000003</v>
      </c>
      <c r="G667" t="s">
        <v>24</v>
      </c>
      <c r="H667" t="s">
        <v>14</v>
      </c>
      <c r="I667" t="s">
        <v>234</v>
      </c>
      <c r="J667">
        <v>11.86</v>
      </c>
      <c r="K667" t="s">
        <v>10</v>
      </c>
      <c r="L667" t="s">
        <v>60</v>
      </c>
      <c r="M667" t="s">
        <v>56</v>
      </c>
      <c r="Q66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40</v>
      </c>
      <c r="R667" s="6">
        <f t="shared" si="40"/>
        <v>45023</v>
      </c>
      <c r="S667" s="5">
        <f t="shared" si="41"/>
        <v>4.4444444443797693E-2</v>
      </c>
      <c r="T667" s="5">
        <f t="shared" si="42"/>
        <v>0.20625000000291038</v>
      </c>
      <c r="U667" s="4">
        <f t="shared" si="43"/>
        <v>0.16180555555911269</v>
      </c>
      <c r="V66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9.3749999999999997E-3</v>
      </c>
      <c r="W667" s="4">
        <f>IFERROR(Sala[[#This Row],[T Permanencia]]-Sala[[#This Row],[T Preparación (H)]],0)</f>
        <v>0.1524305555591127</v>
      </c>
      <c r="X667" t="str">
        <f>IF(Sala[[#This Row],[T Degustación (H)]]&gt;0,"Cobrado","No cobrado")</f>
        <v>Cobrado</v>
      </c>
    </row>
    <row r="668" spans="1:24" x14ac:dyDescent="0.2">
      <c r="A668">
        <v>6</v>
      </c>
      <c r="B668" t="s">
        <v>207</v>
      </c>
      <c r="C668">
        <v>667</v>
      </c>
      <c r="D668">
        <v>5</v>
      </c>
      <c r="E668" s="1">
        <v>45023.152083333334</v>
      </c>
      <c r="F668" s="1">
        <v>45023.296527777777</v>
      </c>
      <c r="G668" t="s">
        <v>43</v>
      </c>
      <c r="H668" t="s">
        <v>14</v>
      </c>
      <c r="I668" t="s">
        <v>234</v>
      </c>
      <c r="J668">
        <v>20.49</v>
      </c>
      <c r="K668" t="s">
        <v>20</v>
      </c>
      <c r="L668" t="s">
        <v>231</v>
      </c>
      <c r="M668" t="s">
        <v>35</v>
      </c>
      <c r="Q66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36</v>
      </c>
      <c r="R668" s="6">
        <f t="shared" si="40"/>
        <v>45023</v>
      </c>
      <c r="S668" s="5">
        <f t="shared" si="41"/>
        <v>0.15208333333430346</v>
      </c>
      <c r="T668" s="5">
        <f t="shared" si="42"/>
        <v>0.29652777777664596</v>
      </c>
      <c r="U668" s="4">
        <f t="shared" si="43"/>
        <v>0.1444444444423425</v>
      </c>
      <c r="V66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8.3333333333333332E-3</v>
      </c>
      <c r="W668" s="4">
        <f>IFERROR(Sala[[#This Row],[T Permanencia]]-Sala[[#This Row],[T Preparación (H)]],0)</f>
        <v>0.13611111110900917</v>
      </c>
      <c r="X668" t="str">
        <f>IF(Sala[[#This Row],[T Degustación (H)]]&gt;0,"Cobrado","No cobrado")</f>
        <v>Cobrado</v>
      </c>
    </row>
    <row r="669" spans="1:24" x14ac:dyDescent="0.2">
      <c r="A669">
        <v>12</v>
      </c>
      <c r="B669" t="s">
        <v>383</v>
      </c>
      <c r="C669">
        <v>668</v>
      </c>
      <c r="D669">
        <v>4</v>
      </c>
      <c r="E669" s="1">
        <v>45023.071527777778</v>
      </c>
      <c r="F669" s="1">
        <v>45023.195138888892</v>
      </c>
      <c r="G669" t="s">
        <v>63</v>
      </c>
      <c r="H669" t="s">
        <v>39</v>
      </c>
      <c r="I669" t="s">
        <v>234</v>
      </c>
      <c r="J669">
        <v>18.61</v>
      </c>
      <c r="K669" t="s">
        <v>20</v>
      </c>
      <c r="L669" t="s">
        <v>21</v>
      </c>
      <c r="M669" t="s">
        <v>61</v>
      </c>
      <c r="N669" t="s">
        <v>65</v>
      </c>
      <c r="O669" t="s">
        <v>50</v>
      </c>
      <c r="Q66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201</v>
      </c>
      <c r="R669" s="6">
        <f t="shared" si="40"/>
        <v>45023</v>
      </c>
      <c r="S669" s="5">
        <f t="shared" si="41"/>
        <v>7.1527777778101154E-2</v>
      </c>
      <c r="T669" s="5">
        <f t="shared" si="42"/>
        <v>0.19513888889196096</v>
      </c>
      <c r="U669" s="4">
        <f t="shared" si="43"/>
        <v>0.12361111111385981</v>
      </c>
      <c r="V66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2.7662037037037041E-2</v>
      </c>
      <c r="W669" s="4">
        <f>IFERROR(Sala[[#This Row],[T Permanencia]]-Sala[[#This Row],[T Preparación (H)]],0)</f>
        <v>9.5949074076822766E-2</v>
      </c>
      <c r="X669" t="str">
        <f>IF(Sala[[#This Row],[T Degustación (H)]]&gt;0,"Cobrado","No cobrado")</f>
        <v>Cobrado</v>
      </c>
    </row>
    <row r="670" spans="1:24" x14ac:dyDescent="0.2">
      <c r="A670">
        <v>10</v>
      </c>
      <c r="B670" t="s">
        <v>571</v>
      </c>
      <c r="C670">
        <v>669</v>
      </c>
      <c r="D670">
        <v>4</v>
      </c>
      <c r="E670" s="1">
        <v>45023.042361111111</v>
      </c>
      <c r="F670" s="1">
        <v>45023.19027777778</v>
      </c>
      <c r="G670" t="s">
        <v>43</v>
      </c>
      <c r="H670" t="s">
        <v>14</v>
      </c>
      <c r="I670" t="s">
        <v>234</v>
      </c>
      <c r="J670">
        <v>10.68</v>
      </c>
      <c r="K670" t="s">
        <v>10</v>
      </c>
      <c r="L670" t="s">
        <v>81</v>
      </c>
      <c r="M670" t="s">
        <v>47</v>
      </c>
      <c r="N670" t="s">
        <v>41</v>
      </c>
      <c r="O670" t="s">
        <v>95</v>
      </c>
      <c r="Q67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181</v>
      </c>
      <c r="R670" s="6">
        <f t="shared" si="40"/>
        <v>45023</v>
      </c>
      <c r="S670" s="5">
        <f t="shared" si="41"/>
        <v>4.2361111110949423E-2</v>
      </c>
      <c r="T670" s="5">
        <f t="shared" si="42"/>
        <v>0.19027777777955635</v>
      </c>
      <c r="U670" s="4">
        <f t="shared" si="43"/>
        <v>0.14791666666860692</v>
      </c>
      <c r="V67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2.361111111111111E-2</v>
      </c>
      <c r="W670" s="4">
        <f>IFERROR(Sala[[#This Row],[T Permanencia]]-Sala[[#This Row],[T Preparación (H)]],0)</f>
        <v>0.12430555555749581</v>
      </c>
      <c r="X670" t="str">
        <f>IF(Sala[[#This Row],[T Degustación (H)]]&gt;0,"Cobrado","No cobrado")</f>
        <v>Cobrado</v>
      </c>
    </row>
    <row r="671" spans="1:24" x14ac:dyDescent="0.2">
      <c r="A671">
        <v>16</v>
      </c>
      <c r="B671" t="s">
        <v>572</v>
      </c>
      <c r="C671">
        <v>670</v>
      </c>
      <c r="D671">
        <v>6</v>
      </c>
      <c r="E671" s="1">
        <v>45023.077777777777</v>
      </c>
      <c r="F671" s="1">
        <v>45023.133333333331</v>
      </c>
      <c r="G671" t="s">
        <v>24</v>
      </c>
      <c r="H671" t="s">
        <v>14</v>
      </c>
      <c r="I671" t="s">
        <v>15</v>
      </c>
      <c r="J671">
        <v>37.93</v>
      </c>
      <c r="K671" t="s">
        <v>16</v>
      </c>
      <c r="L671" t="s">
        <v>21</v>
      </c>
      <c r="M671" t="s">
        <v>79</v>
      </c>
      <c r="N671" t="s">
        <v>11</v>
      </c>
      <c r="O671" t="s">
        <v>35</v>
      </c>
      <c r="Q67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94</v>
      </c>
      <c r="R671" s="6">
        <f t="shared" si="40"/>
        <v>45023</v>
      </c>
      <c r="S671" s="5">
        <f t="shared" si="41"/>
        <v>7.7777777776645962E-2</v>
      </c>
      <c r="T671" s="5">
        <f t="shared" si="42"/>
        <v>0.13333333333139308</v>
      </c>
      <c r="U671" s="4">
        <f t="shared" si="43"/>
        <v>6.5972222221413787E-2</v>
      </c>
      <c r="V67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5.2083333333333329E-2</v>
      </c>
      <c r="W671" s="4">
        <f>IFERROR(Sala[[#This Row],[T Permanencia]]-Sala[[#This Row],[T Preparación (H)]],0)</f>
        <v>1.3888888888080458E-2</v>
      </c>
      <c r="X671" t="str">
        <f>IF(Sala[[#This Row],[T Degustación (H)]]&gt;0,"Cobrado","No cobrado")</f>
        <v>Cobrado</v>
      </c>
    </row>
    <row r="672" spans="1:24" x14ac:dyDescent="0.2">
      <c r="A672">
        <v>17</v>
      </c>
      <c r="B672" t="s">
        <v>359</v>
      </c>
      <c r="C672">
        <v>671</v>
      </c>
      <c r="D672">
        <v>3</v>
      </c>
      <c r="E672" s="1">
        <v>45023.095833333333</v>
      </c>
      <c r="F672" s="1">
        <v>45023.145833333336</v>
      </c>
      <c r="G672" t="s">
        <v>43</v>
      </c>
      <c r="H672" t="s">
        <v>14</v>
      </c>
      <c r="I672" t="s">
        <v>15</v>
      </c>
      <c r="J672">
        <v>32.200000000000003</v>
      </c>
      <c r="K672" t="s">
        <v>20</v>
      </c>
      <c r="L672" t="s">
        <v>21</v>
      </c>
      <c r="M672" t="s">
        <v>11</v>
      </c>
      <c r="N672" t="s">
        <v>50</v>
      </c>
      <c r="O672" t="s">
        <v>95</v>
      </c>
      <c r="Q67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184</v>
      </c>
      <c r="R672" s="6">
        <f t="shared" si="40"/>
        <v>45023</v>
      </c>
      <c r="S672" s="5">
        <f t="shared" si="41"/>
        <v>9.5833333332848269E-2</v>
      </c>
      <c r="T672" s="5">
        <f t="shared" si="42"/>
        <v>0.14583333333575865</v>
      </c>
      <c r="U672" s="4">
        <f t="shared" si="43"/>
        <v>5.0000000002910383E-2</v>
      </c>
      <c r="V67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3.2986111111111112E-2</v>
      </c>
      <c r="W672" s="4">
        <f>IFERROR(Sala[[#This Row],[T Permanencia]]-Sala[[#This Row],[T Preparación (H)]],0)</f>
        <v>1.7013888891799271E-2</v>
      </c>
      <c r="X672" t="str">
        <f>IF(Sala[[#This Row],[T Degustación (H)]]&gt;0,"Cobrado","No cobrado")</f>
        <v>Cobrado</v>
      </c>
    </row>
    <row r="673" spans="1:24" x14ac:dyDescent="0.2">
      <c r="A673">
        <v>12</v>
      </c>
      <c r="B673" t="s">
        <v>300</v>
      </c>
      <c r="C673">
        <v>672</v>
      </c>
      <c r="D673">
        <v>6</v>
      </c>
      <c r="E673" s="1">
        <v>45023.058333333334</v>
      </c>
      <c r="F673" s="1">
        <v>45023.160416666666</v>
      </c>
      <c r="G673" t="s">
        <v>8</v>
      </c>
      <c r="H673" t="s">
        <v>9</v>
      </c>
      <c r="I673" t="s">
        <v>234</v>
      </c>
      <c r="J673">
        <v>29.19</v>
      </c>
      <c r="K673" t="s">
        <v>20</v>
      </c>
      <c r="L673" t="s">
        <v>25</v>
      </c>
      <c r="M673" t="s">
        <v>95</v>
      </c>
      <c r="N673" t="s">
        <v>33</v>
      </c>
      <c r="O673" t="s">
        <v>44</v>
      </c>
      <c r="Q67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157</v>
      </c>
      <c r="R673" s="6">
        <f t="shared" si="40"/>
        <v>45023</v>
      </c>
      <c r="S673" s="5">
        <f t="shared" si="41"/>
        <v>5.8333333334303461E-2</v>
      </c>
      <c r="T673" s="5">
        <f t="shared" si="42"/>
        <v>0.16041666666569654</v>
      </c>
      <c r="U673" s="4">
        <f t="shared" si="43"/>
        <v>0.10208333333139308</v>
      </c>
      <c r="V67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3.923611111111111E-2</v>
      </c>
      <c r="W673" s="4">
        <f>IFERROR(Sala[[#This Row],[T Permanencia]]-Sala[[#This Row],[T Preparación (H)]],0)</f>
        <v>6.2847222220281967E-2</v>
      </c>
      <c r="X673" t="str">
        <f>IF(Sala[[#This Row],[T Degustación (H)]]&gt;0,"Cobrado","No cobrado")</f>
        <v>Cobrado</v>
      </c>
    </row>
    <row r="674" spans="1:24" x14ac:dyDescent="0.2">
      <c r="A674">
        <v>20</v>
      </c>
      <c r="B674" t="s">
        <v>209</v>
      </c>
      <c r="C674">
        <v>673</v>
      </c>
      <c r="D674">
        <v>6</v>
      </c>
      <c r="E674" s="1">
        <v>45023.025694444441</v>
      </c>
      <c r="F674" s="1">
        <v>45023.119444444441</v>
      </c>
      <c r="G674" t="s">
        <v>13</v>
      </c>
      <c r="H674" t="s">
        <v>14</v>
      </c>
      <c r="I674" t="s">
        <v>234</v>
      </c>
      <c r="J674">
        <v>36.5</v>
      </c>
      <c r="K674" t="s">
        <v>20</v>
      </c>
      <c r="L674" t="s">
        <v>81</v>
      </c>
      <c r="M674" t="s">
        <v>26</v>
      </c>
      <c r="N674" t="s">
        <v>11</v>
      </c>
      <c r="O674" t="s">
        <v>31</v>
      </c>
      <c r="P674" t="s">
        <v>50</v>
      </c>
      <c r="Q67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265</v>
      </c>
      <c r="R674" s="6">
        <f t="shared" si="40"/>
        <v>45023</v>
      </c>
      <c r="S674" s="5">
        <f t="shared" si="41"/>
        <v>2.569444444088731E-2</v>
      </c>
      <c r="T674" s="5">
        <f t="shared" si="42"/>
        <v>0.11944444444088731</v>
      </c>
      <c r="U674" s="4">
        <f t="shared" si="43"/>
        <v>9.375E-2</v>
      </c>
      <c r="V67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3.9814814814814817E-2</v>
      </c>
      <c r="W674" s="4">
        <f>IFERROR(Sala[[#This Row],[T Permanencia]]-Sala[[#This Row],[T Preparación (H)]],0)</f>
        <v>5.3935185185185183E-2</v>
      </c>
      <c r="X674" t="str">
        <f>IF(Sala[[#This Row],[T Degustación (H)]]&gt;0,"Cobrado","No cobrado")</f>
        <v>Cobrado</v>
      </c>
    </row>
    <row r="675" spans="1:24" x14ac:dyDescent="0.2">
      <c r="A675">
        <v>1</v>
      </c>
      <c r="B675" t="s">
        <v>573</v>
      </c>
      <c r="C675">
        <v>674</v>
      </c>
      <c r="D675">
        <v>3</v>
      </c>
      <c r="E675" s="1">
        <v>45023.002083333333</v>
      </c>
      <c r="F675" s="1">
        <v>45023.0625</v>
      </c>
      <c r="G675" t="s">
        <v>13</v>
      </c>
      <c r="H675" t="s">
        <v>9</v>
      </c>
      <c r="I675" t="s">
        <v>234</v>
      </c>
      <c r="J675">
        <v>41.29</v>
      </c>
      <c r="K675" t="s">
        <v>10</v>
      </c>
      <c r="L675" t="s">
        <v>60</v>
      </c>
      <c r="M675" t="s">
        <v>44</v>
      </c>
      <c r="N675" t="s">
        <v>37</v>
      </c>
      <c r="O675" t="s">
        <v>47</v>
      </c>
      <c r="P675" t="s">
        <v>33</v>
      </c>
      <c r="Q67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207</v>
      </c>
      <c r="R675" s="6">
        <f t="shared" si="40"/>
        <v>45023</v>
      </c>
      <c r="S675" s="5">
        <f t="shared" si="41"/>
        <v>2.0833333328482695E-3</v>
      </c>
      <c r="T675" s="5">
        <f t="shared" si="42"/>
        <v>6.25E-2</v>
      </c>
      <c r="U675" s="4">
        <f t="shared" si="43"/>
        <v>6.0416666667151731E-2</v>
      </c>
      <c r="V67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3.2638888888888891E-2</v>
      </c>
      <c r="W675" s="4">
        <f>IFERROR(Sala[[#This Row],[T Permanencia]]-Sala[[#This Row],[T Preparación (H)]],0)</f>
        <v>2.777777777826284E-2</v>
      </c>
      <c r="X675" t="str">
        <f>IF(Sala[[#This Row],[T Degustación (H)]]&gt;0,"Cobrado","No cobrado")</f>
        <v>Cobrado</v>
      </c>
    </row>
    <row r="676" spans="1:24" x14ac:dyDescent="0.2">
      <c r="A676">
        <v>5</v>
      </c>
      <c r="B676" t="s">
        <v>574</v>
      </c>
      <c r="C676">
        <v>675</v>
      </c>
      <c r="D676">
        <v>2</v>
      </c>
      <c r="E676" s="1">
        <v>45023.037499999999</v>
      </c>
      <c r="F676" s="1">
        <v>45023.189583333333</v>
      </c>
      <c r="G676" t="s">
        <v>24</v>
      </c>
      <c r="H676" t="s">
        <v>9</v>
      </c>
      <c r="I676" t="s">
        <v>15</v>
      </c>
      <c r="J676">
        <v>30.74</v>
      </c>
      <c r="K676" t="s">
        <v>20</v>
      </c>
      <c r="L676" t="s">
        <v>52</v>
      </c>
      <c r="M676" t="s">
        <v>50</v>
      </c>
      <c r="N676" t="s">
        <v>56</v>
      </c>
      <c r="O676" t="s">
        <v>35</v>
      </c>
      <c r="Q67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193</v>
      </c>
      <c r="R676" s="6">
        <f t="shared" si="40"/>
        <v>45023</v>
      </c>
      <c r="S676" s="5">
        <f t="shared" si="41"/>
        <v>3.7499999998544808E-2</v>
      </c>
      <c r="T676" s="5">
        <f t="shared" si="42"/>
        <v>0.18958333333284827</v>
      </c>
      <c r="U676" s="4">
        <f t="shared" si="43"/>
        <v>0.15208333333430346</v>
      </c>
      <c r="V67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3.1712962962962964E-2</v>
      </c>
      <c r="W676" s="4">
        <f>IFERROR(Sala[[#This Row],[T Permanencia]]-Sala[[#This Row],[T Preparación (H)]],0)</f>
        <v>0.12037037037134049</v>
      </c>
      <c r="X676" t="str">
        <f>IF(Sala[[#This Row],[T Degustación (H)]]&gt;0,"Cobrado","No cobrado")</f>
        <v>Cobrado</v>
      </c>
    </row>
    <row r="677" spans="1:24" x14ac:dyDescent="0.2">
      <c r="A677">
        <v>7</v>
      </c>
      <c r="B677" t="s">
        <v>366</v>
      </c>
      <c r="C677">
        <v>676</v>
      </c>
      <c r="D677">
        <v>6</v>
      </c>
      <c r="E677" s="1">
        <v>45023.019444444442</v>
      </c>
      <c r="F677" s="1">
        <v>45023.15625</v>
      </c>
      <c r="G677" t="s">
        <v>43</v>
      </c>
      <c r="H677" t="s">
        <v>14</v>
      </c>
      <c r="I677" t="s">
        <v>234</v>
      </c>
      <c r="J677">
        <v>41.6</v>
      </c>
      <c r="K677" t="s">
        <v>16</v>
      </c>
      <c r="L677" t="s">
        <v>52</v>
      </c>
      <c r="M677" t="s">
        <v>47</v>
      </c>
      <c r="N677" t="s">
        <v>79</v>
      </c>
      <c r="O677" t="s">
        <v>22</v>
      </c>
      <c r="P677" t="s">
        <v>33</v>
      </c>
      <c r="Q67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124</v>
      </c>
      <c r="R677" s="6">
        <f t="shared" si="40"/>
        <v>45023</v>
      </c>
      <c r="S677" s="5">
        <f t="shared" si="41"/>
        <v>1.9444444442342501E-2</v>
      </c>
      <c r="T677" s="5">
        <f t="shared" si="42"/>
        <v>0.15625</v>
      </c>
      <c r="U677" s="4">
        <f t="shared" si="43"/>
        <v>0.14722222222432416</v>
      </c>
      <c r="V67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7.5694444444444439E-2</v>
      </c>
      <c r="W677" s="4">
        <f>IFERROR(Sala[[#This Row],[T Permanencia]]-Sala[[#This Row],[T Preparación (H)]],0)</f>
        <v>7.1527777779879717E-2</v>
      </c>
      <c r="X677" t="str">
        <f>IF(Sala[[#This Row],[T Degustación (H)]]&gt;0,"Cobrado","No cobrado")</f>
        <v>Cobrado</v>
      </c>
    </row>
    <row r="678" spans="1:24" x14ac:dyDescent="0.2">
      <c r="A678">
        <v>14</v>
      </c>
      <c r="B678" t="s">
        <v>93</v>
      </c>
      <c r="C678">
        <v>677</v>
      </c>
      <c r="D678">
        <v>6</v>
      </c>
      <c r="E678" s="1">
        <v>45023.023611111108</v>
      </c>
      <c r="F678" s="1">
        <v>45023.109027777777</v>
      </c>
      <c r="G678" t="s">
        <v>24</v>
      </c>
      <c r="H678" t="s">
        <v>14</v>
      </c>
      <c r="I678" t="s">
        <v>234</v>
      </c>
      <c r="J678">
        <v>12.57</v>
      </c>
      <c r="K678" t="s">
        <v>16</v>
      </c>
      <c r="L678" t="s">
        <v>21</v>
      </c>
      <c r="M678" t="s">
        <v>56</v>
      </c>
      <c r="N678" t="s">
        <v>11</v>
      </c>
      <c r="O678" t="s">
        <v>29</v>
      </c>
      <c r="Q67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144</v>
      </c>
      <c r="R678" s="6">
        <f t="shared" si="40"/>
        <v>45023</v>
      </c>
      <c r="S678" s="5">
        <f t="shared" si="41"/>
        <v>2.361111110803904E-2</v>
      </c>
      <c r="T678" s="5">
        <f t="shared" si="42"/>
        <v>0.10902777777664596</v>
      </c>
      <c r="U678" s="4">
        <f t="shared" si="43"/>
        <v>9.5833333335273593E-2</v>
      </c>
      <c r="V67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6.3194444444444442E-2</v>
      </c>
      <c r="W678" s="4">
        <f>IFERROR(Sala[[#This Row],[T Permanencia]]-Sala[[#This Row],[T Preparación (H)]],0)</f>
        <v>3.2638888890829151E-2</v>
      </c>
      <c r="X678" t="str">
        <f>IF(Sala[[#This Row],[T Degustación (H)]]&gt;0,"Cobrado","No cobrado")</f>
        <v>Cobrado</v>
      </c>
    </row>
    <row r="679" spans="1:24" x14ac:dyDescent="0.2">
      <c r="A679">
        <v>19</v>
      </c>
      <c r="B679" t="s">
        <v>567</v>
      </c>
      <c r="C679">
        <v>678</v>
      </c>
      <c r="D679">
        <v>1</v>
      </c>
      <c r="E679" s="1">
        <v>45023.125694444447</v>
      </c>
      <c r="F679" s="1">
        <v>45023.223611111112</v>
      </c>
      <c r="G679" t="s">
        <v>43</v>
      </c>
      <c r="H679" t="s">
        <v>14</v>
      </c>
      <c r="I679" t="s">
        <v>234</v>
      </c>
      <c r="J679">
        <v>26.76</v>
      </c>
      <c r="K679" t="s">
        <v>16</v>
      </c>
      <c r="L679" t="s">
        <v>25</v>
      </c>
      <c r="M679" t="s">
        <v>18</v>
      </c>
      <c r="N679" t="s">
        <v>44</v>
      </c>
      <c r="O679" t="s">
        <v>11</v>
      </c>
      <c r="P679" t="s">
        <v>65</v>
      </c>
      <c r="Q67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204</v>
      </c>
      <c r="R679" s="6">
        <f t="shared" si="40"/>
        <v>45023</v>
      </c>
      <c r="S679" s="5">
        <f t="shared" si="41"/>
        <v>0.12569444444670808</v>
      </c>
      <c r="T679" s="5">
        <f t="shared" si="42"/>
        <v>0.22361111111240461</v>
      </c>
      <c r="U679" s="4">
        <f t="shared" si="43"/>
        <v>0.10833333333236321</v>
      </c>
      <c r="V67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4.7106481481481485E-2</v>
      </c>
      <c r="W679" s="4">
        <f>IFERROR(Sala[[#This Row],[T Permanencia]]-Sala[[#This Row],[T Preparación (H)]],0)</f>
        <v>6.1226851850881725E-2</v>
      </c>
      <c r="X679" t="str">
        <f>IF(Sala[[#This Row],[T Degustación (H)]]&gt;0,"Cobrado","No cobrado")</f>
        <v>Cobrado</v>
      </c>
    </row>
    <row r="680" spans="1:24" x14ac:dyDescent="0.2">
      <c r="A680">
        <v>9</v>
      </c>
      <c r="B680" t="s">
        <v>120</v>
      </c>
      <c r="C680">
        <v>679</v>
      </c>
      <c r="D680">
        <v>4</v>
      </c>
      <c r="E680" s="1">
        <v>45023.001388888886</v>
      </c>
      <c r="F680" s="1">
        <v>45023.127083333333</v>
      </c>
      <c r="G680" t="s">
        <v>24</v>
      </c>
      <c r="H680" t="s">
        <v>14</v>
      </c>
      <c r="I680" t="s">
        <v>234</v>
      </c>
      <c r="J680">
        <v>36.43</v>
      </c>
      <c r="K680" t="s">
        <v>16</v>
      </c>
      <c r="L680" t="s">
        <v>25</v>
      </c>
      <c r="M680" t="s">
        <v>33</v>
      </c>
      <c r="N680" t="s">
        <v>61</v>
      </c>
      <c r="O680" t="s">
        <v>22</v>
      </c>
      <c r="P680" t="s">
        <v>50</v>
      </c>
      <c r="Q68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199</v>
      </c>
      <c r="R680" s="6">
        <f t="shared" si="40"/>
        <v>45023</v>
      </c>
      <c r="S680" s="5">
        <f t="shared" si="41"/>
        <v>1.3888888861401938E-3</v>
      </c>
      <c r="T680" s="5">
        <f t="shared" si="42"/>
        <v>0.12708333333284827</v>
      </c>
      <c r="U680" s="4">
        <f t="shared" si="43"/>
        <v>0.13611111111337473</v>
      </c>
      <c r="V68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3.4606481481481481E-2</v>
      </c>
      <c r="W680" s="4">
        <f>IFERROR(Sala[[#This Row],[T Permanencia]]-Sala[[#This Row],[T Preparación (H)]],0)</f>
        <v>0.10150462963189325</v>
      </c>
      <c r="X680" t="str">
        <f>IF(Sala[[#This Row],[T Degustación (H)]]&gt;0,"Cobrado","No cobrado")</f>
        <v>Cobrado</v>
      </c>
    </row>
    <row r="681" spans="1:24" x14ac:dyDescent="0.2">
      <c r="A681">
        <v>5</v>
      </c>
      <c r="B681" t="s">
        <v>575</v>
      </c>
      <c r="C681">
        <v>680</v>
      </c>
      <c r="D681">
        <v>4</v>
      </c>
      <c r="E681" s="1">
        <v>45023.057638888888</v>
      </c>
      <c r="F681" s="1">
        <v>45023.222222222219</v>
      </c>
      <c r="G681" t="s">
        <v>43</v>
      </c>
      <c r="H681" t="s">
        <v>14</v>
      </c>
      <c r="I681" t="s">
        <v>15</v>
      </c>
      <c r="J681">
        <v>12.06</v>
      </c>
      <c r="K681" t="s">
        <v>20</v>
      </c>
      <c r="L681" t="s">
        <v>60</v>
      </c>
      <c r="M681" t="s">
        <v>37</v>
      </c>
      <c r="N681" t="s">
        <v>56</v>
      </c>
      <c r="O681" t="s">
        <v>102</v>
      </c>
      <c r="Q68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162</v>
      </c>
      <c r="R681" s="6">
        <f t="shared" si="40"/>
        <v>45023</v>
      </c>
      <c r="S681" s="5">
        <f t="shared" si="41"/>
        <v>5.7638888887595385E-2</v>
      </c>
      <c r="T681" s="5">
        <f t="shared" si="42"/>
        <v>0.22222222221898846</v>
      </c>
      <c r="U681" s="4">
        <f t="shared" si="43"/>
        <v>0.16458333333139308</v>
      </c>
      <c r="V68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3.2870370370370369E-2</v>
      </c>
      <c r="W681" s="4">
        <f>IFERROR(Sala[[#This Row],[T Permanencia]]-Sala[[#This Row],[T Preparación (H)]],0)</f>
        <v>0.13171296296102269</v>
      </c>
      <c r="X681" t="str">
        <f>IF(Sala[[#This Row],[T Degustación (H)]]&gt;0,"Cobrado","No cobrado")</f>
        <v>Cobrado</v>
      </c>
    </row>
    <row r="682" spans="1:24" x14ac:dyDescent="0.2">
      <c r="A682">
        <v>2</v>
      </c>
      <c r="B682" t="s">
        <v>293</v>
      </c>
      <c r="C682">
        <v>681</v>
      </c>
      <c r="D682">
        <v>4</v>
      </c>
      <c r="E682" s="1">
        <v>45023.12222222222</v>
      </c>
      <c r="F682" s="1">
        <v>45023.284722222219</v>
      </c>
      <c r="G682" t="s">
        <v>8</v>
      </c>
      <c r="H682" t="s">
        <v>14</v>
      </c>
      <c r="I682" t="s">
        <v>235</v>
      </c>
      <c r="J682">
        <v>37.07</v>
      </c>
      <c r="K682" t="s">
        <v>10</v>
      </c>
      <c r="L682" t="s">
        <v>60</v>
      </c>
      <c r="M682" t="s">
        <v>102</v>
      </c>
      <c r="N682" t="s">
        <v>33</v>
      </c>
      <c r="Q68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75</v>
      </c>
      <c r="R682" s="6">
        <f t="shared" si="40"/>
        <v>45023</v>
      </c>
      <c r="S682" s="5">
        <f t="shared" si="41"/>
        <v>0.12222222222044365</v>
      </c>
      <c r="T682" s="5">
        <f t="shared" si="42"/>
        <v>0.28472222221898846</v>
      </c>
      <c r="U682" s="4">
        <f t="shared" si="43"/>
        <v>0.16249999999854481</v>
      </c>
      <c r="V68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3.784722222222222E-2</v>
      </c>
      <c r="W682" s="4">
        <f>IFERROR(Sala[[#This Row],[T Permanencia]]-Sala[[#This Row],[T Preparación (H)]],0)</f>
        <v>0.12465277777632258</v>
      </c>
      <c r="X682" t="str">
        <f>IF(Sala[[#This Row],[T Degustación (H)]]&gt;0,"Cobrado","No cobrado")</f>
        <v>Cobrado</v>
      </c>
    </row>
    <row r="683" spans="1:24" x14ac:dyDescent="0.2">
      <c r="A683">
        <v>1</v>
      </c>
      <c r="B683" t="s">
        <v>208</v>
      </c>
      <c r="C683">
        <v>682</v>
      </c>
      <c r="D683">
        <v>5</v>
      </c>
      <c r="E683" s="1">
        <v>45023.05972222222</v>
      </c>
      <c r="F683" s="1">
        <v>45023.170138888891</v>
      </c>
      <c r="G683" t="s">
        <v>13</v>
      </c>
      <c r="H683" t="s">
        <v>39</v>
      </c>
      <c r="I683" t="s">
        <v>234</v>
      </c>
      <c r="J683">
        <v>21.04</v>
      </c>
      <c r="K683" t="s">
        <v>16</v>
      </c>
      <c r="L683" t="s">
        <v>81</v>
      </c>
      <c r="M683" t="s">
        <v>79</v>
      </c>
      <c r="Q68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23</v>
      </c>
      <c r="R683" s="6">
        <f t="shared" si="40"/>
        <v>45023</v>
      </c>
      <c r="S683" s="5">
        <f t="shared" si="41"/>
        <v>5.9722222220443655E-2</v>
      </c>
      <c r="T683" s="5">
        <f t="shared" si="42"/>
        <v>0.17013888889050577</v>
      </c>
      <c r="U683" s="4">
        <f t="shared" si="43"/>
        <v>0.12083333333672878</v>
      </c>
      <c r="V68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2.9861111111111113E-2</v>
      </c>
      <c r="W683" s="4">
        <f>IFERROR(Sala[[#This Row],[T Permanencia]]-Sala[[#This Row],[T Preparación (H)]],0)</f>
        <v>9.0972222225617669E-2</v>
      </c>
      <c r="X683" t="str">
        <f>IF(Sala[[#This Row],[T Degustación (H)]]&gt;0,"Cobrado","No cobrado")</f>
        <v>Cobrado</v>
      </c>
    </row>
    <row r="684" spans="1:24" x14ac:dyDescent="0.2">
      <c r="A684">
        <v>2</v>
      </c>
      <c r="B684" t="s">
        <v>576</v>
      </c>
      <c r="C684">
        <v>683</v>
      </c>
      <c r="D684">
        <v>6</v>
      </c>
      <c r="E684" s="1">
        <v>45023.163888888892</v>
      </c>
      <c r="F684" s="1">
        <v>45023.265277777777</v>
      </c>
      <c r="G684" t="s">
        <v>13</v>
      </c>
      <c r="H684" t="s">
        <v>14</v>
      </c>
      <c r="I684" t="s">
        <v>234</v>
      </c>
      <c r="J684">
        <v>40.42</v>
      </c>
      <c r="K684" t="s">
        <v>16</v>
      </c>
      <c r="L684" t="s">
        <v>28</v>
      </c>
      <c r="M684" t="s">
        <v>82</v>
      </c>
      <c r="N684" t="s">
        <v>56</v>
      </c>
      <c r="O684" t="s">
        <v>26</v>
      </c>
      <c r="P684" t="s">
        <v>47</v>
      </c>
      <c r="Q68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164</v>
      </c>
      <c r="R684" s="6">
        <f t="shared" si="40"/>
        <v>45023</v>
      </c>
      <c r="S684" s="5">
        <f t="shared" si="41"/>
        <v>0.16388888889196096</v>
      </c>
      <c r="T684" s="5">
        <f t="shared" si="42"/>
        <v>0.26527777777664596</v>
      </c>
      <c r="U684" s="4">
        <f t="shared" si="43"/>
        <v>0.11180555555135167</v>
      </c>
      <c r="V68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3.923611111111111E-2</v>
      </c>
      <c r="W684" s="4">
        <f>IFERROR(Sala[[#This Row],[T Permanencia]]-Sala[[#This Row],[T Preparación (H)]],0)</f>
        <v>7.2569444440240563E-2</v>
      </c>
      <c r="X684" t="str">
        <f>IF(Sala[[#This Row],[T Degustación (H)]]&gt;0,"Cobrado","No cobrado")</f>
        <v>Cobrado</v>
      </c>
    </row>
    <row r="685" spans="1:24" x14ac:dyDescent="0.2">
      <c r="A685">
        <v>10</v>
      </c>
      <c r="B685" t="s">
        <v>577</v>
      </c>
      <c r="C685">
        <v>684</v>
      </c>
      <c r="D685">
        <v>6</v>
      </c>
      <c r="E685" s="1">
        <v>45023.145138888889</v>
      </c>
      <c r="F685" s="1">
        <v>45023.194444444445</v>
      </c>
      <c r="G685" t="s">
        <v>8</v>
      </c>
      <c r="H685" t="s">
        <v>9</v>
      </c>
      <c r="I685" t="s">
        <v>234</v>
      </c>
      <c r="J685">
        <v>48.15</v>
      </c>
      <c r="K685" t="s">
        <v>16</v>
      </c>
      <c r="L685" t="s">
        <v>25</v>
      </c>
      <c r="M685" t="s">
        <v>35</v>
      </c>
      <c r="N685" t="s">
        <v>47</v>
      </c>
      <c r="O685" t="s">
        <v>61</v>
      </c>
      <c r="P685" t="s">
        <v>18</v>
      </c>
      <c r="Q68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180</v>
      </c>
      <c r="R685" s="6">
        <f t="shared" si="40"/>
        <v>45023</v>
      </c>
      <c r="S685" s="5">
        <f t="shared" si="41"/>
        <v>0.14513888888905058</v>
      </c>
      <c r="T685" s="5">
        <f t="shared" si="42"/>
        <v>0.19444444444525288</v>
      </c>
      <c r="U685" s="4">
        <f t="shared" si="43"/>
        <v>5.9722222222868972E-2</v>
      </c>
      <c r="V68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5.9259259259259262E-2</v>
      </c>
      <c r="W685" s="4">
        <f>IFERROR(Sala[[#This Row],[T Permanencia]]-Sala[[#This Row],[T Preparación (H)]],0)</f>
        <v>4.6296296360971018E-4</v>
      </c>
      <c r="X685" t="str">
        <f>IF(Sala[[#This Row],[T Degustación (H)]]&gt;0,"Cobrado","No cobrado")</f>
        <v>Cobrado</v>
      </c>
    </row>
    <row r="686" spans="1:24" x14ac:dyDescent="0.2">
      <c r="A686">
        <v>5</v>
      </c>
      <c r="B686" t="s">
        <v>209</v>
      </c>
      <c r="C686">
        <v>685</v>
      </c>
      <c r="D686">
        <v>5</v>
      </c>
      <c r="E686" s="1">
        <v>45023.019444444442</v>
      </c>
      <c r="F686" s="1">
        <v>45023.071527777778</v>
      </c>
      <c r="G686" t="s">
        <v>24</v>
      </c>
      <c r="H686" t="s">
        <v>14</v>
      </c>
      <c r="I686" t="s">
        <v>235</v>
      </c>
      <c r="J686">
        <v>19.89</v>
      </c>
      <c r="K686" t="s">
        <v>10</v>
      </c>
      <c r="L686" t="s">
        <v>233</v>
      </c>
      <c r="M686" t="s">
        <v>41</v>
      </c>
      <c r="Q68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54</v>
      </c>
      <c r="R686" s="6">
        <f t="shared" si="40"/>
        <v>45023</v>
      </c>
      <c r="S686" s="5">
        <f t="shared" si="41"/>
        <v>1.9444444442342501E-2</v>
      </c>
      <c r="T686" s="5">
        <f t="shared" si="42"/>
        <v>7.1527777778101154E-2</v>
      </c>
      <c r="U686" s="4">
        <f t="shared" si="43"/>
        <v>5.2083333335758653E-2</v>
      </c>
      <c r="V68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5.9027777777777776E-3</v>
      </c>
      <c r="W686" s="4">
        <f>IFERROR(Sala[[#This Row],[T Permanencia]]-Sala[[#This Row],[T Preparación (H)]],0)</f>
        <v>4.6180555557980875E-2</v>
      </c>
      <c r="X686" t="str">
        <f>IF(Sala[[#This Row],[T Degustación (H)]]&gt;0,"Cobrado","No cobrado")</f>
        <v>Cobrado</v>
      </c>
    </row>
    <row r="687" spans="1:24" x14ac:dyDescent="0.2">
      <c r="A687">
        <v>10</v>
      </c>
      <c r="B687" t="s">
        <v>537</v>
      </c>
      <c r="C687">
        <v>686</v>
      </c>
      <c r="D687">
        <v>6</v>
      </c>
      <c r="E687" s="1">
        <v>45023.05</v>
      </c>
      <c r="F687" s="1">
        <v>45023.152083333334</v>
      </c>
      <c r="G687" t="s">
        <v>63</v>
      </c>
      <c r="H687" t="s">
        <v>14</v>
      </c>
      <c r="I687" t="s">
        <v>15</v>
      </c>
      <c r="J687">
        <v>15.83</v>
      </c>
      <c r="K687" t="s">
        <v>20</v>
      </c>
      <c r="L687" t="s">
        <v>60</v>
      </c>
      <c r="M687" t="s">
        <v>47</v>
      </c>
      <c r="N687" t="s">
        <v>56</v>
      </c>
      <c r="Q68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102</v>
      </c>
      <c r="R687" s="6">
        <f t="shared" si="40"/>
        <v>45023</v>
      </c>
      <c r="S687" s="5">
        <f t="shared" si="41"/>
        <v>5.0000000002910383E-2</v>
      </c>
      <c r="T687" s="5">
        <f t="shared" si="42"/>
        <v>0.15208333333430346</v>
      </c>
      <c r="U687" s="4">
        <f t="shared" si="43"/>
        <v>0.10208333333139308</v>
      </c>
      <c r="V68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2.0138888888888887E-2</v>
      </c>
      <c r="W687" s="4">
        <f>IFERROR(Sala[[#This Row],[T Permanencia]]-Sala[[#This Row],[T Preparación (H)]],0)</f>
        <v>8.1944444442504191E-2</v>
      </c>
      <c r="X687" t="str">
        <f>IF(Sala[[#This Row],[T Degustación (H)]]&gt;0,"Cobrado","No cobrado")</f>
        <v>Cobrado</v>
      </c>
    </row>
    <row r="688" spans="1:24" x14ac:dyDescent="0.2">
      <c r="A688">
        <v>2</v>
      </c>
      <c r="B688" t="s">
        <v>210</v>
      </c>
      <c r="C688">
        <v>687</v>
      </c>
      <c r="D688">
        <v>6</v>
      </c>
      <c r="E688" s="1">
        <v>45023.07916666667</v>
      </c>
      <c r="F688" s="1">
        <v>45023.23541666667</v>
      </c>
      <c r="G688" t="s">
        <v>8</v>
      </c>
      <c r="H688" t="s">
        <v>14</v>
      </c>
      <c r="I688" t="s">
        <v>15</v>
      </c>
      <c r="J688">
        <v>10.53</v>
      </c>
      <c r="K688" t="s">
        <v>10</v>
      </c>
      <c r="L688" t="s">
        <v>233</v>
      </c>
      <c r="M688" t="s">
        <v>35</v>
      </c>
      <c r="Q68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72</v>
      </c>
      <c r="R688" s="6">
        <f t="shared" si="40"/>
        <v>45023</v>
      </c>
      <c r="S688" s="5">
        <f t="shared" si="41"/>
        <v>7.9166666670062114E-2</v>
      </c>
      <c r="T688" s="5">
        <f t="shared" si="42"/>
        <v>0.23541666667006211</v>
      </c>
      <c r="U688" s="4">
        <f t="shared" si="43"/>
        <v>0.15625</v>
      </c>
      <c r="V68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1.0069444444444445E-2</v>
      </c>
      <c r="W688" s="4">
        <f>IFERROR(Sala[[#This Row],[T Permanencia]]-Sala[[#This Row],[T Preparación (H)]],0)</f>
        <v>0.14618055555555556</v>
      </c>
      <c r="X688" t="str">
        <f>IF(Sala[[#This Row],[T Degustación (H)]]&gt;0,"Cobrado","No cobrado")</f>
        <v>Cobrado</v>
      </c>
    </row>
    <row r="689" spans="1:24" x14ac:dyDescent="0.2">
      <c r="A689">
        <v>3</v>
      </c>
      <c r="B689" t="s">
        <v>211</v>
      </c>
      <c r="C689">
        <v>688</v>
      </c>
      <c r="D689">
        <v>1</v>
      </c>
      <c r="E689" s="1">
        <v>45023.143055555556</v>
      </c>
      <c r="F689" s="1">
        <v>45023.210416666669</v>
      </c>
      <c r="G689" t="s">
        <v>63</v>
      </c>
      <c r="H689" t="s">
        <v>14</v>
      </c>
      <c r="I689" t="s">
        <v>234</v>
      </c>
      <c r="J689">
        <v>48.7</v>
      </c>
      <c r="K689" t="s">
        <v>16</v>
      </c>
      <c r="L689" t="s">
        <v>40</v>
      </c>
      <c r="M689" t="s">
        <v>18</v>
      </c>
      <c r="Q68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29</v>
      </c>
      <c r="R689" s="6">
        <f t="shared" si="40"/>
        <v>45023</v>
      </c>
      <c r="S689" s="5">
        <f t="shared" si="41"/>
        <v>0.14305555555620231</v>
      </c>
      <c r="T689" s="5">
        <f t="shared" si="42"/>
        <v>0.21041666666860692</v>
      </c>
      <c r="U689" s="4">
        <f t="shared" si="43"/>
        <v>7.7777777779071286E-2</v>
      </c>
      <c r="V68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9.7222222222222224E-3</v>
      </c>
      <c r="W689" s="4">
        <f>IFERROR(Sala[[#This Row],[T Permanencia]]-Sala[[#This Row],[T Preparación (H)]],0)</f>
        <v>6.8055555556849057E-2</v>
      </c>
      <c r="X689" t="str">
        <f>IF(Sala[[#This Row],[T Degustación (H)]]&gt;0,"Cobrado","No cobrado")</f>
        <v>Cobrado</v>
      </c>
    </row>
    <row r="690" spans="1:24" x14ac:dyDescent="0.2">
      <c r="A690">
        <v>14</v>
      </c>
      <c r="B690" t="s">
        <v>578</v>
      </c>
      <c r="C690">
        <v>689</v>
      </c>
      <c r="D690">
        <v>1</v>
      </c>
      <c r="E690" s="1">
        <v>45023.025000000001</v>
      </c>
      <c r="F690" s="1">
        <v>45023.098611111112</v>
      </c>
      <c r="G690" t="s">
        <v>63</v>
      </c>
      <c r="H690" t="s">
        <v>14</v>
      </c>
      <c r="I690" t="s">
        <v>234</v>
      </c>
      <c r="J690">
        <v>10.25</v>
      </c>
      <c r="K690" t="s">
        <v>16</v>
      </c>
      <c r="L690" t="s">
        <v>60</v>
      </c>
      <c r="M690" t="s">
        <v>79</v>
      </c>
      <c r="N690" t="s">
        <v>50</v>
      </c>
      <c r="O690" t="s">
        <v>33</v>
      </c>
      <c r="Q69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165</v>
      </c>
      <c r="R690" s="6">
        <f t="shared" si="40"/>
        <v>45023</v>
      </c>
      <c r="S690" s="5">
        <f t="shared" si="41"/>
        <v>2.5000000001455192E-2</v>
      </c>
      <c r="T690" s="5">
        <f t="shared" si="42"/>
        <v>9.8611111112404615E-2</v>
      </c>
      <c r="U690" s="4">
        <f t="shared" si="43"/>
        <v>8.4027777777616094E-2</v>
      </c>
      <c r="V69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9.4907407407407406E-3</v>
      </c>
      <c r="W690" s="4">
        <f>IFERROR(Sala[[#This Row],[T Permanencia]]-Sala[[#This Row],[T Preparación (H)]],0)</f>
        <v>7.453703703687535E-2</v>
      </c>
      <c r="X690" t="str">
        <f>IF(Sala[[#This Row],[T Degustación (H)]]&gt;0,"Cobrado","No cobrado")</f>
        <v>Cobrado</v>
      </c>
    </row>
    <row r="691" spans="1:24" x14ac:dyDescent="0.2">
      <c r="A691">
        <v>15</v>
      </c>
      <c r="B691" t="s">
        <v>508</v>
      </c>
      <c r="C691">
        <v>690</v>
      </c>
      <c r="D691">
        <v>4</v>
      </c>
      <c r="E691" s="1">
        <v>45023.113194444442</v>
      </c>
      <c r="F691" s="1">
        <v>45023.238194444442</v>
      </c>
      <c r="G691" t="s">
        <v>13</v>
      </c>
      <c r="H691" t="s">
        <v>9</v>
      </c>
      <c r="I691" t="s">
        <v>235</v>
      </c>
      <c r="J691">
        <v>37.22</v>
      </c>
      <c r="K691" t="s">
        <v>20</v>
      </c>
      <c r="L691" t="s">
        <v>233</v>
      </c>
      <c r="M691" t="s">
        <v>26</v>
      </c>
      <c r="N691" t="s">
        <v>47</v>
      </c>
      <c r="O691" t="s">
        <v>22</v>
      </c>
      <c r="P691" t="s">
        <v>102</v>
      </c>
      <c r="Q69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191</v>
      </c>
      <c r="R691" s="6">
        <f t="shared" si="40"/>
        <v>45023</v>
      </c>
      <c r="S691" s="5">
        <f t="shared" si="41"/>
        <v>0.1131944444423425</v>
      </c>
      <c r="T691" s="5">
        <f t="shared" si="42"/>
        <v>0.2381944444423425</v>
      </c>
      <c r="U691" s="4">
        <f t="shared" si="43"/>
        <v>0.125</v>
      </c>
      <c r="V69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7.4999999999999997E-2</v>
      </c>
      <c r="W691" s="4">
        <f>IFERROR(Sala[[#This Row],[T Permanencia]]-Sala[[#This Row],[T Preparación (H)]],0)</f>
        <v>0.05</v>
      </c>
      <c r="X691" t="str">
        <f>IF(Sala[[#This Row],[T Degustación (H)]]&gt;0,"Cobrado","No cobrado")</f>
        <v>Cobrado</v>
      </c>
    </row>
    <row r="692" spans="1:24" x14ac:dyDescent="0.2">
      <c r="A692">
        <v>19</v>
      </c>
      <c r="B692" t="s">
        <v>212</v>
      </c>
      <c r="C692">
        <v>691</v>
      </c>
      <c r="D692">
        <v>4</v>
      </c>
      <c r="E692" s="1">
        <v>45023.071527777778</v>
      </c>
      <c r="F692" s="1">
        <v>45023.220138888886</v>
      </c>
      <c r="G692" t="s">
        <v>43</v>
      </c>
      <c r="H692" t="s">
        <v>9</v>
      </c>
      <c r="I692" t="s">
        <v>235</v>
      </c>
      <c r="J692">
        <v>13.9</v>
      </c>
      <c r="K692" t="s">
        <v>16</v>
      </c>
      <c r="L692" t="s">
        <v>28</v>
      </c>
      <c r="M692" t="s">
        <v>82</v>
      </c>
      <c r="Q69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66</v>
      </c>
      <c r="R692" s="6">
        <f t="shared" si="40"/>
        <v>45023</v>
      </c>
      <c r="S692" s="5">
        <f t="shared" si="41"/>
        <v>7.1527777778101154E-2</v>
      </c>
      <c r="T692" s="5">
        <f t="shared" si="42"/>
        <v>0.22013888888614019</v>
      </c>
      <c r="U692" s="4">
        <f t="shared" si="43"/>
        <v>0.1590277777747057</v>
      </c>
      <c r="V69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7.8703703703703713E-3</v>
      </c>
      <c r="W692" s="4">
        <f>IFERROR(Sala[[#This Row],[T Permanencia]]-Sala[[#This Row],[T Preparación (H)]],0)</f>
        <v>0.15115740740433534</v>
      </c>
      <c r="X692" t="str">
        <f>IF(Sala[[#This Row],[T Degustación (H)]]&gt;0,"Cobrado","No cobrado")</f>
        <v>Cobrado</v>
      </c>
    </row>
    <row r="693" spans="1:24" x14ac:dyDescent="0.2">
      <c r="A693">
        <v>9</v>
      </c>
      <c r="B693" t="s">
        <v>344</v>
      </c>
      <c r="C693">
        <v>692</v>
      </c>
      <c r="D693">
        <v>2</v>
      </c>
      <c r="E693" s="1">
        <v>45023.036805555559</v>
      </c>
      <c r="F693" s="1">
        <v>45023.18472222222</v>
      </c>
      <c r="G693" t="s">
        <v>63</v>
      </c>
      <c r="H693" t="s">
        <v>9</v>
      </c>
      <c r="I693" t="s">
        <v>234</v>
      </c>
      <c r="J693">
        <v>25.92</v>
      </c>
      <c r="K693" t="s">
        <v>20</v>
      </c>
      <c r="L693" t="s">
        <v>40</v>
      </c>
      <c r="M693" t="s">
        <v>11</v>
      </c>
      <c r="N693" t="s">
        <v>31</v>
      </c>
      <c r="O693" t="s">
        <v>37</v>
      </c>
      <c r="P693" t="s">
        <v>56</v>
      </c>
      <c r="Q69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173</v>
      </c>
      <c r="R693" s="6">
        <f t="shared" si="40"/>
        <v>45023</v>
      </c>
      <c r="S693" s="5">
        <f t="shared" si="41"/>
        <v>3.680555555911269E-2</v>
      </c>
      <c r="T693" s="5">
        <f t="shared" si="42"/>
        <v>0.18472222222044365</v>
      </c>
      <c r="U693" s="4">
        <f t="shared" si="43"/>
        <v>0.14791666666133096</v>
      </c>
      <c r="V69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5.4166666666666669E-2</v>
      </c>
      <c r="W693" s="4">
        <f>IFERROR(Sala[[#This Row],[T Permanencia]]-Sala[[#This Row],[T Preparación (H)]],0)</f>
        <v>9.3749999994664296E-2</v>
      </c>
      <c r="X693" t="str">
        <f>IF(Sala[[#This Row],[T Degustación (H)]]&gt;0,"Cobrado","No cobrado")</f>
        <v>Cobrado</v>
      </c>
    </row>
    <row r="694" spans="1:24" x14ac:dyDescent="0.2">
      <c r="A694">
        <v>15</v>
      </c>
      <c r="B694" t="s">
        <v>451</v>
      </c>
      <c r="C694">
        <v>693</v>
      </c>
      <c r="D694">
        <v>4</v>
      </c>
      <c r="E694" s="1">
        <v>45023.155555555553</v>
      </c>
      <c r="F694" s="1">
        <v>45023.313194444447</v>
      </c>
      <c r="G694" t="s">
        <v>43</v>
      </c>
      <c r="H694" t="s">
        <v>14</v>
      </c>
      <c r="I694" t="s">
        <v>234</v>
      </c>
      <c r="J694">
        <v>28.31</v>
      </c>
      <c r="K694" t="s">
        <v>10</v>
      </c>
      <c r="L694" t="s">
        <v>52</v>
      </c>
      <c r="M694" t="s">
        <v>35</v>
      </c>
      <c r="N694" t="s">
        <v>33</v>
      </c>
      <c r="Q69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78</v>
      </c>
      <c r="R694" s="6">
        <f t="shared" si="40"/>
        <v>45023</v>
      </c>
      <c r="S694" s="5">
        <f t="shared" si="41"/>
        <v>0.15555555555329192</v>
      </c>
      <c r="T694" s="5">
        <f t="shared" si="42"/>
        <v>0.31319444444670808</v>
      </c>
      <c r="U694" s="4">
        <f t="shared" si="43"/>
        <v>0.15763888889341615</v>
      </c>
      <c r="V69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2.222222222222222E-2</v>
      </c>
      <c r="W694" s="4">
        <f>IFERROR(Sala[[#This Row],[T Permanencia]]-Sala[[#This Row],[T Preparación (H)]],0)</f>
        <v>0.13541666667119392</v>
      </c>
      <c r="X694" t="str">
        <f>IF(Sala[[#This Row],[T Degustación (H)]]&gt;0,"Cobrado","No cobrado")</f>
        <v>Cobrado</v>
      </c>
    </row>
    <row r="695" spans="1:24" x14ac:dyDescent="0.2">
      <c r="A695">
        <v>5</v>
      </c>
      <c r="B695" t="s">
        <v>185</v>
      </c>
      <c r="C695">
        <v>694</v>
      </c>
      <c r="D695">
        <v>4</v>
      </c>
      <c r="E695" s="1">
        <v>45023.07708333333</v>
      </c>
      <c r="F695" s="1">
        <v>45023.217361111114</v>
      </c>
      <c r="G695" t="s">
        <v>24</v>
      </c>
      <c r="H695" t="s">
        <v>14</v>
      </c>
      <c r="I695" t="s">
        <v>234</v>
      </c>
      <c r="J695">
        <v>23.66</v>
      </c>
      <c r="K695" t="s">
        <v>10</v>
      </c>
      <c r="L695" t="s">
        <v>81</v>
      </c>
      <c r="M695" t="s">
        <v>56</v>
      </c>
      <c r="N695" t="s">
        <v>37</v>
      </c>
      <c r="O695" t="s">
        <v>26</v>
      </c>
      <c r="P695" t="s">
        <v>33</v>
      </c>
      <c r="Q69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157</v>
      </c>
      <c r="R695" s="6">
        <f t="shared" si="40"/>
        <v>45023</v>
      </c>
      <c r="S695" s="5">
        <f t="shared" si="41"/>
        <v>7.7083333329937886E-2</v>
      </c>
      <c r="T695" s="5">
        <f t="shared" si="42"/>
        <v>0.21736111111385981</v>
      </c>
      <c r="U695" s="4">
        <f t="shared" si="43"/>
        <v>0.14027777778392192</v>
      </c>
      <c r="V69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7.060185185185186E-2</v>
      </c>
      <c r="W695" s="4">
        <f>IFERROR(Sala[[#This Row],[T Permanencia]]-Sala[[#This Row],[T Preparación (H)]],0)</f>
        <v>6.967592593207006E-2</v>
      </c>
      <c r="X695" t="str">
        <f>IF(Sala[[#This Row],[T Degustación (H)]]&gt;0,"Cobrado","No cobrado")</f>
        <v>Cobrado</v>
      </c>
    </row>
    <row r="696" spans="1:24" x14ac:dyDescent="0.2">
      <c r="A696">
        <v>9</v>
      </c>
      <c r="B696" t="s">
        <v>400</v>
      </c>
      <c r="C696">
        <v>695</v>
      </c>
      <c r="D696">
        <v>1</v>
      </c>
      <c r="E696" s="1">
        <v>45023.084722222222</v>
      </c>
      <c r="F696" s="1">
        <v>45023.230555555558</v>
      </c>
      <c r="G696" t="s">
        <v>43</v>
      </c>
      <c r="H696" t="s">
        <v>14</v>
      </c>
      <c r="I696" t="s">
        <v>234</v>
      </c>
      <c r="J696">
        <v>18.23</v>
      </c>
      <c r="K696" t="s">
        <v>16</v>
      </c>
      <c r="L696" t="s">
        <v>81</v>
      </c>
      <c r="M696" t="s">
        <v>22</v>
      </c>
      <c r="N696" t="s">
        <v>31</v>
      </c>
      <c r="Q69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116</v>
      </c>
      <c r="R696" s="6">
        <f t="shared" si="40"/>
        <v>45023</v>
      </c>
      <c r="S696" s="5">
        <f t="shared" si="41"/>
        <v>8.4722222221898846E-2</v>
      </c>
      <c r="T696" s="5">
        <f t="shared" si="42"/>
        <v>0.2305555555576575</v>
      </c>
      <c r="U696" s="4">
        <f t="shared" si="43"/>
        <v>0.15625000000242531</v>
      </c>
      <c r="V69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1.2847222222222222E-2</v>
      </c>
      <c r="W696" s="4">
        <f>IFERROR(Sala[[#This Row],[T Permanencia]]-Sala[[#This Row],[T Preparación (H)]],0)</f>
        <v>0.14340277778020308</v>
      </c>
      <c r="X696" t="str">
        <f>IF(Sala[[#This Row],[T Degustación (H)]]&gt;0,"Cobrado","No cobrado")</f>
        <v>Cobrado</v>
      </c>
    </row>
    <row r="697" spans="1:24" x14ac:dyDescent="0.2">
      <c r="A697">
        <v>2</v>
      </c>
      <c r="B697" t="s">
        <v>213</v>
      </c>
      <c r="C697">
        <v>696</v>
      </c>
      <c r="D697">
        <v>6</v>
      </c>
      <c r="E697" s="1">
        <v>45023.094444444447</v>
      </c>
      <c r="F697" s="1">
        <v>45023.257638888892</v>
      </c>
      <c r="G697" t="s">
        <v>63</v>
      </c>
      <c r="H697" t="s">
        <v>9</v>
      </c>
      <c r="I697" t="s">
        <v>234</v>
      </c>
      <c r="J697">
        <v>18.760000000000002</v>
      </c>
      <c r="K697" t="s">
        <v>16</v>
      </c>
      <c r="L697" t="s">
        <v>231</v>
      </c>
      <c r="M697" t="s">
        <v>79</v>
      </c>
      <c r="Q69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46</v>
      </c>
      <c r="R697" s="6">
        <f t="shared" si="40"/>
        <v>45023</v>
      </c>
      <c r="S697" s="5">
        <f t="shared" si="41"/>
        <v>9.4444444446708076E-2</v>
      </c>
      <c r="T697" s="5">
        <f t="shared" si="42"/>
        <v>0.25763888889196096</v>
      </c>
      <c r="U697" s="4">
        <f t="shared" si="43"/>
        <v>0.17361111111191954</v>
      </c>
      <c r="V69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7.9861111111111105E-3</v>
      </c>
      <c r="W697" s="4">
        <f>IFERROR(Sala[[#This Row],[T Permanencia]]-Sala[[#This Row],[T Preparación (H)]],0)</f>
        <v>0.16562500000080843</v>
      </c>
      <c r="X697" t="str">
        <f>IF(Sala[[#This Row],[T Degustación (H)]]&gt;0,"Cobrado","No cobrado")</f>
        <v>Cobrado</v>
      </c>
    </row>
    <row r="698" spans="1:24" x14ac:dyDescent="0.2">
      <c r="A698">
        <v>4</v>
      </c>
      <c r="B698" t="s">
        <v>579</v>
      </c>
      <c r="C698">
        <v>697</v>
      </c>
      <c r="D698">
        <v>1</v>
      </c>
      <c r="E698" s="1">
        <v>45023.158333333333</v>
      </c>
      <c r="F698" s="1">
        <v>45023.279166666667</v>
      </c>
      <c r="G698" t="s">
        <v>24</v>
      </c>
      <c r="H698" t="s">
        <v>14</v>
      </c>
      <c r="I698" t="s">
        <v>234</v>
      </c>
      <c r="J698">
        <v>34.35</v>
      </c>
      <c r="K698" t="s">
        <v>20</v>
      </c>
      <c r="L698" t="s">
        <v>46</v>
      </c>
      <c r="M698" t="s">
        <v>79</v>
      </c>
      <c r="N698" t="s">
        <v>102</v>
      </c>
      <c r="O698" t="s">
        <v>31</v>
      </c>
      <c r="P698" t="s">
        <v>41</v>
      </c>
      <c r="Q69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199</v>
      </c>
      <c r="R698" s="6">
        <f t="shared" si="40"/>
        <v>45023</v>
      </c>
      <c r="S698" s="5">
        <f t="shared" si="41"/>
        <v>0.15833333333284827</v>
      </c>
      <c r="T698" s="5">
        <f t="shared" si="42"/>
        <v>0.27916666666715173</v>
      </c>
      <c r="U698" s="4">
        <f t="shared" si="43"/>
        <v>0.12083333333430346</v>
      </c>
      <c r="V69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3.9583333333333331E-2</v>
      </c>
      <c r="W698" s="4">
        <f>IFERROR(Sala[[#This Row],[T Permanencia]]-Sala[[#This Row],[T Preparación (H)]],0)</f>
        <v>8.125000000097013E-2</v>
      </c>
      <c r="X698" t="str">
        <f>IF(Sala[[#This Row],[T Degustación (H)]]&gt;0,"Cobrado","No cobrado")</f>
        <v>Cobrado</v>
      </c>
    </row>
    <row r="699" spans="1:24" x14ac:dyDescent="0.2">
      <c r="A699">
        <v>19</v>
      </c>
      <c r="B699" t="s">
        <v>167</v>
      </c>
      <c r="C699">
        <v>698</v>
      </c>
      <c r="D699">
        <v>4</v>
      </c>
      <c r="E699" s="1">
        <v>45023.104166666664</v>
      </c>
      <c r="F699" s="1">
        <v>45023.267361111109</v>
      </c>
      <c r="G699" t="s">
        <v>63</v>
      </c>
      <c r="H699" t="s">
        <v>9</v>
      </c>
      <c r="I699" t="s">
        <v>234</v>
      </c>
      <c r="J699">
        <v>39.89</v>
      </c>
      <c r="K699" t="s">
        <v>10</v>
      </c>
      <c r="L699" t="s">
        <v>21</v>
      </c>
      <c r="M699" t="s">
        <v>41</v>
      </c>
      <c r="N699" t="s">
        <v>61</v>
      </c>
      <c r="O699" t="s">
        <v>79</v>
      </c>
      <c r="P699" t="s">
        <v>33</v>
      </c>
      <c r="Q69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185</v>
      </c>
      <c r="R699" s="6">
        <f t="shared" si="40"/>
        <v>45023</v>
      </c>
      <c r="S699" s="5">
        <f t="shared" si="41"/>
        <v>0.10416666666424135</v>
      </c>
      <c r="T699" s="5">
        <f t="shared" si="42"/>
        <v>0.26736111110949423</v>
      </c>
      <c r="U699" s="4">
        <f t="shared" si="43"/>
        <v>0.16319444444525288</v>
      </c>
      <c r="V69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5.4398148148148154E-2</v>
      </c>
      <c r="W699" s="4">
        <f>IFERROR(Sala[[#This Row],[T Permanencia]]-Sala[[#This Row],[T Preparación (H)]],0)</f>
        <v>0.10879629629710473</v>
      </c>
      <c r="X699" t="str">
        <f>IF(Sala[[#This Row],[T Degustación (H)]]&gt;0,"Cobrado","No cobrado")</f>
        <v>Cobrado</v>
      </c>
    </row>
    <row r="700" spans="1:24" x14ac:dyDescent="0.2">
      <c r="A700">
        <v>8</v>
      </c>
      <c r="B700" t="s">
        <v>214</v>
      </c>
      <c r="C700">
        <v>699</v>
      </c>
      <c r="D700">
        <v>6</v>
      </c>
      <c r="E700" s="1">
        <v>45023.065972222219</v>
      </c>
      <c r="F700" s="1">
        <v>45023.12222222222</v>
      </c>
      <c r="G700" t="s">
        <v>24</v>
      </c>
      <c r="H700" t="s">
        <v>14</v>
      </c>
      <c r="I700" t="s">
        <v>234</v>
      </c>
      <c r="J700">
        <v>38.44</v>
      </c>
      <c r="K700" t="s">
        <v>20</v>
      </c>
      <c r="L700" t="s">
        <v>233</v>
      </c>
      <c r="M700" t="s">
        <v>18</v>
      </c>
      <c r="Q70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58</v>
      </c>
      <c r="R700" s="6">
        <f t="shared" si="40"/>
        <v>45023</v>
      </c>
      <c r="S700" s="5">
        <f t="shared" si="41"/>
        <v>6.5972222218988463E-2</v>
      </c>
      <c r="T700" s="5">
        <f t="shared" si="42"/>
        <v>0.12222222222044365</v>
      </c>
      <c r="U700" s="4">
        <f t="shared" si="43"/>
        <v>5.6250000001455192E-2</v>
      </c>
      <c r="V70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3.8194444444444443E-3</v>
      </c>
      <c r="W700" s="4">
        <f>IFERROR(Sala[[#This Row],[T Permanencia]]-Sala[[#This Row],[T Preparación (H)]],0)</f>
        <v>5.2430555557010747E-2</v>
      </c>
      <c r="X700" t="str">
        <f>IF(Sala[[#This Row],[T Degustación (H)]]&gt;0,"Cobrado","No cobrado")</f>
        <v>Cobrado</v>
      </c>
    </row>
    <row r="701" spans="1:24" x14ac:dyDescent="0.2">
      <c r="A701">
        <v>8</v>
      </c>
      <c r="B701" t="s">
        <v>580</v>
      </c>
      <c r="C701">
        <v>700</v>
      </c>
      <c r="D701">
        <v>2</v>
      </c>
      <c r="E701" s="1">
        <v>45023.015972222223</v>
      </c>
      <c r="F701" s="1">
        <v>45023.118055555555</v>
      </c>
      <c r="G701" t="s">
        <v>24</v>
      </c>
      <c r="H701" t="s">
        <v>14</v>
      </c>
      <c r="I701" t="s">
        <v>234</v>
      </c>
      <c r="J701">
        <v>21.66</v>
      </c>
      <c r="K701" t="s">
        <v>20</v>
      </c>
      <c r="L701" t="s">
        <v>40</v>
      </c>
      <c r="M701" t="s">
        <v>29</v>
      </c>
      <c r="N701" t="s">
        <v>61</v>
      </c>
      <c r="O701" t="s">
        <v>41</v>
      </c>
      <c r="Q70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234</v>
      </c>
      <c r="R701" s="6">
        <f t="shared" si="40"/>
        <v>45023</v>
      </c>
      <c r="S701" s="5">
        <f t="shared" si="41"/>
        <v>1.5972222223354038E-2</v>
      </c>
      <c r="T701" s="5">
        <f t="shared" si="42"/>
        <v>0.11805555555474712</v>
      </c>
      <c r="U701" s="4">
        <f t="shared" si="43"/>
        <v>0.10208333333139308</v>
      </c>
      <c r="V70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2.1527777777777778E-2</v>
      </c>
      <c r="W701" s="4">
        <f>IFERROR(Sala[[#This Row],[T Permanencia]]-Sala[[#This Row],[T Preparación (H)]],0)</f>
        <v>8.0555555553615293E-2</v>
      </c>
      <c r="X701" t="str">
        <f>IF(Sala[[#This Row],[T Degustación (H)]]&gt;0,"Cobrado","No cobrado")</f>
        <v>Cobrado</v>
      </c>
    </row>
    <row r="702" spans="1:24" x14ac:dyDescent="0.2">
      <c r="A702">
        <v>19</v>
      </c>
      <c r="B702" t="s">
        <v>581</v>
      </c>
      <c r="C702">
        <v>701</v>
      </c>
      <c r="D702">
        <v>5</v>
      </c>
      <c r="E702" s="1">
        <v>45023.138888888891</v>
      </c>
      <c r="F702" s="1">
        <v>45023.239583333336</v>
      </c>
      <c r="G702" t="s">
        <v>8</v>
      </c>
      <c r="H702" t="s">
        <v>14</v>
      </c>
      <c r="I702" t="s">
        <v>234</v>
      </c>
      <c r="J702">
        <v>39.83</v>
      </c>
      <c r="K702" t="s">
        <v>10</v>
      </c>
      <c r="L702" t="s">
        <v>21</v>
      </c>
      <c r="M702" t="s">
        <v>102</v>
      </c>
      <c r="N702" t="s">
        <v>37</v>
      </c>
      <c r="Q70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102</v>
      </c>
      <c r="R702" s="6">
        <f t="shared" si="40"/>
        <v>45023</v>
      </c>
      <c r="S702" s="5">
        <f t="shared" si="41"/>
        <v>0.13888888889050577</v>
      </c>
      <c r="T702" s="5">
        <f t="shared" si="42"/>
        <v>0.23958333333575865</v>
      </c>
      <c r="U702" s="4">
        <f t="shared" si="43"/>
        <v>0.10069444444525288</v>
      </c>
      <c r="V70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3.3680555555555561E-2</v>
      </c>
      <c r="W702" s="4">
        <f>IFERROR(Sala[[#This Row],[T Permanencia]]-Sala[[#This Row],[T Preparación (H)]],0)</f>
        <v>6.7013888889697323E-2</v>
      </c>
      <c r="X702" t="str">
        <f>IF(Sala[[#This Row],[T Degustación (H)]]&gt;0,"Cobrado","No cobrado")</f>
        <v>Cobrado</v>
      </c>
    </row>
    <row r="703" spans="1:24" x14ac:dyDescent="0.2">
      <c r="A703">
        <v>13</v>
      </c>
      <c r="B703" t="s">
        <v>582</v>
      </c>
      <c r="C703">
        <v>702</v>
      </c>
      <c r="D703">
        <v>2</v>
      </c>
      <c r="E703" s="1">
        <v>45023.104166666664</v>
      </c>
      <c r="F703" s="1">
        <v>45023.21875</v>
      </c>
      <c r="G703" t="s">
        <v>43</v>
      </c>
      <c r="H703" t="s">
        <v>9</v>
      </c>
      <c r="I703" t="s">
        <v>234</v>
      </c>
      <c r="J703">
        <v>47.07</v>
      </c>
      <c r="K703" t="s">
        <v>10</v>
      </c>
      <c r="L703" t="s">
        <v>17</v>
      </c>
      <c r="M703" t="s">
        <v>37</v>
      </c>
      <c r="N703" t="s">
        <v>33</v>
      </c>
      <c r="O703" t="s">
        <v>41</v>
      </c>
      <c r="P703" t="s">
        <v>22</v>
      </c>
      <c r="Q70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195</v>
      </c>
      <c r="R703" s="6">
        <f t="shared" si="40"/>
        <v>45023</v>
      </c>
      <c r="S703" s="5">
        <f t="shared" si="41"/>
        <v>0.10416666666424135</v>
      </c>
      <c r="T703" s="5">
        <f t="shared" si="42"/>
        <v>0.21875</v>
      </c>
      <c r="U703" s="4">
        <f t="shared" si="43"/>
        <v>0.11458333333575865</v>
      </c>
      <c r="V70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6.2731481481481485E-2</v>
      </c>
      <c r="W703" s="4">
        <f>IFERROR(Sala[[#This Row],[T Permanencia]]-Sala[[#This Row],[T Preparación (H)]],0)</f>
        <v>5.1851851854277167E-2</v>
      </c>
      <c r="X703" t="str">
        <f>IF(Sala[[#This Row],[T Degustación (H)]]&gt;0,"Cobrado","No cobrado")</f>
        <v>Cobrado</v>
      </c>
    </row>
    <row r="704" spans="1:24" x14ac:dyDescent="0.2">
      <c r="A704">
        <v>9</v>
      </c>
      <c r="B704" t="s">
        <v>215</v>
      </c>
      <c r="C704">
        <v>703</v>
      </c>
      <c r="D704">
        <v>5</v>
      </c>
      <c r="E704" s="1">
        <v>45023.011805555558</v>
      </c>
      <c r="F704" s="1">
        <v>45023.09652777778</v>
      </c>
      <c r="G704" t="s">
        <v>63</v>
      </c>
      <c r="H704" t="s">
        <v>14</v>
      </c>
      <c r="I704" t="s">
        <v>234</v>
      </c>
      <c r="J704">
        <v>22.24</v>
      </c>
      <c r="K704" t="s">
        <v>16</v>
      </c>
      <c r="L704" t="s">
        <v>81</v>
      </c>
      <c r="M704" t="s">
        <v>33</v>
      </c>
      <c r="Q70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63</v>
      </c>
      <c r="R704" s="6">
        <f t="shared" si="40"/>
        <v>45023</v>
      </c>
      <c r="S704" s="5">
        <f t="shared" si="41"/>
        <v>1.1805555557657499E-2</v>
      </c>
      <c r="T704" s="5">
        <f t="shared" si="42"/>
        <v>9.6527777779556345E-2</v>
      </c>
      <c r="U704" s="4">
        <f t="shared" si="43"/>
        <v>9.5138888888565518E-2</v>
      </c>
      <c r="V70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6.7129629629629622E-3</v>
      </c>
      <c r="W704" s="4">
        <f>IFERROR(Sala[[#This Row],[T Permanencia]]-Sala[[#This Row],[T Preparación (H)]],0)</f>
        <v>8.8425925925602555E-2</v>
      </c>
      <c r="X704" t="str">
        <f>IF(Sala[[#This Row],[T Degustación (H)]]&gt;0,"Cobrado","No cobrado")</f>
        <v>Cobrado</v>
      </c>
    </row>
    <row r="705" spans="1:24" x14ac:dyDescent="0.2">
      <c r="A705">
        <v>13</v>
      </c>
      <c r="B705" t="s">
        <v>216</v>
      </c>
      <c r="C705">
        <v>704</v>
      </c>
      <c r="D705">
        <v>6</v>
      </c>
      <c r="E705" s="1">
        <v>45023.069444444445</v>
      </c>
      <c r="F705" s="1">
        <v>45023.186805555553</v>
      </c>
      <c r="G705" t="s">
        <v>24</v>
      </c>
      <c r="H705" t="s">
        <v>9</v>
      </c>
      <c r="I705" t="s">
        <v>234</v>
      </c>
      <c r="J705">
        <v>33.29</v>
      </c>
      <c r="K705" t="s">
        <v>20</v>
      </c>
      <c r="L705" t="s">
        <v>21</v>
      </c>
      <c r="M705" t="s">
        <v>37</v>
      </c>
      <c r="Q70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18</v>
      </c>
      <c r="R705" s="6">
        <f t="shared" si="40"/>
        <v>45023</v>
      </c>
      <c r="S705" s="5">
        <f t="shared" si="41"/>
        <v>6.9444444445252884E-2</v>
      </c>
      <c r="T705" s="5">
        <f t="shared" si="42"/>
        <v>0.18680555555329192</v>
      </c>
      <c r="U705" s="4">
        <f t="shared" si="43"/>
        <v>0.11736111110803904</v>
      </c>
      <c r="V70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2.6388888888888889E-2</v>
      </c>
      <c r="W705" s="4">
        <f>IFERROR(Sala[[#This Row],[T Permanencia]]-Sala[[#This Row],[T Preparación (H)]],0)</f>
        <v>9.0972222219150148E-2</v>
      </c>
      <c r="X705" t="str">
        <f>IF(Sala[[#This Row],[T Degustación (H)]]&gt;0,"Cobrado","No cobrado")</f>
        <v>Cobrado</v>
      </c>
    </row>
    <row r="706" spans="1:24" x14ac:dyDescent="0.2">
      <c r="A706">
        <v>12</v>
      </c>
      <c r="B706" t="s">
        <v>190</v>
      </c>
      <c r="C706">
        <v>705</v>
      </c>
      <c r="D706">
        <v>3</v>
      </c>
      <c r="E706" s="1">
        <v>45023.074999999997</v>
      </c>
      <c r="F706" s="1">
        <v>45023.120138888888</v>
      </c>
      <c r="G706" t="s">
        <v>24</v>
      </c>
      <c r="H706" t="s">
        <v>14</v>
      </c>
      <c r="I706" t="s">
        <v>234</v>
      </c>
      <c r="J706">
        <v>43.07</v>
      </c>
      <c r="K706" t="s">
        <v>10</v>
      </c>
      <c r="L706" t="s">
        <v>81</v>
      </c>
      <c r="M706" t="s">
        <v>56</v>
      </c>
      <c r="N706" t="s">
        <v>61</v>
      </c>
      <c r="Q70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112</v>
      </c>
      <c r="R706" s="6">
        <f t="shared" ref="R706:R768" si="44">INT(E706)</f>
        <v>45023</v>
      </c>
      <c r="S706" s="5">
        <f t="shared" ref="S706:S768" si="45">MOD(E706,1)</f>
        <v>7.4999999997089617E-2</v>
      </c>
      <c r="T706" s="5">
        <f t="shared" ref="T706:T768" si="46">MOD(F706,1)</f>
        <v>0.12013888888759539</v>
      </c>
      <c r="U706" s="4">
        <f t="shared" ref="U706:U768" si="47">IF(K706="Ocupada",(T706-S706)+(15/1440),T706-S706)</f>
        <v>4.5138888890505768E-2</v>
      </c>
      <c r="V70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8.564814814814815E-3</v>
      </c>
      <c r="W706" s="4">
        <f>IFERROR(Sala[[#This Row],[T Permanencia]]-Sala[[#This Row],[T Preparación (H)]],0)</f>
        <v>3.6574074075690952E-2</v>
      </c>
      <c r="X706" t="str">
        <f>IF(Sala[[#This Row],[T Degustación (H)]]&gt;0,"Cobrado","No cobrado")</f>
        <v>Cobrado</v>
      </c>
    </row>
    <row r="707" spans="1:24" x14ac:dyDescent="0.2">
      <c r="A707">
        <v>20</v>
      </c>
      <c r="B707" t="s">
        <v>217</v>
      </c>
      <c r="C707">
        <v>706</v>
      </c>
      <c r="D707">
        <v>6</v>
      </c>
      <c r="E707" s="1">
        <v>45023.051388888889</v>
      </c>
      <c r="F707" s="1">
        <v>45023.20416666667</v>
      </c>
      <c r="G707" t="s">
        <v>63</v>
      </c>
      <c r="H707" t="s">
        <v>14</v>
      </c>
      <c r="I707" t="s">
        <v>234</v>
      </c>
      <c r="J707">
        <v>44.45</v>
      </c>
      <c r="K707" t="s">
        <v>16</v>
      </c>
      <c r="L707" t="s">
        <v>40</v>
      </c>
      <c r="M707" t="s">
        <v>37</v>
      </c>
      <c r="Q70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54</v>
      </c>
      <c r="R707" s="6">
        <f t="shared" si="44"/>
        <v>45023</v>
      </c>
      <c r="S707" s="5">
        <f t="shared" si="45"/>
        <v>5.1388888889050577E-2</v>
      </c>
      <c r="T707" s="5">
        <f t="shared" si="46"/>
        <v>0.20416666667006211</v>
      </c>
      <c r="U707" s="4">
        <f t="shared" si="47"/>
        <v>0.16319444444767819</v>
      </c>
      <c r="V70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7.6388888888888886E-3</v>
      </c>
      <c r="W707" s="4">
        <f>IFERROR(Sala[[#This Row],[T Permanencia]]-Sala[[#This Row],[T Preparación (H)]],0)</f>
        <v>0.1555555555587893</v>
      </c>
      <c r="X707" t="str">
        <f>IF(Sala[[#This Row],[T Degustación (H)]]&gt;0,"Cobrado","No cobrado")</f>
        <v>Cobrado</v>
      </c>
    </row>
    <row r="708" spans="1:24" x14ac:dyDescent="0.2">
      <c r="A708">
        <v>15</v>
      </c>
      <c r="B708" t="s">
        <v>583</v>
      </c>
      <c r="C708">
        <v>707</v>
      </c>
      <c r="D708">
        <v>1</v>
      </c>
      <c r="E708" s="1">
        <v>45023.128472222219</v>
      </c>
      <c r="F708" s="1">
        <v>45023.224305555559</v>
      </c>
      <c r="G708" t="s">
        <v>24</v>
      </c>
      <c r="H708" t="s">
        <v>39</v>
      </c>
      <c r="I708" t="s">
        <v>234</v>
      </c>
      <c r="J708">
        <v>40.39</v>
      </c>
      <c r="K708" t="s">
        <v>20</v>
      </c>
      <c r="L708" t="s">
        <v>46</v>
      </c>
      <c r="M708" t="s">
        <v>95</v>
      </c>
      <c r="N708" t="s">
        <v>33</v>
      </c>
      <c r="O708" t="s">
        <v>31</v>
      </c>
      <c r="P708" t="s">
        <v>35</v>
      </c>
      <c r="Q70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185</v>
      </c>
      <c r="R708" s="6">
        <f t="shared" si="44"/>
        <v>45023</v>
      </c>
      <c r="S708" s="5">
        <f t="shared" si="45"/>
        <v>0.12847222221898846</v>
      </c>
      <c r="T708" s="5">
        <f t="shared" si="46"/>
        <v>0.22430555555911269</v>
      </c>
      <c r="U708" s="4">
        <f t="shared" si="47"/>
        <v>9.5833333340124227E-2</v>
      </c>
      <c r="V70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7.2916666666666671E-2</v>
      </c>
      <c r="W708" s="4">
        <f>IFERROR(Sala[[#This Row],[T Permanencia]]-Sala[[#This Row],[T Preparación (H)]],0)</f>
        <v>2.2916666673457556E-2</v>
      </c>
      <c r="X708" t="str">
        <f>IF(Sala[[#This Row],[T Degustación (H)]]&gt;0,"Cobrado","No cobrado")</f>
        <v>Cobrado</v>
      </c>
    </row>
    <row r="709" spans="1:24" x14ac:dyDescent="0.2">
      <c r="A709">
        <v>5</v>
      </c>
      <c r="B709" t="s">
        <v>218</v>
      </c>
      <c r="C709">
        <v>708</v>
      </c>
      <c r="D709">
        <v>2</v>
      </c>
      <c r="E709" s="1">
        <v>45023.15</v>
      </c>
      <c r="F709" s="1">
        <v>45023.308333333334</v>
      </c>
      <c r="G709" t="s">
        <v>43</v>
      </c>
      <c r="H709" t="s">
        <v>9</v>
      </c>
      <c r="I709" t="s">
        <v>234</v>
      </c>
      <c r="J709">
        <v>41.8</v>
      </c>
      <c r="K709" t="s">
        <v>16</v>
      </c>
      <c r="L709" t="s">
        <v>233</v>
      </c>
      <c r="M709" t="s">
        <v>41</v>
      </c>
      <c r="Q70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54</v>
      </c>
      <c r="R709" s="6">
        <f t="shared" si="44"/>
        <v>45023</v>
      </c>
      <c r="S709" s="5">
        <f t="shared" si="45"/>
        <v>0.15000000000145519</v>
      </c>
      <c r="T709" s="5">
        <f t="shared" si="46"/>
        <v>0.30833333333430346</v>
      </c>
      <c r="U709" s="4">
        <f t="shared" si="47"/>
        <v>0.16874999999951493</v>
      </c>
      <c r="V70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8.3333333333333332E-3</v>
      </c>
      <c r="W709" s="4">
        <f>IFERROR(Sala[[#This Row],[T Permanencia]]-Sala[[#This Row],[T Preparación (H)]],0)</f>
        <v>0.1604166666661816</v>
      </c>
      <c r="X709" t="str">
        <f>IF(Sala[[#This Row],[T Degustación (H)]]&gt;0,"Cobrado","No cobrado")</f>
        <v>Cobrado</v>
      </c>
    </row>
    <row r="710" spans="1:24" x14ac:dyDescent="0.2">
      <c r="A710">
        <v>8</v>
      </c>
      <c r="B710" t="s">
        <v>191</v>
      </c>
      <c r="C710">
        <v>709</v>
      </c>
      <c r="D710">
        <v>4</v>
      </c>
      <c r="E710" s="1">
        <v>45023.079861111109</v>
      </c>
      <c r="F710" s="1">
        <v>45023.152777777781</v>
      </c>
      <c r="G710" t="s">
        <v>24</v>
      </c>
      <c r="H710" t="s">
        <v>14</v>
      </c>
      <c r="I710" t="s">
        <v>15</v>
      </c>
      <c r="J710">
        <v>26.15</v>
      </c>
      <c r="K710" t="s">
        <v>16</v>
      </c>
      <c r="L710" t="s">
        <v>52</v>
      </c>
      <c r="M710" t="s">
        <v>33</v>
      </c>
      <c r="N710" t="s">
        <v>11</v>
      </c>
      <c r="O710" t="s">
        <v>102</v>
      </c>
      <c r="P710" t="s">
        <v>50</v>
      </c>
      <c r="Q71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193</v>
      </c>
      <c r="R710" s="6">
        <f t="shared" si="44"/>
        <v>45023</v>
      </c>
      <c r="S710" s="5">
        <f t="shared" si="45"/>
        <v>7.9861111109494232E-2</v>
      </c>
      <c r="T710" s="5">
        <f t="shared" si="46"/>
        <v>0.15277777778101154</v>
      </c>
      <c r="U710" s="4">
        <f t="shared" si="47"/>
        <v>8.3333333338183976E-2</v>
      </c>
      <c r="V71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4.5486111111111116E-2</v>
      </c>
      <c r="W710" s="4">
        <f>IFERROR(Sala[[#This Row],[T Permanencia]]-Sala[[#This Row],[T Preparación (H)]],0)</f>
        <v>3.784722222707286E-2</v>
      </c>
      <c r="X710" t="str">
        <f>IF(Sala[[#This Row],[T Degustación (H)]]&gt;0,"Cobrado","No cobrado")</f>
        <v>Cobrado</v>
      </c>
    </row>
    <row r="711" spans="1:24" x14ac:dyDescent="0.2">
      <c r="A711">
        <v>18</v>
      </c>
      <c r="B711" t="s">
        <v>584</v>
      </c>
      <c r="C711">
        <v>710</v>
      </c>
      <c r="D711">
        <v>1</v>
      </c>
      <c r="E711" s="1">
        <v>45023.102777777778</v>
      </c>
      <c r="F711" s="1">
        <v>45023.151388888888</v>
      </c>
      <c r="G711" t="s">
        <v>13</v>
      </c>
      <c r="H711" t="s">
        <v>14</v>
      </c>
      <c r="I711" t="s">
        <v>234</v>
      </c>
      <c r="J711">
        <v>28.43</v>
      </c>
      <c r="K711" t="s">
        <v>16</v>
      </c>
      <c r="L711" t="s">
        <v>233</v>
      </c>
      <c r="M711" t="s">
        <v>56</v>
      </c>
      <c r="N711" t="s">
        <v>44</v>
      </c>
      <c r="O711" t="s">
        <v>37</v>
      </c>
      <c r="P711" t="s">
        <v>79</v>
      </c>
      <c r="Q71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138</v>
      </c>
      <c r="R711" s="6">
        <f t="shared" si="44"/>
        <v>45023</v>
      </c>
      <c r="S711" s="5">
        <f t="shared" si="45"/>
        <v>0.10277777777810115</v>
      </c>
      <c r="T711" s="5">
        <f t="shared" si="46"/>
        <v>0.15138888888759539</v>
      </c>
      <c r="U711" s="4">
        <f t="shared" si="47"/>
        <v>5.9027777776160896E-2</v>
      </c>
      <c r="V71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6.5277777777777782E-2</v>
      </c>
      <c r="W711" s="4">
        <f>IFERROR(Sala[[#This Row],[T Permanencia]]-Sala[[#This Row],[T Preparación (H)]],0)</f>
        <v>-6.2500000016168858E-3</v>
      </c>
      <c r="X711" t="str">
        <f>IF(Sala[[#This Row],[T Degustación (H)]]&gt;0,"Cobrado","No cobrado")</f>
        <v>No cobrado</v>
      </c>
    </row>
    <row r="712" spans="1:24" x14ac:dyDescent="0.2">
      <c r="A712">
        <v>20</v>
      </c>
      <c r="B712" t="s">
        <v>163</v>
      </c>
      <c r="C712">
        <v>711</v>
      </c>
      <c r="D712">
        <v>6</v>
      </c>
      <c r="E712" s="1">
        <v>45023.07708333333</v>
      </c>
      <c r="F712" s="1">
        <v>45023.220833333333</v>
      </c>
      <c r="G712" t="s">
        <v>63</v>
      </c>
      <c r="H712" t="s">
        <v>14</v>
      </c>
      <c r="I712" t="s">
        <v>235</v>
      </c>
      <c r="J712">
        <v>49.74</v>
      </c>
      <c r="K712" t="s">
        <v>16</v>
      </c>
      <c r="L712" t="s">
        <v>46</v>
      </c>
      <c r="M712" t="s">
        <v>29</v>
      </c>
      <c r="N712" t="s">
        <v>95</v>
      </c>
      <c r="Q71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166</v>
      </c>
      <c r="R712" s="6">
        <f t="shared" si="44"/>
        <v>45023</v>
      </c>
      <c r="S712" s="5">
        <f t="shared" si="45"/>
        <v>7.7083333329937886E-2</v>
      </c>
      <c r="T712" s="5">
        <f t="shared" si="46"/>
        <v>0.22083333333284827</v>
      </c>
      <c r="U712" s="4">
        <f t="shared" si="47"/>
        <v>0.15416666666957704</v>
      </c>
      <c r="V71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1.5509259259259261E-2</v>
      </c>
      <c r="W712" s="4">
        <f>IFERROR(Sala[[#This Row],[T Permanencia]]-Sala[[#This Row],[T Preparación (H)]],0)</f>
        <v>0.13865740741031779</v>
      </c>
      <c r="X712" t="str">
        <f>IF(Sala[[#This Row],[T Degustación (H)]]&gt;0,"Cobrado","No cobrado")</f>
        <v>Cobrado</v>
      </c>
    </row>
    <row r="713" spans="1:24" x14ac:dyDescent="0.2">
      <c r="A713">
        <v>10</v>
      </c>
      <c r="B713" t="s">
        <v>219</v>
      </c>
      <c r="C713">
        <v>712</v>
      </c>
      <c r="D713">
        <v>5</v>
      </c>
      <c r="E713" s="1">
        <v>45023.004166666666</v>
      </c>
      <c r="F713" s="1">
        <v>45023.102083333331</v>
      </c>
      <c r="G713" t="s">
        <v>24</v>
      </c>
      <c r="H713" t="s">
        <v>39</v>
      </c>
      <c r="I713" t="s">
        <v>15</v>
      </c>
      <c r="J713">
        <v>42.21</v>
      </c>
      <c r="K713" t="s">
        <v>20</v>
      </c>
      <c r="L713" t="s">
        <v>231</v>
      </c>
      <c r="M713" t="s">
        <v>65</v>
      </c>
      <c r="Q71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48</v>
      </c>
      <c r="R713" s="6">
        <f t="shared" si="44"/>
        <v>45023</v>
      </c>
      <c r="S713" s="5">
        <f t="shared" si="45"/>
        <v>4.166666665696539E-3</v>
      </c>
      <c r="T713" s="5">
        <f t="shared" si="46"/>
        <v>0.10208333333139308</v>
      </c>
      <c r="U713" s="4">
        <f t="shared" si="47"/>
        <v>9.7916666665696539E-2</v>
      </c>
      <c r="V71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1.7013888888888887E-2</v>
      </c>
      <c r="W713" s="4">
        <f>IFERROR(Sala[[#This Row],[T Permanencia]]-Sala[[#This Row],[T Preparación (H)]],0)</f>
        <v>8.0902777776807655E-2</v>
      </c>
      <c r="X713" t="str">
        <f>IF(Sala[[#This Row],[T Degustación (H)]]&gt;0,"Cobrado","No cobrado")</f>
        <v>Cobrado</v>
      </c>
    </row>
    <row r="714" spans="1:24" x14ac:dyDescent="0.2">
      <c r="A714">
        <v>6</v>
      </c>
      <c r="B714" t="s">
        <v>585</v>
      </c>
      <c r="C714">
        <v>713</v>
      </c>
      <c r="D714">
        <v>4</v>
      </c>
      <c r="E714" s="1">
        <v>45023.010416666664</v>
      </c>
      <c r="F714" s="1">
        <v>45023.119444444441</v>
      </c>
      <c r="G714" t="s">
        <v>63</v>
      </c>
      <c r="H714" t="s">
        <v>9</v>
      </c>
      <c r="I714" t="s">
        <v>234</v>
      </c>
      <c r="J714">
        <v>35.11</v>
      </c>
      <c r="K714" t="s">
        <v>10</v>
      </c>
      <c r="L714" t="s">
        <v>46</v>
      </c>
      <c r="M714" t="s">
        <v>102</v>
      </c>
      <c r="N714" t="s">
        <v>18</v>
      </c>
      <c r="O714" t="s">
        <v>95</v>
      </c>
      <c r="P714" t="s">
        <v>61</v>
      </c>
      <c r="Q71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360</v>
      </c>
      <c r="R714" s="6">
        <f t="shared" si="44"/>
        <v>45023</v>
      </c>
      <c r="S714" s="5">
        <f t="shared" si="45"/>
        <v>1.0416666664241347E-2</v>
      </c>
      <c r="T714" s="5">
        <f t="shared" si="46"/>
        <v>0.11944444444088731</v>
      </c>
      <c r="U714" s="4">
        <f t="shared" si="47"/>
        <v>0.10902777777664596</v>
      </c>
      <c r="V71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2.8935185185185185E-2</v>
      </c>
      <c r="W714" s="4">
        <f>IFERROR(Sala[[#This Row],[T Permanencia]]-Sala[[#This Row],[T Preparación (H)]],0)</f>
        <v>8.0092592591460773E-2</v>
      </c>
      <c r="X714" t="str">
        <f>IF(Sala[[#This Row],[T Degustación (H)]]&gt;0,"Cobrado","No cobrado")</f>
        <v>Cobrado</v>
      </c>
    </row>
    <row r="715" spans="1:24" x14ac:dyDescent="0.2">
      <c r="A715">
        <v>19</v>
      </c>
      <c r="B715" t="s">
        <v>381</v>
      </c>
      <c r="C715">
        <v>714</v>
      </c>
      <c r="D715">
        <v>2</v>
      </c>
      <c r="E715" s="1">
        <v>45023.097916666666</v>
      </c>
      <c r="F715" s="1">
        <v>45023.170138888891</v>
      </c>
      <c r="G715" t="s">
        <v>13</v>
      </c>
      <c r="H715" t="s">
        <v>14</v>
      </c>
      <c r="I715" t="s">
        <v>234</v>
      </c>
      <c r="J715">
        <v>10.69</v>
      </c>
      <c r="K715" t="s">
        <v>10</v>
      </c>
      <c r="L715" t="s">
        <v>28</v>
      </c>
      <c r="M715" t="s">
        <v>29</v>
      </c>
      <c r="N715" t="s">
        <v>31</v>
      </c>
      <c r="O715" t="s">
        <v>102</v>
      </c>
      <c r="Q71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225</v>
      </c>
      <c r="R715" s="6">
        <f t="shared" si="44"/>
        <v>45023</v>
      </c>
      <c r="S715" s="5">
        <f t="shared" si="45"/>
        <v>9.7916666665696539E-2</v>
      </c>
      <c r="T715" s="5">
        <f t="shared" si="46"/>
        <v>0.17013888889050577</v>
      </c>
      <c r="U715" s="4">
        <f t="shared" si="47"/>
        <v>7.2222222224809229E-2</v>
      </c>
      <c r="V71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2.8009259259259262E-2</v>
      </c>
      <c r="W715" s="4">
        <f>IFERROR(Sala[[#This Row],[T Permanencia]]-Sala[[#This Row],[T Preparación (H)]],0)</f>
        <v>4.4212962965549968E-2</v>
      </c>
      <c r="X715" t="str">
        <f>IF(Sala[[#This Row],[T Degustación (H)]]&gt;0,"Cobrado","No cobrado")</f>
        <v>Cobrado</v>
      </c>
    </row>
    <row r="716" spans="1:24" x14ac:dyDescent="0.2">
      <c r="A716">
        <v>12</v>
      </c>
      <c r="B716" t="s">
        <v>586</v>
      </c>
      <c r="C716">
        <v>715</v>
      </c>
      <c r="D716">
        <v>6</v>
      </c>
      <c r="E716" s="1">
        <v>45023.072916666664</v>
      </c>
      <c r="F716" s="1">
        <v>45023.177083333336</v>
      </c>
      <c r="G716" t="s">
        <v>43</v>
      </c>
      <c r="H716" t="s">
        <v>14</v>
      </c>
      <c r="I716" t="s">
        <v>235</v>
      </c>
      <c r="J716">
        <v>39.909999999999997</v>
      </c>
      <c r="K716" t="s">
        <v>16</v>
      </c>
      <c r="L716" t="s">
        <v>231</v>
      </c>
      <c r="M716" t="s">
        <v>31</v>
      </c>
      <c r="N716" t="s">
        <v>41</v>
      </c>
      <c r="O716" t="s">
        <v>50</v>
      </c>
      <c r="P716" t="s">
        <v>37</v>
      </c>
      <c r="Q71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246</v>
      </c>
      <c r="R716" s="6">
        <f t="shared" si="44"/>
        <v>45023</v>
      </c>
      <c r="S716" s="5">
        <f t="shared" si="45"/>
        <v>7.2916666664241347E-2</v>
      </c>
      <c r="T716" s="5">
        <f t="shared" si="46"/>
        <v>0.17708333333575865</v>
      </c>
      <c r="U716" s="4">
        <f t="shared" si="47"/>
        <v>0.11458333333818398</v>
      </c>
      <c r="V71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3.7962962962962962E-2</v>
      </c>
      <c r="W716" s="4">
        <f>IFERROR(Sala[[#This Row],[T Permanencia]]-Sala[[#This Row],[T Preparación (H)]],0)</f>
        <v>7.6620370375221014E-2</v>
      </c>
      <c r="X716" t="str">
        <f>IF(Sala[[#This Row],[T Degustación (H)]]&gt;0,"Cobrado","No cobrado")</f>
        <v>Cobrado</v>
      </c>
    </row>
    <row r="717" spans="1:24" x14ac:dyDescent="0.2">
      <c r="A717">
        <v>12</v>
      </c>
      <c r="B717" t="s">
        <v>430</v>
      </c>
      <c r="C717">
        <v>716</v>
      </c>
      <c r="D717">
        <v>4</v>
      </c>
      <c r="E717" s="1">
        <v>45023.074305555558</v>
      </c>
      <c r="F717" s="1">
        <v>45023.197222222225</v>
      </c>
      <c r="G717" t="s">
        <v>24</v>
      </c>
      <c r="H717" t="s">
        <v>9</v>
      </c>
      <c r="I717" t="s">
        <v>234</v>
      </c>
      <c r="J717">
        <v>44.73</v>
      </c>
      <c r="K717" t="s">
        <v>16</v>
      </c>
      <c r="L717" t="s">
        <v>17</v>
      </c>
      <c r="M717" t="s">
        <v>33</v>
      </c>
      <c r="N717" t="s">
        <v>50</v>
      </c>
      <c r="O717" t="s">
        <v>47</v>
      </c>
      <c r="Q71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231</v>
      </c>
      <c r="R717" s="6">
        <f t="shared" si="44"/>
        <v>45023</v>
      </c>
      <c r="S717" s="5">
        <f t="shared" si="45"/>
        <v>7.4305555557657499E-2</v>
      </c>
      <c r="T717" s="5">
        <f t="shared" si="46"/>
        <v>0.19722222222480923</v>
      </c>
      <c r="U717" s="4">
        <f t="shared" si="47"/>
        <v>0.13333333333381839</v>
      </c>
      <c r="V71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2.0833333333333336E-2</v>
      </c>
      <c r="W717" s="4">
        <f>IFERROR(Sala[[#This Row],[T Permanencia]]-Sala[[#This Row],[T Preparación (H)]],0)</f>
        <v>0.11250000000048505</v>
      </c>
      <c r="X717" t="str">
        <f>IF(Sala[[#This Row],[T Degustación (H)]]&gt;0,"Cobrado","No cobrado")</f>
        <v>Cobrado</v>
      </c>
    </row>
    <row r="718" spans="1:24" x14ac:dyDescent="0.2">
      <c r="A718">
        <v>8</v>
      </c>
      <c r="B718" t="s">
        <v>181</v>
      </c>
      <c r="C718">
        <v>717</v>
      </c>
      <c r="D718">
        <v>5</v>
      </c>
      <c r="E718" s="1">
        <v>45023.163888888892</v>
      </c>
      <c r="F718" s="1">
        <v>45023.252083333333</v>
      </c>
      <c r="G718" t="s">
        <v>63</v>
      </c>
      <c r="H718" t="s">
        <v>14</v>
      </c>
      <c r="I718" t="s">
        <v>234</v>
      </c>
      <c r="J718">
        <v>23.67</v>
      </c>
      <c r="K718" t="s">
        <v>10</v>
      </c>
      <c r="L718" t="s">
        <v>21</v>
      </c>
      <c r="M718" t="s">
        <v>82</v>
      </c>
      <c r="N718" t="s">
        <v>31</v>
      </c>
      <c r="O718" t="s">
        <v>41</v>
      </c>
      <c r="Q71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155</v>
      </c>
      <c r="R718" s="6">
        <f t="shared" si="44"/>
        <v>45023</v>
      </c>
      <c r="S718" s="5">
        <f t="shared" si="45"/>
        <v>0.16388888889196096</v>
      </c>
      <c r="T718" s="5">
        <f t="shared" si="46"/>
        <v>0.25208333333284827</v>
      </c>
      <c r="U718" s="4">
        <f t="shared" si="47"/>
        <v>8.819444444088731E-2</v>
      </c>
      <c r="V71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3.5995370370370372E-2</v>
      </c>
      <c r="W718" s="4">
        <f>IFERROR(Sala[[#This Row],[T Permanencia]]-Sala[[#This Row],[T Preparación (H)]],0)</f>
        <v>5.2199074070516938E-2</v>
      </c>
      <c r="X718" t="str">
        <f>IF(Sala[[#This Row],[T Degustación (H)]]&gt;0,"Cobrado","No cobrado")</f>
        <v>Cobrado</v>
      </c>
    </row>
    <row r="719" spans="1:24" x14ac:dyDescent="0.2">
      <c r="A719">
        <v>7</v>
      </c>
      <c r="B719" t="s">
        <v>220</v>
      </c>
      <c r="C719">
        <v>718</v>
      </c>
      <c r="D719">
        <v>6</v>
      </c>
      <c r="E719" s="1">
        <v>45023.137499999997</v>
      </c>
      <c r="F719" s="1">
        <v>45023.29583333333</v>
      </c>
      <c r="G719" t="s">
        <v>24</v>
      </c>
      <c r="H719" t="s">
        <v>39</v>
      </c>
      <c r="I719" t="s">
        <v>234</v>
      </c>
      <c r="J719">
        <v>37.21</v>
      </c>
      <c r="K719" t="s">
        <v>10</v>
      </c>
      <c r="L719" t="s">
        <v>81</v>
      </c>
      <c r="M719" t="s">
        <v>56</v>
      </c>
      <c r="Q71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20</v>
      </c>
      <c r="R719" s="6">
        <f t="shared" si="44"/>
        <v>45023</v>
      </c>
      <c r="S719" s="5">
        <f t="shared" si="45"/>
        <v>0.13749999999708962</v>
      </c>
      <c r="T719" s="5">
        <f t="shared" si="46"/>
        <v>0.29583333332993789</v>
      </c>
      <c r="U719" s="4">
        <f t="shared" si="47"/>
        <v>0.15833333333284827</v>
      </c>
      <c r="V71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4.027777777777778E-2</v>
      </c>
      <c r="W719" s="4">
        <f>IFERROR(Sala[[#This Row],[T Permanencia]]-Sala[[#This Row],[T Preparación (H)]],0)</f>
        <v>0.1180555555550705</v>
      </c>
      <c r="X719" t="str">
        <f>IF(Sala[[#This Row],[T Degustación (H)]]&gt;0,"Cobrado","No cobrado")</f>
        <v>Cobrado</v>
      </c>
    </row>
    <row r="720" spans="1:24" x14ac:dyDescent="0.2">
      <c r="A720">
        <v>16</v>
      </c>
      <c r="B720" t="s">
        <v>587</v>
      </c>
      <c r="C720">
        <v>719</v>
      </c>
      <c r="D720">
        <v>3</v>
      </c>
      <c r="E720" s="1">
        <v>45023.054166666669</v>
      </c>
      <c r="F720" s="1">
        <v>45023.117361111108</v>
      </c>
      <c r="G720" t="s">
        <v>63</v>
      </c>
      <c r="H720" t="s">
        <v>14</v>
      </c>
      <c r="I720" t="s">
        <v>235</v>
      </c>
      <c r="J720">
        <v>17.23</v>
      </c>
      <c r="K720" t="s">
        <v>10</v>
      </c>
      <c r="L720" t="s">
        <v>28</v>
      </c>
      <c r="M720" t="s">
        <v>26</v>
      </c>
      <c r="N720" t="s">
        <v>44</v>
      </c>
      <c r="O720" t="s">
        <v>18</v>
      </c>
      <c r="Q72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107</v>
      </c>
      <c r="R720" s="6">
        <f t="shared" si="44"/>
        <v>45023</v>
      </c>
      <c r="S720" s="5">
        <f t="shared" si="45"/>
        <v>5.4166666668606922E-2</v>
      </c>
      <c r="T720" s="5">
        <f t="shared" si="46"/>
        <v>0.11736111110803904</v>
      </c>
      <c r="U720" s="4">
        <f t="shared" si="47"/>
        <v>6.3194444439432118E-2</v>
      </c>
      <c r="V72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3.680555555555555E-2</v>
      </c>
      <c r="W720" s="4">
        <f>IFERROR(Sala[[#This Row],[T Permanencia]]-Sala[[#This Row],[T Preparación (H)]],0)</f>
        <v>2.6388888883876568E-2</v>
      </c>
      <c r="X720" t="str">
        <f>IF(Sala[[#This Row],[T Degustación (H)]]&gt;0,"Cobrado","No cobrado")</f>
        <v>Cobrado</v>
      </c>
    </row>
    <row r="721" spans="1:24" x14ac:dyDescent="0.2">
      <c r="A721">
        <v>4</v>
      </c>
      <c r="B721" t="s">
        <v>588</v>
      </c>
      <c r="C721">
        <v>720</v>
      </c>
      <c r="D721">
        <v>5</v>
      </c>
      <c r="E721" s="1">
        <v>45023.092361111114</v>
      </c>
      <c r="F721" s="1">
        <v>45023.240277777775</v>
      </c>
      <c r="G721" t="s">
        <v>43</v>
      </c>
      <c r="H721" t="s">
        <v>14</v>
      </c>
      <c r="I721" t="s">
        <v>234</v>
      </c>
      <c r="J721">
        <v>40.28</v>
      </c>
      <c r="K721" t="s">
        <v>20</v>
      </c>
      <c r="L721" t="s">
        <v>60</v>
      </c>
      <c r="M721" t="s">
        <v>102</v>
      </c>
      <c r="N721" t="s">
        <v>18</v>
      </c>
      <c r="O721" t="s">
        <v>65</v>
      </c>
      <c r="Q72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168</v>
      </c>
      <c r="R721" s="6">
        <f t="shared" si="44"/>
        <v>45023</v>
      </c>
      <c r="S721" s="5">
        <f t="shared" si="45"/>
        <v>9.2361111113859806E-2</v>
      </c>
      <c r="T721" s="5">
        <f t="shared" si="46"/>
        <v>0.24027777777519077</v>
      </c>
      <c r="U721" s="4">
        <f t="shared" si="47"/>
        <v>0.14791666666133096</v>
      </c>
      <c r="V72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5.3587962962962962E-2</v>
      </c>
      <c r="W721" s="4">
        <f>IFERROR(Sala[[#This Row],[T Permanencia]]-Sala[[#This Row],[T Preparación (H)]],0)</f>
        <v>9.4328703698368002E-2</v>
      </c>
      <c r="X721" t="str">
        <f>IF(Sala[[#This Row],[T Degustación (H)]]&gt;0,"Cobrado","No cobrado")</f>
        <v>Cobrado</v>
      </c>
    </row>
    <row r="722" spans="1:24" x14ac:dyDescent="0.2">
      <c r="A722">
        <v>6</v>
      </c>
      <c r="B722" t="s">
        <v>289</v>
      </c>
      <c r="C722">
        <v>721</v>
      </c>
      <c r="D722">
        <v>2</v>
      </c>
      <c r="E722" s="1">
        <v>45023.161805555559</v>
      </c>
      <c r="F722" s="1">
        <v>45023.292361111111</v>
      </c>
      <c r="G722" t="s">
        <v>24</v>
      </c>
      <c r="H722" t="s">
        <v>39</v>
      </c>
      <c r="I722" t="s">
        <v>234</v>
      </c>
      <c r="J722">
        <v>47.13</v>
      </c>
      <c r="K722" t="s">
        <v>10</v>
      </c>
      <c r="L722" t="s">
        <v>60</v>
      </c>
      <c r="M722" t="s">
        <v>18</v>
      </c>
      <c r="N722" t="s">
        <v>35</v>
      </c>
      <c r="O722" t="s">
        <v>65</v>
      </c>
      <c r="P722" t="s">
        <v>41</v>
      </c>
      <c r="Q72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218</v>
      </c>
      <c r="R722" s="6">
        <f t="shared" si="44"/>
        <v>45023</v>
      </c>
      <c r="S722" s="5">
        <f t="shared" si="45"/>
        <v>0.16180555555911269</v>
      </c>
      <c r="T722" s="5">
        <f t="shared" si="46"/>
        <v>0.29236111111094942</v>
      </c>
      <c r="U722" s="4">
        <f t="shared" si="47"/>
        <v>0.13055555555183673</v>
      </c>
      <c r="V72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4.6990740740740736E-2</v>
      </c>
      <c r="W722" s="4">
        <f>IFERROR(Sala[[#This Row],[T Permanencia]]-Sala[[#This Row],[T Preparación (H)]],0)</f>
        <v>8.3564814811095997E-2</v>
      </c>
      <c r="X722" t="str">
        <f>IF(Sala[[#This Row],[T Degustación (H)]]&gt;0,"Cobrado","No cobrado")</f>
        <v>Cobrado</v>
      </c>
    </row>
    <row r="723" spans="1:24" x14ac:dyDescent="0.2">
      <c r="A723">
        <v>13</v>
      </c>
      <c r="B723" t="s">
        <v>589</v>
      </c>
      <c r="C723">
        <v>722</v>
      </c>
      <c r="D723">
        <v>5</v>
      </c>
      <c r="E723" s="1">
        <v>45023.118750000001</v>
      </c>
      <c r="F723" s="1">
        <v>45023.172222222223</v>
      </c>
      <c r="G723" t="s">
        <v>24</v>
      </c>
      <c r="H723" t="s">
        <v>14</v>
      </c>
      <c r="I723" t="s">
        <v>234</v>
      </c>
      <c r="J723">
        <v>20.62</v>
      </c>
      <c r="K723" t="s">
        <v>10</v>
      </c>
      <c r="L723" t="s">
        <v>52</v>
      </c>
      <c r="M723" t="s">
        <v>33</v>
      </c>
      <c r="N723" t="s">
        <v>82</v>
      </c>
      <c r="Q72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85</v>
      </c>
      <c r="R723" s="6">
        <f t="shared" si="44"/>
        <v>45023</v>
      </c>
      <c r="S723" s="5">
        <f t="shared" si="45"/>
        <v>0.11875000000145519</v>
      </c>
      <c r="T723" s="5">
        <f t="shared" si="46"/>
        <v>0.17222222222335404</v>
      </c>
      <c r="U723" s="4">
        <f t="shared" si="47"/>
        <v>5.3472222221898846E-2</v>
      </c>
      <c r="V72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2.1064814814814814E-2</v>
      </c>
      <c r="W723" s="4">
        <f>IFERROR(Sala[[#This Row],[T Permanencia]]-Sala[[#This Row],[T Preparación (H)]],0)</f>
        <v>3.2407407407084032E-2</v>
      </c>
      <c r="X723" t="str">
        <f>IF(Sala[[#This Row],[T Degustación (H)]]&gt;0,"Cobrado","No cobrado")</f>
        <v>Cobrado</v>
      </c>
    </row>
    <row r="724" spans="1:24" x14ac:dyDescent="0.2">
      <c r="A724">
        <v>12</v>
      </c>
      <c r="B724" t="s">
        <v>303</v>
      </c>
      <c r="C724">
        <v>723</v>
      </c>
      <c r="D724">
        <v>2</v>
      </c>
      <c r="E724" s="1">
        <v>45023.065972222219</v>
      </c>
      <c r="F724" s="1">
        <v>45023.200694444444</v>
      </c>
      <c r="G724" t="s">
        <v>8</v>
      </c>
      <c r="H724" t="s">
        <v>39</v>
      </c>
      <c r="I724" t="s">
        <v>15</v>
      </c>
      <c r="J724">
        <v>27.79</v>
      </c>
      <c r="K724" t="s">
        <v>10</v>
      </c>
      <c r="L724" t="s">
        <v>25</v>
      </c>
      <c r="M724" t="s">
        <v>22</v>
      </c>
      <c r="N724" t="s">
        <v>11</v>
      </c>
      <c r="Q72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126</v>
      </c>
      <c r="R724" s="6">
        <f t="shared" si="44"/>
        <v>45023</v>
      </c>
      <c r="S724" s="5">
        <f t="shared" si="45"/>
        <v>6.5972222218988463E-2</v>
      </c>
      <c r="T724" s="5">
        <f t="shared" si="46"/>
        <v>0.20069444444379769</v>
      </c>
      <c r="U724" s="4">
        <f t="shared" si="47"/>
        <v>0.13472222222480923</v>
      </c>
      <c r="V72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1.0763888888888889E-2</v>
      </c>
      <c r="W724" s="4">
        <f>IFERROR(Sala[[#This Row],[T Permanencia]]-Sala[[#This Row],[T Preparación (H)]],0)</f>
        <v>0.12395833333592034</v>
      </c>
      <c r="X724" t="str">
        <f>IF(Sala[[#This Row],[T Degustación (H)]]&gt;0,"Cobrado","No cobrado")</f>
        <v>Cobrado</v>
      </c>
    </row>
    <row r="725" spans="1:24" x14ac:dyDescent="0.2">
      <c r="A725">
        <v>8</v>
      </c>
      <c r="B725" t="s">
        <v>122</v>
      </c>
      <c r="C725">
        <v>724</v>
      </c>
      <c r="D725">
        <v>6</v>
      </c>
      <c r="E725" s="1">
        <v>45023.12222222222</v>
      </c>
      <c r="F725" s="1">
        <v>45023.177083333336</v>
      </c>
      <c r="G725" t="s">
        <v>13</v>
      </c>
      <c r="H725" t="s">
        <v>9</v>
      </c>
      <c r="I725" t="s">
        <v>15</v>
      </c>
      <c r="J725">
        <v>14.12</v>
      </c>
      <c r="K725" t="s">
        <v>10</v>
      </c>
      <c r="L725" t="s">
        <v>81</v>
      </c>
      <c r="M725" t="s">
        <v>82</v>
      </c>
      <c r="Q72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66</v>
      </c>
      <c r="R725" s="6">
        <f t="shared" si="44"/>
        <v>45023</v>
      </c>
      <c r="S725" s="5">
        <f t="shared" si="45"/>
        <v>0.12222222222044365</v>
      </c>
      <c r="T725" s="5">
        <f t="shared" si="46"/>
        <v>0.17708333333575865</v>
      </c>
      <c r="U725" s="4">
        <f t="shared" si="47"/>
        <v>5.4861111115314998E-2</v>
      </c>
      <c r="V72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1.2962962962962964E-2</v>
      </c>
      <c r="W725" s="4">
        <f>IFERROR(Sala[[#This Row],[T Permanencia]]-Sala[[#This Row],[T Preparación (H)]],0)</f>
        <v>4.189814815235203E-2</v>
      </c>
      <c r="X725" t="str">
        <f>IF(Sala[[#This Row],[T Degustación (H)]]&gt;0,"Cobrado","No cobrado")</f>
        <v>Cobrado</v>
      </c>
    </row>
    <row r="726" spans="1:24" x14ac:dyDescent="0.2">
      <c r="A726">
        <v>10</v>
      </c>
      <c r="B726" t="s">
        <v>590</v>
      </c>
      <c r="C726">
        <v>725</v>
      </c>
      <c r="D726">
        <v>4</v>
      </c>
      <c r="E726" s="1">
        <v>45023.074999999997</v>
      </c>
      <c r="F726" s="1">
        <v>45023.138888888891</v>
      </c>
      <c r="G726" t="s">
        <v>8</v>
      </c>
      <c r="H726" t="s">
        <v>14</v>
      </c>
      <c r="I726" t="s">
        <v>15</v>
      </c>
      <c r="J726">
        <v>18.66</v>
      </c>
      <c r="K726" t="s">
        <v>16</v>
      </c>
      <c r="L726" t="s">
        <v>25</v>
      </c>
      <c r="M726" t="s">
        <v>29</v>
      </c>
      <c r="N726" t="s">
        <v>82</v>
      </c>
      <c r="Q72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168</v>
      </c>
      <c r="R726" s="6">
        <f t="shared" si="44"/>
        <v>45023</v>
      </c>
      <c r="S726" s="5">
        <f t="shared" si="45"/>
        <v>7.4999999997089617E-2</v>
      </c>
      <c r="T726" s="5">
        <f t="shared" si="46"/>
        <v>0.13888888889050577</v>
      </c>
      <c r="U726" s="4">
        <f t="shared" si="47"/>
        <v>7.4305555560082823E-2</v>
      </c>
      <c r="V72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1.9675925925925923E-2</v>
      </c>
      <c r="W726" s="4">
        <f>IFERROR(Sala[[#This Row],[T Permanencia]]-Sala[[#This Row],[T Preparación (H)]],0)</f>
        <v>5.46296296341569E-2</v>
      </c>
      <c r="X726" t="str">
        <f>IF(Sala[[#This Row],[T Degustación (H)]]&gt;0,"Cobrado","No cobrado")</f>
        <v>Cobrado</v>
      </c>
    </row>
    <row r="727" spans="1:24" x14ac:dyDescent="0.2">
      <c r="A727">
        <v>11</v>
      </c>
      <c r="B727" t="s">
        <v>339</v>
      </c>
      <c r="C727">
        <v>726</v>
      </c>
      <c r="D727">
        <v>2</v>
      </c>
      <c r="E727" s="1">
        <v>45023.102777777778</v>
      </c>
      <c r="F727" s="1">
        <v>45023.238194444442</v>
      </c>
      <c r="G727" t="s">
        <v>13</v>
      </c>
      <c r="H727" t="s">
        <v>39</v>
      </c>
      <c r="I727" t="s">
        <v>234</v>
      </c>
      <c r="J727">
        <v>41.38</v>
      </c>
      <c r="K727" t="s">
        <v>20</v>
      </c>
      <c r="L727" t="s">
        <v>233</v>
      </c>
      <c r="M727" t="s">
        <v>82</v>
      </c>
      <c r="N727" t="s">
        <v>35</v>
      </c>
      <c r="O727" t="s">
        <v>79</v>
      </c>
      <c r="Q72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126</v>
      </c>
      <c r="R727" s="6">
        <f t="shared" si="44"/>
        <v>45023</v>
      </c>
      <c r="S727" s="5">
        <f t="shared" si="45"/>
        <v>0.10277777777810115</v>
      </c>
      <c r="T727" s="5">
        <f t="shared" si="46"/>
        <v>0.2381944444423425</v>
      </c>
      <c r="U727" s="4">
        <f t="shared" si="47"/>
        <v>0.13541666666424135</v>
      </c>
      <c r="V72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3.0208333333333334E-2</v>
      </c>
      <c r="W727" s="4">
        <f>IFERROR(Sala[[#This Row],[T Permanencia]]-Sala[[#This Row],[T Preparación (H)]],0)</f>
        <v>0.10520833333090801</v>
      </c>
      <c r="X727" t="str">
        <f>IF(Sala[[#This Row],[T Degustación (H)]]&gt;0,"Cobrado","No cobrado")</f>
        <v>Cobrado</v>
      </c>
    </row>
    <row r="728" spans="1:24" x14ac:dyDescent="0.2">
      <c r="A728">
        <v>17</v>
      </c>
      <c r="B728" t="s">
        <v>221</v>
      </c>
      <c r="C728">
        <v>727</v>
      </c>
      <c r="D728">
        <v>6</v>
      </c>
      <c r="E728" s="1">
        <v>45023.021527777775</v>
      </c>
      <c r="F728" s="1">
        <v>45023.126388888886</v>
      </c>
      <c r="G728" t="s">
        <v>24</v>
      </c>
      <c r="H728" t="s">
        <v>9</v>
      </c>
      <c r="I728" t="s">
        <v>235</v>
      </c>
      <c r="J728">
        <v>13.24</v>
      </c>
      <c r="K728" t="s">
        <v>20</v>
      </c>
      <c r="L728" t="s">
        <v>28</v>
      </c>
      <c r="M728" t="s">
        <v>56</v>
      </c>
      <c r="Q72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40</v>
      </c>
      <c r="R728" s="6">
        <f t="shared" si="44"/>
        <v>45023</v>
      </c>
      <c r="S728" s="5">
        <f t="shared" si="45"/>
        <v>2.1527777775190771E-2</v>
      </c>
      <c r="T728" s="5">
        <f t="shared" si="46"/>
        <v>0.12638888888614019</v>
      </c>
      <c r="U728" s="4">
        <f t="shared" si="47"/>
        <v>0.10486111111094942</v>
      </c>
      <c r="V72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7.2916666666666668E-3</v>
      </c>
      <c r="W728" s="4">
        <f>IFERROR(Sala[[#This Row],[T Permanencia]]-Sala[[#This Row],[T Preparación (H)]],0)</f>
        <v>9.7569444444282755E-2</v>
      </c>
      <c r="X728" t="str">
        <f>IF(Sala[[#This Row],[T Degustación (H)]]&gt;0,"Cobrado","No cobrado")</f>
        <v>Cobrado</v>
      </c>
    </row>
    <row r="729" spans="1:24" x14ac:dyDescent="0.2">
      <c r="A729">
        <v>9</v>
      </c>
      <c r="B729" t="s">
        <v>409</v>
      </c>
      <c r="C729">
        <v>728</v>
      </c>
      <c r="D729">
        <v>6</v>
      </c>
      <c r="E729" s="1">
        <v>45023.087500000001</v>
      </c>
      <c r="F729" s="1">
        <v>45023.186805555553</v>
      </c>
      <c r="G729" t="s">
        <v>63</v>
      </c>
      <c r="H729" t="s">
        <v>39</v>
      </c>
      <c r="I729" t="s">
        <v>235</v>
      </c>
      <c r="J729">
        <v>34.28</v>
      </c>
      <c r="K729" t="s">
        <v>16</v>
      </c>
      <c r="L729" t="s">
        <v>40</v>
      </c>
      <c r="M729" t="s">
        <v>37</v>
      </c>
      <c r="N729" t="s">
        <v>41</v>
      </c>
      <c r="O729" t="s">
        <v>95</v>
      </c>
      <c r="Q72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195</v>
      </c>
      <c r="R729" s="6">
        <f t="shared" si="44"/>
        <v>45023</v>
      </c>
      <c r="S729" s="5">
        <f t="shared" si="45"/>
        <v>8.7500000001455192E-2</v>
      </c>
      <c r="T729" s="5">
        <f t="shared" si="46"/>
        <v>0.18680555555329192</v>
      </c>
      <c r="U729" s="4">
        <f t="shared" si="47"/>
        <v>0.1097222222185034</v>
      </c>
      <c r="V72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3.6111111111111108E-2</v>
      </c>
      <c r="W729" s="4">
        <f>IFERROR(Sala[[#This Row],[T Permanencia]]-Sala[[#This Row],[T Preparación (H)]],0)</f>
        <v>7.3611111107392296E-2</v>
      </c>
      <c r="X729" t="str">
        <f>IF(Sala[[#This Row],[T Degustación (H)]]&gt;0,"Cobrado","No cobrado")</f>
        <v>Cobrado</v>
      </c>
    </row>
    <row r="730" spans="1:24" x14ac:dyDescent="0.2">
      <c r="A730">
        <v>20</v>
      </c>
      <c r="B730" t="s">
        <v>367</v>
      </c>
      <c r="C730">
        <v>729</v>
      </c>
      <c r="D730">
        <v>2</v>
      </c>
      <c r="E730" s="1">
        <v>45023.117361111108</v>
      </c>
      <c r="F730" s="1">
        <v>45023.253472222219</v>
      </c>
      <c r="G730" t="s">
        <v>13</v>
      </c>
      <c r="H730" t="s">
        <v>39</v>
      </c>
      <c r="I730" t="s">
        <v>234</v>
      </c>
      <c r="J730">
        <v>18.97</v>
      </c>
      <c r="K730" t="s">
        <v>16</v>
      </c>
      <c r="L730" t="s">
        <v>46</v>
      </c>
      <c r="M730" t="s">
        <v>29</v>
      </c>
      <c r="N730" t="s">
        <v>56</v>
      </c>
      <c r="Q73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128</v>
      </c>
      <c r="R730" s="6">
        <f t="shared" si="44"/>
        <v>45023</v>
      </c>
      <c r="S730" s="5">
        <f t="shared" si="45"/>
        <v>0.11736111110803904</v>
      </c>
      <c r="T730" s="5">
        <f t="shared" si="46"/>
        <v>0.25347222221898846</v>
      </c>
      <c r="U730" s="4">
        <f t="shared" si="47"/>
        <v>0.14652777777761608</v>
      </c>
      <c r="V73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2.1643518518518517E-2</v>
      </c>
      <c r="W730" s="4">
        <f>IFERROR(Sala[[#This Row],[T Permanencia]]-Sala[[#This Row],[T Preparación (H)]],0)</f>
        <v>0.12488425925909756</v>
      </c>
      <c r="X730" t="str">
        <f>IF(Sala[[#This Row],[T Degustación (H)]]&gt;0,"Cobrado","No cobrado")</f>
        <v>Cobrado</v>
      </c>
    </row>
    <row r="731" spans="1:24" x14ac:dyDescent="0.2">
      <c r="A731">
        <v>8</v>
      </c>
      <c r="B731" t="s">
        <v>535</v>
      </c>
      <c r="C731">
        <v>730</v>
      </c>
      <c r="D731">
        <v>3</v>
      </c>
      <c r="E731" s="1">
        <v>45023.020138888889</v>
      </c>
      <c r="F731" s="1">
        <v>45023.106249999997</v>
      </c>
      <c r="G731" t="s">
        <v>43</v>
      </c>
      <c r="H731" t="s">
        <v>14</v>
      </c>
      <c r="I731" t="s">
        <v>234</v>
      </c>
      <c r="J731">
        <v>15.02</v>
      </c>
      <c r="K731" t="s">
        <v>16</v>
      </c>
      <c r="L731" t="s">
        <v>233</v>
      </c>
      <c r="M731" t="s">
        <v>31</v>
      </c>
      <c r="N731" t="s">
        <v>65</v>
      </c>
      <c r="Q73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114</v>
      </c>
      <c r="R731" s="6">
        <f t="shared" si="44"/>
        <v>45023</v>
      </c>
      <c r="S731" s="5">
        <f t="shared" si="45"/>
        <v>2.0138888889050577E-2</v>
      </c>
      <c r="T731" s="5">
        <f t="shared" si="46"/>
        <v>0.10624999999708962</v>
      </c>
      <c r="U731" s="4">
        <f t="shared" si="47"/>
        <v>9.6527777774705711E-2</v>
      </c>
      <c r="V73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4.0046296296296295E-2</v>
      </c>
      <c r="W731" s="4">
        <f>IFERROR(Sala[[#This Row],[T Permanencia]]-Sala[[#This Row],[T Preparación (H)]],0)</f>
        <v>5.6481481478409416E-2</v>
      </c>
      <c r="X731" t="str">
        <f>IF(Sala[[#This Row],[T Degustación (H)]]&gt;0,"Cobrado","No cobrado")</f>
        <v>Cobrado</v>
      </c>
    </row>
    <row r="732" spans="1:24" x14ac:dyDescent="0.2">
      <c r="A732">
        <v>17</v>
      </c>
      <c r="B732" t="s">
        <v>222</v>
      </c>
      <c r="C732">
        <v>731</v>
      </c>
      <c r="D732">
        <v>3</v>
      </c>
      <c r="E732" s="1">
        <v>45023.136111111111</v>
      </c>
      <c r="F732" s="1">
        <v>45023.267361111109</v>
      </c>
      <c r="G732" t="s">
        <v>24</v>
      </c>
      <c r="H732" t="s">
        <v>14</v>
      </c>
      <c r="I732" t="s">
        <v>234</v>
      </c>
      <c r="J732">
        <v>14.35</v>
      </c>
      <c r="K732" t="s">
        <v>20</v>
      </c>
      <c r="L732" t="s">
        <v>25</v>
      </c>
      <c r="M732" t="s">
        <v>95</v>
      </c>
      <c r="Q73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64</v>
      </c>
      <c r="R732" s="6">
        <f t="shared" si="44"/>
        <v>45023</v>
      </c>
      <c r="S732" s="5">
        <f t="shared" si="45"/>
        <v>0.13611111111094942</v>
      </c>
      <c r="T732" s="5">
        <f t="shared" si="46"/>
        <v>0.26736111110949423</v>
      </c>
      <c r="U732" s="4">
        <f t="shared" si="47"/>
        <v>0.13124999999854481</v>
      </c>
      <c r="V73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1.6319444444444445E-2</v>
      </c>
      <c r="W732" s="4">
        <f>IFERROR(Sala[[#This Row],[T Permanencia]]-Sala[[#This Row],[T Preparación (H)]],0)</f>
        <v>0.11493055555410037</v>
      </c>
      <c r="X732" t="str">
        <f>IF(Sala[[#This Row],[T Degustación (H)]]&gt;0,"Cobrado","No cobrado")</f>
        <v>Cobrado</v>
      </c>
    </row>
    <row r="733" spans="1:24" x14ac:dyDescent="0.2">
      <c r="A733">
        <v>12</v>
      </c>
      <c r="B733" t="s">
        <v>591</v>
      </c>
      <c r="C733">
        <v>732</v>
      </c>
      <c r="D733">
        <v>3</v>
      </c>
      <c r="E733" s="1">
        <v>45023.136805555558</v>
      </c>
      <c r="F733" s="1">
        <v>45023.300694444442</v>
      </c>
      <c r="G733" t="s">
        <v>8</v>
      </c>
      <c r="H733" t="s">
        <v>14</v>
      </c>
      <c r="I733" t="s">
        <v>234</v>
      </c>
      <c r="J733">
        <v>43.35</v>
      </c>
      <c r="K733" t="s">
        <v>20</v>
      </c>
      <c r="L733" t="s">
        <v>17</v>
      </c>
      <c r="M733" t="s">
        <v>26</v>
      </c>
      <c r="N733" t="s">
        <v>61</v>
      </c>
      <c r="O733" t="s">
        <v>35</v>
      </c>
      <c r="Q73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306</v>
      </c>
      <c r="R733" s="6">
        <f t="shared" si="44"/>
        <v>45023</v>
      </c>
      <c r="S733" s="5">
        <f t="shared" si="45"/>
        <v>0.1368055555576575</v>
      </c>
      <c r="T733" s="5">
        <f t="shared" si="46"/>
        <v>0.3006944444423425</v>
      </c>
      <c r="U733" s="4">
        <f t="shared" si="47"/>
        <v>0.163888888884685</v>
      </c>
      <c r="V73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2.8009259259259262E-2</v>
      </c>
      <c r="W733" s="4">
        <f>IFERROR(Sala[[#This Row],[T Permanencia]]-Sala[[#This Row],[T Preparación (H)]],0)</f>
        <v>0.13587962962542574</v>
      </c>
      <c r="X733" t="str">
        <f>IF(Sala[[#This Row],[T Degustación (H)]]&gt;0,"Cobrado","No cobrado")</f>
        <v>Cobrado</v>
      </c>
    </row>
    <row r="734" spans="1:24" x14ac:dyDescent="0.2">
      <c r="A734">
        <v>14</v>
      </c>
      <c r="B734" t="s">
        <v>333</v>
      </c>
      <c r="C734">
        <v>733</v>
      </c>
      <c r="D734">
        <v>6</v>
      </c>
      <c r="E734" s="1">
        <v>45023.152777777781</v>
      </c>
      <c r="F734" s="1">
        <v>45023.227777777778</v>
      </c>
      <c r="G734" t="s">
        <v>8</v>
      </c>
      <c r="H734" t="s">
        <v>9</v>
      </c>
      <c r="I734" t="s">
        <v>234</v>
      </c>
      <c r="J734">
        <v>35.090000000000003</v>
      </c>
      <c r="K734" t="s">
        <v>10</v>
      </c>
      <c r="L734" t="s">
        <v>40</v>
      </c>
      <c r="M734" t="s">
        <v>35</v>
      </c>
      <c r="N734" t="s">
        <v>65</v>
      </c>
      <c r="O734" t="s">
        <v>41</v>
      </c>
      <c r="Q73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186</v>
      </c>
      <c r="R734" s="6">
        <f t="shared" si="44"/>
        <v>45023</v>
      </c>
      <c r="S734" s="5">
        <f t="shared" si="45"/>
        <v>0.15277777778101154</v>
      </c>
      <c r="T734" s="5">
        <f t="shared" si="46"/>
        <v>0.22777777777810115</v>
      </c>
      <c r="U734" s="4">
        <f t="shared" si="47"/>
        <v>7.4999999997089617E-2</v>
      </c>
      <c r="V73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3.3912037037037039E-2</v>
      </c>
      <c r="W734" s="4">
        <f>IFERROR(Sala[[#This Row],[T Permanencia]]-Sala[[#This Row],[T Preparación (H)]],0)</f>
        <v>4.1087962960052578E-2</v>
      </c>
      <c r="X734" t="str">
        <f>IF(Sala[[#This Row],[T Degustación (H)]]&gt;0,"Cobrado","No cobrado")</f>
        <v>Cobrado</v>
      </c>
    </row>
    <row r="735" spans="1:24" x14ac:dyDescent="0.2">
      <c r="A735">
        <v>14</v>
      </c>
      <c r="B735" t="s">
        <v>592</v>
      </c>
      <c r="C735">
        <v>734</v>
      </c>
      <c r="D735">
        <v>2</v>
      </c>
      <c r="E735" s="1">
        <v>45023.102083333331</v>
      </c>
      <c r="F735" s="1">
        <v>45023.206250000003</v>
      </c>
      <c r="G735" t="s">
        <v>24</v>
      </c>
      <c r="H735" t="s">
        <v>14</v>
      </c>
      <c r="I735" t="s">
        <v>15</v>
      </c>
      <c r="J735">
        <v>46.82</v>
      </c>
      <c r="K735" t="s">
        <v>10</v>
      </c>
      <c r="L735" t="s">
        <v>81</v>
      </c>
      <c r="M735" t="s">
        <v>95</v>
      </c>
      <c r="N735" t="s">
        <v>65</v>
      </c>
      <c r="O735" t="s">
        <v>44</v>
      </c>
      <c r="Q73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139</v>
      </c>
      <c r="R735" s="6">
        <f t="shared" si="44"/>
        <v>45023</v>
      </c>
      <c r="S735" s="5">
        <f t="shared" si="45"/>
        <v>0.10208333333139308</v>
      </c>
      <c r="T735" s="5">
        <f t="shared" si="46"/>
        <v>0.20625000000291038</v>
      </c>
      <c r="U735" s="4">
        <f t="shared" si="47"/>
        <v>0.10416666667151731</v>
      </c>
      <c r="V73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3.1018518518518522E-2</v>
      </c>
      <c r="W735" s="4">
        <f>IFERROR(Sala[[#This Row],[T Permanencia]]-Sala[[#This Row],[T Preparación (H)]],0)</f>
        <v>7.3148148152998776E-2</v>
      </c>
      <c r="X735" t="str">
        <f>IF(Sala[[#This Row],[T Degustación (H)]]&gt;0,"Cobrado","No cobrado")</f>
        <v>Cobrado</v>
      </c>
    </row>
    <row r="736" spans="1:24" x14ac:dyDescent="0.2">
      <c r="A736">
        <v>20</v>
      </c>
      <c r="B736" t="s">
        <v>415</v>
      </c>
      <c r="C736">
        <v>735</v>
      </c>
      <c r="D736">
        <v>4</v>
      </c>
      <c r="E736" s="1">
        <v>45023.077777777777</v>
      </c>
      <c r="F736" s="1">
        <v>45023.157638888886</v>
      </c>
      <c r="G736" t="s">
        <v>43</v>
      </c>
      <c r="H736" t="s">
        <v>39</v>
      </c>
      <c r="I736" t="s">
        <v>234</v>
      </c>
      <c r="J736">
        <v>38.43</v>
      </c>
      <c r="K736" t="s">
        <v>10</v>
      </c>
      <c r="L736" t="s">
        <v>233</v>
      </c>
      <c r="M736" t="s">
        <v>79</v>
      </c>
      <c r="N736" t="s">
        <v>95</v>
      </c>
      <c r="Q73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142</v>
      </c>
      <c r="R736" s="6">
        <f t="shared" si="44"/>
        <v>45023</v>
      </c>
      <c r="S736" s="5">
        <f t="shared" si="45"/>
        <v>7.7777777776645962E-2</v>
      </c>
      <c r="T736" s="5">
        <f t="shared" si="46"/>
        <v>0.15763888888614019</v>
      </c>
      <c r="U736" s="4">
        <f t="shared" si="47"/>
        <v>7.9861111109494232E-2</v>
      </c>
      <c r="V73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2.361111111111111E-2</v>
      </c>
      <c r="W736" s="4">
        <f>IFERROR(Sala[[#This Row],[T Permanencia]]-Sala[[#This Row],[T Preparación (H)]],0)</f>
        <v>5.6249999998383121E-2</v>
      </c>
      <c r="X736" t="str">
        <f>IF(Sala[[#This Row],[T Degustación (H)]]&gt;0,"Cobrado","No cobrado")</f>
        <v>Cobrado</v>
      </c>
    </row>
    <row r="737" spans="1:24" x14ac:dyDescent="0.2">
      <c r="A737">
        <v>17</v>
      </c>
      <c r="B737" t="s">
        <v>335</v>
      </c>
      <c r="C737">
        <v>736</v>
      </c>
      <c r="D737">
        <v>2</v>
      </c>
      <c r="E737" s="1">
        <v>45023.047222222223</v>
      </c>
      <c r="F737" s="1">
        <v>45023.14166666667</v>
      </c>
      <c r="G737" t="s">
        <v>8</v>
      </c>
      <c r="H737" t="s">
        <v>39</v>
      </c>
      <c r="I737" t="s">
        <v>234</v>
      </c>
      <c r="J737">
        <v>25.91</v>
      </c>
      <c r="K737" t="s">
        <v>16</v>
      </c>
      <c r="L737" t="s">
        <v>233</v>
      </c>
      <c r="M737" t="s">
        <v>82</v>
      </c>
      <c r="N737" t="s">
        <v>22</v>
      </c>
      <c r="O737" t="s">
        <v>47</v>
      </c>
      <c r="Q73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215</v>
      </c>
      <c r="R737" s="6">
        <f t="shared" si="44"/>
        <v>45023</v>
      </c>
      <c r="S737" s="5">
        <f t="shared" si="45"/>
        <v>4.7222222223354038E-2</v>
      </c>
      <c r="T737" s="5">
        <f t="shared" si="46"/>
        <v>0.14166666667006211</v>
      </c>
      <c r="U737" s="4">
        <f t="shared" si="47"/>
        <v>0.10486111111337475</v>
      </c>
      <c r="V73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2.627314814814815E-2</v>
      </c>
      <c r="W737" s="4">
        <f>IFERROR(Sala[[#This Row],[T Permanencia]]-Sala[[#This Row],[T Preparación (H)]],0)</f>
        <v>7.8587962965226604E-2</v>
      </c>
      <c r="X737" t="str">
        <f>IF(Sala[[#This Row],[T Degustación (H)]]&gt;0,"Cobrado","No cobrado")</f>
        <v>Cobrado</v>
      </c>
    </row>
    <row r="738" spans="1:24" x14ac:dyDescent="0.2">
      <c r="A738">
        <v>6</v>
      </c>
      <c r="B738" t="s">
        <v>593</v>
      </c>
      <c r="C738">
        <v>737</v>
      </c>
      <c r="D738">
        <v>1</v>
      </c>
      <c r="E738" s="1">
        <v>45023.027083333334</v>
      </c>
      <c r="F738" s="1">
        <v>45023.129166666666</v>
      </c>
      <c r="G738" t="s">
        <v>24</v>
      </c>
      <c r="H738" t="s">
        <v>39</v>
      </c>
      <c r="I738" t="s">
        <v>235</v>
      </c>
      <c r="J738">
        <v>24.09</v>
      </c>
      <c r="K738" t="s">
        <v>20</v>
      </c>
      <c r="L738" t="s">
        <v>60</v>
      </c>
      <c r="M738" t="s">
        <v>18</v>
      </c>
      <c r="N738" t="s">
        <v>31</v>
      </c>
      <c r="Q73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118</v>
      </c>
      <c r="R738" s="6">
        <f t="shared" si="44"/>
        <v>45023</v>
      </c>
      <c r="S738" s="5">
        <f t="shared" si="45"/>
        <v>2.7083333334303461E-2</v>
      </c>
      <c r="T738" s="5">
        <f t="shared" si="46"/>
        <v>0.12916666666569654</v>
      </c>
      <c r="U738" s="4">
        <f t="shared" si="47"/>
        <v>0.10208333333139308</v>
      </c>
      <c r="V73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7.6388888888888886E-3</v>
      </c>
      <c r="W738" s="4">
        <f>IFERROR(Sala[[#This Row],[T Permanencia]]-Sala[[#This Row],[T Preparación (H)]],0)</f>
        <v>9.4444444442504188E-2</v>
      </c>
      <c r="X738" t="str">
        <f>IF(Sala[[#This Row],[T Degustación (H)]]&gt;0,"Cobrado","No cobrado")</f>
        <v>Cobrado</v>
      </c>
    </row>
    <row r="739" spans="1:24" x14ac:dyDescent="0.2">
      <c r="A739">
        <v>15</v>
      </c>
      <c r="B739" t="s">
        <v>500</v>
      </c>
      <c r="C739">
        <v>738</v>
      </c>
      <c r="D739">
        <v>1</v>
      </c>
      <c r="E739" s="1">
        <v>45023.035416666666</v>
      </c>
      <c r="F739" s="1">
        <v>45023.086111111108</v>
      </c>
      <c r="G739" t="s">
        <v>43</v>
      </c>
      <c r="H739" t="s">
        <v>14</v>
      </c>
      <c r="I739" t="s">
        <v>234</v>
      </c>
      <c r="J739">
        <v>17.37</v>
      </c>
      <c r="K739" t="s">
        <v>16</v>
      </c>
      <c r="L739" t="s">
        <v>233</v>
      </c>
      <c r="M739" t="s">
        <v>61</v>
      </c>
      <c r="N739" t="s">
        <v>22</v>
      </c>
      <c r="O739" t="s">
        <v>37</v>
      </c>
      <c r="Q73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134</v>
      </c>
      <c r="R739" s="6">
        <f t="shared" si="44"/>
        <v>45023</v>
      </c>
      <c r="S739" s="5">
        <f t="shared" si="45"/>
        <v>3.5416666665696539E-2</v>
      </c>
      <c r="T739" s="5">
        <f t="shared" si="46"/>
        <v>8.611111110803904E-2</v>
      </c>
      <c r="U739" s="4">
        <f t="shared" si="47"/>
        <v>6.1111111109009165E-2</v>
      </c>
      <c r="V73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3.5532407407407408E-2</v>
      </c>
      <c r="W739" s="4">
        <f>IFERROR(Sala[[#This Row],[T Permanencia]]-Sala[[#This Row],[T Preparación (H)]],0)</f>
        <v>2.5578703701601757E-2</v>
      </c>
      <c r="X739" t="str">
        <f>IF(Sala[[#This Row],[T Degustación (H)]]&gt;0,"Cobrado","No cobrado")</f>
        <v>Cobrado</v>
      </c>
    </row>
    <row r="740" spans="1:24" x14ac:dyDescent="0.2">
      <c r="A740">
        <v>10</v>
      </c>
      <c r="B740" t="s">
        <v>223</v>
      </c>
      <c r="C740">
        <v>739</v>
      </c>
      <c r="D740">
        <v>5</v>
      </c>
      <c r="E740" s="1">
        <v>45023.161805555559</v>
      </c>
      <c r="F740" s="1">
        <v>45023.256944444445</v>
      </c>
      <c r="G740" t="s">
        <v>24</v>
      </c>
      <c r="H740" t="s">
        <v>14</v>
      </c>
      <c r="I740" t="s">
        <v>235</v>
      </c>
      <c r="J740">
        <v>33.69</v>
      </c>
      <c r="K740" t="s">
        <v>20</v>
      </c>
      <c r="L740" t="s">
        <v>28</v>
      </c>
      <c r="M740" t="s">
        <v>79</v>
      </c>
      <c r="Q74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46</v>
      </c>
      <c r="R740" s="6">
        <f t="shared" si="44"/>
        <v>45023</v>
      </c>
      <c r="S740" s="5">
        <f t="shared" si="45"/>
        <v>0.16180555555911269</v>
      </c>
      <c r="T740" s="5">
        <f t="shared" si="46"/>
        <v>0.25694444444525288</v>
      </c>
      <c r="U740" s="4">
        <f t="shared" si="47"/>
        <v>9.5138888886140194E-2</v>
      </c>
      <c r="V74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1.8749999999999999E-2</v>
      </c>
      <c r="W740" s="4">
        <f>IFERROR(Sala[[#This Row],[T Permanencia]]-Sala[[#This Row],[T Preparación (H)]],0)</f>
        <v>7.6388888886140191E-2</v>
      </c>
      <c r="X740" t="str">
        <f>IF(Sala[[#This Row],[T Degustación (H)]]&gt;0,"Cobrado","No cobrado")</f>
        <v>Cobrado</v>
      </c>
    </row>
    <row r="741" spans="1:24" x14ac:dyDescent="0.2">
      <c r="A741">
        <v>16</v>
      </c>
      <c r="B741" t="s">
        <v>594</v>
      </c>
      <c r="C741">
        <v>740</v>
      </c>
      <c r="D741">
        <v>6</v>
      </c>
      <c r="E741" s="1">
        <v>45023.15902777778</v>
      </c>
      <c r="F741" s="1">
        <v>45023.26666666667</v>
      </c>
      <c r="G741" t="s">
        <v>63</v>
      </c>
      <c r="H741" t="s">
        <v>14</v>
      </c>
      <c r="I741" t="s">
        <v>235</v>
      </c>
      <c r="J741">
        <v>16.05</v>
      </c>
      <c r="K741" t="s">
        <v>20</v>
      </c>
      <c r="L741" t="s">
        <v>52</v>
      </c>
      <c r="M741" t="s">
        <v>22</v>
      </c>
      <c r="N741" t="s">
        <v>95</v>
      </c>
      <c r="O741" t="s">
        <v>35</v>
      </c>
      <c r="P741" t="s">
        <v>79</v>
      </c>
      <c r="Q74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293</v>
      </c>
      <c r="R741" s="6">
        <f t="shared" si="44"/>
        <v>45023</v>
      </c>
      <c r="S741" s="5">
        <f t="shared" si="45"/>
        <v>0.15902777777955635</v>
      </c>
      <c r="T741" s="5">
        <f t="shared" si="46"/>
        <v>0.26666666667006211</v>
      </c>
      <c r="U741" s="4">
        <f t="shared" si="47"/>
        <v>0.10763888889050577</v>
      </c>
      <c r="V74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3.3564814814814811E-2</v>
      </c>
      <c r="W741" s="4">
        <f>IFERROR(Sala[[#This Row],[T Permanencia]]-Sala[[#This Row],[T Preparación (H)]],0)</f>
        <v>7.4074074075690957E-2</v>
      </c>
      <c r="X741" t="str">
        <f>IF(Sala[[#This Row],[T Degustación (H)]]&gt;0,"Cobrado","No cobrado")</f>
        <v>Cobrado</v>
      </c>
    </row>
    <row r="742" spans="1:24" x14ac:dyDescent="0.2">
      <c r="A742">
        <v>14</v>
      </c>
      <c r="B742" t="s">
        <v>449</v>
      </c>
      <c r="C742">
        <v>741</v>
      </c>
      <c r="D742">
        <v>4</v>
      </c>
      <c r="E742" s="1">
        <v>45023.020138888889</v>
      </c>
      <c r="F742" s="1">
        <v>45023.182638888888</v>
      </c>
      <c r="G742" t="s">
        <v>24</v>
      </c>
      <c r="H742" t="s">
        <v>14</v>
      </c>
      <c r="I742" t="s">
        <v>235</v>
      </c>
      <c r="J742">
        <v>40.31</v>
      </c>
      <c r="K742" t="s">
        <v>16</v>
      </c>
      <c r="L742" t="s">
        <v>46</v>
      </c>
      <c r="M742" t="s">
        <v>65</v>
      </c>
      <c r="N742" t="s">
        <v>18</v>
      </c>
      <c r="O742" t="s">
        <v>102</v>
      </c>
      <c r="P742" t="s">
        <v>22</v>
      </c>
      <c r="Q74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285</v>
      </c>
      <c r="R742" s="6">
        <f t="shared" si="44"/>
        <v>45023</v>
      </c>
      <c r="S742" s="5">
        <f t="shared" si="45"/>
        <v>2.0138888889050577E-2</v>
      </c>
      <c r="T742" s="5">
        <f t="shared" si="46"/>
        <v>0.18263888888759539</v>
      </c>
      <c r="U742" s="4">
        <f t="shared" si="47"/>
        <v>0.17291666666521147</v>
      </c>
      <c r="V74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4.6759259259259257E-2</v>
      </c>
      <c r="W742" s="4">
        <f>IFERROR(Sala[[#This Row],[T Permanencia]]-Sala[[#This Row],[T Preparación (H)]],0)</f>
        <v>0.12615740740595222</v>
      </c>
      <c r="X742" t="str">
        <f>IF(Sala[[#This Row],[T Degustación (H)]]&gt;0,"Cobrado","No cobrado")</f>
        <v>Cobrado</v>
      </c>
    </row>
    <row r="743" spans="1:24" x14ac:dyDescent="0.2">
      <c r="A743">
        <v>20</v>
      </c>
      <c r="B743" t="s">
        <v>514</v>
      </c>
      <c r="C743">
        <v>742</v>
      </c>
      <c r="D743">
        <v>4</v>
      </c>
      <c r="E743" s="1">
        <v>45023.025000000001</v>
      </c>
      <c r="F743" s="1">
        <v>45023.098611111112</v>
      </c>
      <c r="G743" t="s">
        <v>24</v>
      </c>
      <c r="H743" t="s">
        <v>39</v>
      </c>
      <c r="I743" t="s">
        <v>234</v>
      </c>
      <c r="J743">
        <v>10.51</v>
      </c>
      <c r="K743" t="s">
        <v>20</v>
      </c>
      <c r="L743" t="s">
        <v>28</v>
      </c>
      <c r="M743" t="s">
        <v>47</v>
      </c>
      <c r="N743" t="s">
        <v>31</v>
      </c>
      <c r="O743" t="s">
        <v>61</v>
      </c>
      <c r="P743" t="s">
        <v>44</v>
      </c>
      <c r="Q74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166</v>
      </c>
      <c r="R743" s="6">
        <f t="shared" si="44"/>
        <v>45023</v>
      </c>
      <c r="S743" s="5">
        <f t="shared" si="45"/>
        <v>2.5000000001455192E-2</v>
      </c>
      <c r="T743" s="5">
        <f t="shared" si="46"/>
        <v>9.8611111112404615E-2</v>
      </c>
      <c r="U743" s="4">
        <f t="shared" si="47"/>
        <v>7.3611111110949423E-2</v>
      </c>
      <c r="V74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8.0787037037037032E-2</v>
      </c>
      <c r="W743" s="4">
        <f>IFERROR(Sala[[#This Row],[T Permanencia]]-Sala[[#This Row],[T Preparación (H)]],0)</f>
        <v>-7.175925926087609E-3</v>
      </c>
      <c r="X743" t="str">
        <f>IF(Sala[[#This Row],[T Degustación (H)]]&gt;0,"Cobrado","No cobrado")</f>
        <v>No cobrado</v>
      </c>
    </row>
    <row r="744" spans="1:24" x14ac:dyDescent="0.2">
      <c r="A744">
        <v>19</v>
      </c>
      <c r="B744" t="s">
        <v>417</v>
      </c>
      <c r="C744">
        <v>743</v>
      </c>
      <c r="D744">
        <v>2</v>
      </c>
      <c r="E744" s="1">
        <v>45023.157638888886</v>
      </c>
      <c r="F744" s="1">
        <v>45023.322222222225</v>
      </c>
      <c r="G744" t="s">
        <v>43</v>
      </c>
      <c r="H744" t="s">
        <v>14</v>
      </c>
      <c r="I744" t="s">
        <v>235</v>
      </c>
      <c r="J744">
        <v>25.7</v>
      </c>
      <c r="K744" t="s">
        <v>16</v>
      </c>
      <c r="L744" t="s">
        <v>17</v>
      </c>
      <c r="M744" t="s">
        <v>61</v>
      </c>
      <c r="N744" t="s">
        <v>37</v>
      </c>
      <c r="O744" t="s">
        <v>79</v>
      </c>
      <c r="Q74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134</v>
      </c>
      <c r="R744" s="6">
        <f t="shared" si="44"/>
        <v>45023</v>
      </c>
      <c r="S744" s="5">
        <f t="shared" si="45"/>
        <v>0.15763888888614019</v>
      </c>
      <c r="T744" s="5">
        <f t="shared" si="46"/>
        <v>0.32222222222480923</v>
      </c>
      <c r="U744" s="4">
        <f t="shared" si="47"/>
        <v>0.17500000000533569</v>
      </c>
      <c r="V74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4.9652777777777782E-2</v>
      </c>
      <c r="W744" s="4">
        <f>IFERROR(Sala[[#This Row],[T Permanencia]]-Sala[[#This Row],[T Preparación (H)]],0)</f>
        <v>0.1253472222275579</v>
      </c>
      <c r="X744" t="str">
        <f>IF(Sala[[#This Row],[T Degustación (H)]]&gt;0,"Cobrado","No cobrado")</f>
        <v>Cobrado</v>
      </c>
    </row>
    <row r="745" spans="1:24" x14ac:dyDescent="0.2">
      <c r="A745">
        <v>11</v>
      </c>
      <c r="B745" t="s">
        <v>242</v>
      </c>
      <c r="C745">
        <v>744</v>
      </c>
      <c r="D745">
        <v>1</v>
      </c>
      <c r="E745" s="1">
        <v>45023.082638888889</v>
      </c>
      <c r="F745" s="1">
        <v>45023.242361111108</v>
      </c>
      <c r="G745" t="s">
        <v>63</v>
      </c>
      <c r="H745" t="s">
        <v>14</v>
      </c>
      <c r="I745" t="s">
        <v>234</v>
      </c>
      <c r="J745">
        <v>26.5</v>
      </c>
      <c r="K745" t="s">
        <v>10</v>
      </c>
      <c r="L745" t="s">
        <v>233</v>
      </c>
      <c r="M745" t="s">
        <v>37</v>
      </c>
      <c r="N745" t="s">
        <v>18</v>
      </c>
      <c r="Q74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76</v>
      </c>
      <c r="R745" s="6">
        <f t="shared" si="44"/>
        <v>45023</v>
      </c>
      <c r="S745" s="5">
        <f t="shared" si="45"/>
        <v>8.2638888889050577E-2</v>
      </c>
      <c r="T745" s="5">
        <f t="shared" si="46"/>
        <v>0.24236111110803904</v>
      </c>
      <c r="U745" s="4">
        <f t="shared" si="47"/>
        <v>0.15972222221898846</v>
      </c>
      <c r="V74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4.3055555555555555E-2</v>
      </c>
      <c r="W745" s="4">
        <f>IFERROR(Sala[[#This Row],[T Permanencia]]-Sala[[#This Row],[T Preparación (H)]],0)</f>
        <v>0.11666666666343291</v>
      </c>
      <c r="X745" t="str">
        <f>IF(Sala[[#This Row],[T Degustación (H)]]&gt;0,"Cobrado","No cobrado")</f>
        <v>Cobrado</v>
      </c>
    </row>
    <row r="746" spans="1:24" x14ac:dyDescent="0.2">
      <c r="A746">
        <v>3</v>
      </c>
      <c r="B746" t="s">
        <v>579</v>
      </c>
      <c r="C746">
        <v>745</v>
      </c>
      <c r="D746">
        <v>1</v>
      </c>
      <c r="E746" s="1">
        <v>45023.106944444444</v>
      </c>
      <c r="F746" s="1">
        <v>45023.202777777777</v>
      </c>
      <c r="G746" t="s">
        <v>13</v>
      </c>
      <c r="H746" t="s">
        <v>14</v>
      </c>
      <c r="I746" t="s">
        <v>15</v>
      </c>
      <c r="J746">
        <v>18.75</v>
      </c>
      <c r="K746" t="s">
        <v>10</v>
      </c>
      <c r="L746" t="s">
        <v>21</v>
      </c>
      <c r="M746" t="s">
        <v>11</v>
      </c>
      <c r="N746" t="s">
        <v>65</v>
      </c>
      <c r="O746" t="s">
        <v>50</v>
      </c>
      <c r="P746" t="s">
        <v>41</v>
      </c>
      <c r="Q74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284</v>
      </c>
      <c r="R746" s="6">
        <f t="shared" si="44"/>
        <v>45023</v>
      </c>
      <c r="S746" s="5">
        <f t="shared" si="45"/>
        <v>0.10694444444379769</v>
      </c>
      <c r="T746" s="5">
        <f t="shared" si="46"/>
        <v>0.20277777777664596</v>
      </c>
      <c r="U746" s="4">
        <f t="shared" si="47"/>
        <v>9.5833333332848269E-2</v>
      </c>
      <c r="V74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2.060185185185185E-2</v>
      </c>
      <c r="W746" s="4">
        <f>IFERROR(Sala[[#This Row],[T Permanencia]]-Sala[[#This Row],[T Preparación (H)]],0)</f>
        <v>7.5231481480996426E-2</v>
      </c>
      <c r="X746" t="str">
        <f>IF(Sala[[#This Row],[T Degustación (H)]]&gt;0,"Cobrado","No cobrado")</f>
        <v>Cobrado</v>
      </c>
    </row>
    <row r="747" spans="1:24" x14ac:dyDescent="0.2">
      <c r="A747">
        <v>13</v>
      </c>
      <c r="B747" t="s">
        <v>216</v>
      </c>
      <c r="C747">
        <v>746</v>
      </c>
      <c r="D747">
        <v>2</v>
      </c>
      <c r="E747" s="1">
        <v>45023.131944444445</v>
      </c>
      <c r="F747" s="1">
        <v>45023.268750000003</v>
      </c>
      <c r="G747" t="s">
        <v>63</v>
      </c>
      <c r="H747" t="s">
        <v>14</v>
      </c>
      <c r="I747" t="s">
        <v>234</v>
      </c>
      <c r="J747">
        <v>44.9</v>
      </c>
      <c r="K747" t="s">
        <v>16</v>
      </c>
      <c r="L747" t="s">
        <v>25</v>
      </c>
      <c r="M747" t="s">
        <v>11</v>
      </c>
      <c r="N747" t="s">
        <v>95</v>
      </c>
      <c r="Q74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201</v>
      </c>
      <c r="R747" s="6">
        <f t="shared" si="44"/>
        <v>45023</v>
      </c>
      <c r="S747" s="5">
        <f t="shared" si="45"/>
        <v>0.13194444444525288</v>
      </c>
      <c r="T747" s="5">
        <f t="shared" si="46"/>
        <v>0.26875000000291038</v>
      </c>
      <c r="U747" s="4">
        <f t="shared" si="47"/>
        <v>0.14722222222432416</v>
      </c>
      <c r="V74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1.7824074074074076E-2</v>
      </c>
      <c r="W747" s="4">
        <f>IFERROR(Sala[[#This Row],[T Permanencia]]-Sala[[#This Row],[T Preparación (H)]],0)</f>
        <v>0.12939814815025008</v>
      </c>
      <c r="X747" t="str">
        <f>IF(Sala[[#This Row],[T Degustación (H)]]&gt;0,"Cobrado","No cobrado")</f>
        <v>Cobrado</v>
      </c>
    </row>
    <row r="748" spans="1:24" x14ac:dyDescent="0.2">
      <c r="A748">
        <v>16</v>
      </c>
      <c r="B748" t="s">
        <v>224</v>
      </c>
      <c r="C748">
        <v>747</v>
      </c>
      <c r="D748">
        <v>3</v>
      </c>
      <c r="E748" s="1">
        <v>45023.120138888888</v>
      </c>
      <c r="F748" s="1">
        <v>45023.200694444444</v>
      </c>
      <c r="G748" t="s">
        <v>63</v>
      </c>
      <c r="H748" t="s">
        <v>39</v>
      </c>
      <c r="I748" t="s">
        <v>235</v>
      </c>
      <c r="J748">
        <v>37.229999999999997</v>
      </c>
      <c r="K748" t="s">
        <v>20</v>
      </c>
      <c r="L748" t="s">
        <v>46</v>
      </c>
      <c r="M748" t="s">
        <v>50</v>
      </c>
      <c r="Q74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25</v>
      </c>
      <c r="R748" s="6">
        <f t="shared" si="44"/>
        <v>45023</v>
      </c>
      <c r="S748" s="5">
        <f t="shared" si="45"/>
        <v>0.12013888888759539</v>
      </c>
      <c r="T748" s="5">
        <f t="shared" si="46"/>
        <v>0.20069444444379769</v>
      </c>
      <c r="U748" s="4">
        <f t="shared" si="47"/>
        <v>8.0555555556202307E-2</v>
      </c>
      <c r="V74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1.9444444444444445E-2</v>
      </c>
      <c r="W748" s="4">
        <f>IFERROR(Sala[[#This Row],[T Permanencia]]-Sala[[#This Row],[T Preparación (H)]],0)</f>
        <v>6.1111111111757863E-2</v>
      </c>
      <c r="X748" t="str">
        <f>IF(Sala[[#This Row],[T Degustación (H)]]&gt;0,"Cobrado","No cobrado")</f>
        <v>Cobrado</v>
      </c>
    </row>
    <row r="749" spans="1:24" x14ac:dyDescent="0.2">
      <c r="A749">
        <v>2</v>
      </c>
      <c r="B749" t="s">
        <v>595</v>
      </c>
      <c r="C749">
        <v>748</v>
      </c>
      <c r="D749">
        <v>4</v>
      </c>
      <c r="E749" s="1">
        <v>45023.105555555558</v>
      </c>
      <c r="F749" s="1">
        <v>45023.248611111114</v>
      </c>
      <c r="G749" t="s">
        <v>24</v>
      </c>
      <c r="H749" t="s">
        <v>14</v>
      </c>
      <c r="I749" t="s">
        <v>234</v>
      </c>
      <c r="J749">
        <v>12.55</v>
      </c>
      <c r="K749" t="s">
        <v>20</v>
      </c>
      <c r="L749" t="s">
        <v>81</v>
      </c>
      <c r="M749" t="s">
        <v>95</v>
      </c>
      <c r="N749" t="s">
        <v>61</v>
      </c>
      <c r="Q74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110</v>
      </c>
      <c r="R749" s="6">
        <f t="shared" si="44"/>
        <v>45023</v>
      </c>
      <c r="S749" s="5">
        <f t="shared" si="45"/>
        <v>0.1055555555576575</v>
      </c>
      <c r="T749" s="5">
        <f t="shared" si="46"/>
        <v>0.24861111111385981</v>
      </c>
      <c r="U749" s="4">
        <f t="shared" si="47"/>
        <v>0.14305555555620231</v>
      </c>
      <c r="V74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1.0879629629629628E-2</v>
      </c>
      <c r="W749" s="4">
        <f>IFERROR(Sala[[#This Row],[T Permanencia]]-Sala[[#This Row],[T Preparación (H)]],0)</f>
        <v>0.13217592592657268</v>
      </c>
      <c r="X749" t="str">
        <f>IF(Sala[[#This Row],[T Degustación (H)]]&gt;0,"Cobrado","No cobrado")</f>
        <v>Cobrado</v>
      </c>
    </row>
    <row r="750" spans="1:24" x14ac:dyDescent="0.2">
      <c r="A750">
        <v>1</v>
      </c>
      <c r="B750" t="s">
        <v>224</v>
      </c>
      <c r="C750">
        <v>749</v>
      </c>
      <c r="D750">
        <v>2</v>
      </c>
      <c r="E750" s="1">
        <v>45023.056250000001</v>
      </c>
      <c r="F750" s="1">
        <v>45023.119444444441</v>
      </c>
      <c r="G750" t="s">
        <v>8</v>
      </c>
      <c r="H750" t="s">
        <v>14</v>
      </c>
      <c r="I750" t="s">
        <v>235</v>
      </c>
      <c r="J750">
        <v>24.12</v>
      </c>
      <c r="K750" t="s">
        <v>16</v>
      </c>
      <c r="L750" t="s">
        <v>231</v>
      </c>
      <c r="M750" t="s">
        <v>11</v>
      </c>
      <c r="Q75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70</v>
      </c>
      <c r="R750" s="6">
        <f t="shared" si="44"/>
        <v>45023</v>
      </c>
      <c r="S750" s="5">
        <f t="shared" si="45"/>
        <v>5.6250000001455192E-2</v>
      </c>
      <c r="T750" s="5">
        <f t="shared" si="46"/>
        <v>0.11944444444088731</v>
      </c>
      <c r="U750" s="4">
        <f t="shared" si="47"/>
        <v>7.3611111106098789E-2</v>
      </c>
      <c r="V75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2.7777777777777779E-3</v>
      </c>
      <c r="W750" s="4">
        <f>IFERROR(Sala[[#This Row],[T Permanencia]]-Sala[[#This Row],[T Preparación (H)]],0)</f>
        <v>7.0833333328321008E-2</v>
      </c>
      <c r="X750" t="str">
        <f>IF(Sala[[#This Row],[T Degustación (H)]]&gt;0,"Cobrado","No cobrado")</f>
        <v>Cobrado</v>
      </c>
    </row>
    <row r="751" spans="1:24" x14ac:dyDescent="0.2">
      <c r="A751">
        <v>6</v>
      </c>
      <c r="B751" t="s">
        <v>596</v>
      </c>
      <c r="C751">
        <v>750</v>
      </c>
      <c r="D751">
        <v>4</v>
      </c>
      <c r="E751" s="1">
        <v>45023.073611111111</v>
      </c>
      <c r="F751" s="1">
        <v>45023.125</v>
      </c>
      <c r="G751" t="s">
        <v>63</v>
      </c>
      <c r="H751" t="s">
        <v>14</v>
      </c>
      <c r="I751" t="s">
        <v>234</v>
      </c>
      <c r="J751">
        <v>21.82</v>
      </c>
      <c r="K751" t="s">
        <v>10</v>
      </c>
      <c r="L751" t="s">
        <v>21</v>
      </c>
      <c r="M751" t="s">
        <v>47</v>
      </c>
      <c r="N751" t="s">
        <v>61</v>
      </c>
      <c r="Q75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119</v>
      </c>
      <c r="R751" s="6">
        <f t="shared" si="44"/>
        <v>45023</v>
      </c>
      <c r="S751" s="5">
        <f t="shared" si="45"/>
        <v>7.3611111110949423E-2</v>
      </c>
      <c r="T751" s="5">
        <f t="shared" si="46"/>
        <v>0.125</v>
      </c>
      <c r="U751" s="4">
        <f t="shared" si="47"/>
        <v>5.1388888889050577E-2</v>
      </c>
      <c r="V75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3.7962962962962962E-2</v>
      </c>
      <c r="W751" s="4">
        <f>IFERROR(Sala[[#This Row],[T Permanencia]]-Sala[[#This Row],[T Preparación (H)]],0)</f>
        <v>1.3425925926087615E-2</v>
      </c>
      <c r="X751" t="str">
        <f>IF(Sala[[#This Row],[T Degustación (H)]]&gt;0,"Cobrado","No cobrado")</f>
        <v>Cobrado</v>
      </c>
    </row>
    <row r="752" spans="1:24" x14ac:dyDescent="0.2">
      <c r="A752">
        <v>17</v>
      </c>
      <c r="B752" t="s">
        <v>458</v>
      </c>
      <c r="C752">
        <v>751</v>
      </c>
      <c r="D752">
        <v>6</v>
      </c>
      <c r="E752" s="1">
        <v>45023.063888888886</v>
      </c>
      <c r="F752" s="1">
        <v>45023.131944444445</v>
      </c>
      <c r="G752" t="s">
        <v>24</v>
      </c>
      <c r="H752" t="s">
        <v>39</v>
      </c>
      <c r="I752" t="s">
        <v>234</v>
      </c>
      <c r="J752">
        <v>49.35</v>
      </c>
      <c r="K752" t="s">
        <v>10</v>
      </c>
      <c r="L752" t="s">
        <v>17</v>
      </c>
      <c r="M752" t="s">
        <v>18</v>
      </c>
      <c r="N752" t="s">
        <v>50</v>
      </c>
      <c r="O752" t="s">
        <v>82</v>
      </c>
      <c r="Q75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170</v>
      </c>
      <c r="R752" s="6">
        <f t="shared" si="44"/>
        <v>45023</v>
      </c>
      <c r="S752" s="5">
        <f t="shared" si="45"/>
        <v>6.3888888886140194E-2</v>
      </c>
      <c r="T752" s="5">
        <f t="shared" si="46"/>
        <v>0.13194444444525288</v>
      </c>
      <c r="U752" s="4">
        <f t="shared" si="47"/>
        <v>6.805555555911269E-2</v>
      </c>
      <c r="V75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3.726851851851852E-2</v>
      </c>
      <c r="W752" s="4">
        <f>IFERROR(Sala[[#This Row],[T Permanencia]]-Sala[[#This Row],[T Preparación (H)]],0)</f>
        <v>3.078703704059417E-2</v>
      </c>
      <c r="X752" t="str">
        <f>IF(Sala[[#This Row],[T Degustación (H)]]&gt;0,"Cobrado","No cobrado")</f>
        <v>Cobrado</v>
      </c>
    </row>
    <row r="753" spans="1:24" x14ac:dyDescent="0.2">
      <c r="A753">
        <v>3</v>
      </c>
      <c r="B753" t="s">
        <v>150</v>
      </c>
      <c r="C753">
        <v>752</v>
      </c>
      <c r="D753">
        <v>5</v>
      </c>
      <c r="E753" s="1">
        <v>45023.086805555555</v>
      </c>
      <c r="F753" s="1">
        <v>45023.182638888888</v>
      </c>
      <c r="G753" t="s">
        <v>43</v>
      </c>
      <c r="H753" t="s">
        <v>14</v>
      </c>
      <c r="I753" t="s">
        <v>234</v>
      </c>
      <c r="J753">
        <v>46.27</v>
      </c>
      <c r="K753" t="s">
        <v>10</v>
      </c>
      <c r="L753" t="s">
        <v>231</v>
      </c>
      <c r="M753" t="s">
        <v>31</v>
      </c>
      <c r="Q75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60</v>
      </c>
      <c r="R753" s="6">
        <f t="shared" si="44"/>
        <v>45023</v>
      </c>
      <c r="S753" s="5">
        <f t="shared" si="45"/>
        <v>8.6805555554747116E-2</v>
      </c>
      <c r="T753" s="5">
        <f t="shared" si="46"/>
        <v>0.18263888888759539</v>
      </c>
      <c r="U753" s="4">
        <f t="shared" si="47"/>
        <v>9.5833333332848269E-2</v>
      </c>
      <c r="V75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1.0416666666666666E-2</v>
      </c>
      <c r="W753" s="4">
        <f>IFERROR(Sala[[#This Row],[T Permanencia]]-Sala[[#This Row],[T Preparación (H)]],0)</f>
        <v>8.5416666666181598E-2</v>
      </c>
      <c r="X753" t="str">
        <f>IF(Sala[[#This Row],[T Degustación (H)]]&gt;0,"Cobrado","No cobrado")</f>
        <v>Cobrado</v>
      </c>
    </row>
    <row r="754" spans="1:24" x14ac:dyDescent="0.2">
      <c r="A754">
        <v>11</v>
      </c>
      <c r="B754" t="s">
        <v>391</v>
      </c>
      <c r="C754">
        <v>753</v>
      </c>
      <c r="D754">
        <v>4</v>
      </c>
      <c r="E754" s="1">
        <v>45023.102083333331</v>
      </c>
      <c r="F754" s="1">
        <v>45023.193055555559</v>
      </c>
      <c r="G754" t="s">
        <v>8</v>
      </c>
      <c r="H754" t="s">
        <v>14</v>
      </c>
      <c r="I754" t="s">
        <v>235</v>
      </c>
      <c r="J754">
        <v>26.24</v>
      </c>
      <c r="K754" t="s">
        <v>10</v>
      </c>
      <c r="L754" t="s">
        <v>25</v>
      </c>
      <c r="M754" t="s">
        <v>95</v>
      </c>
      <c r="N754" t="s">
        <v>79</v>
      </c>
      <c r="O754" t="s">
        <v>65</v>
      </c>
      <c r="P754" t="s">
        <v>35</v>
      </c>
      <c r="Q75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163</v>
      </c>
      <c r="R754" s="6">
        <f t="shared" si="44"/>
        <v>45023</v>
      </c>
      <c r="S754" s="5">
        <f t="shared" si="45"/>
        <v>0.10208333333139308</v>
      </c>
      <c r="T754" s="5">
        <f t="shared" si="46"/>
        <v>0.19305555555911269</v>
      </c>
      <c r="U754" s="4">
        <f t="shared" si="47"/>
        <v>9.0972222227719612E-2</v>
      </c>
      <c r="V75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7.7777777777777779E-2</v>
      </c>
      <c r="W754" s="4">
        <f>IFERROR(Sala[[#This Row],[T Permanencia]]-Sala[[#This Row],[T Preparación (H)]],0)</f>
        <v>1.3194444449941833E-2</v>
      </c>
      <c r="X754" t="str">
        <f>IF(Sala[[#This Row],[T Degustación (H)]]&gt;0,"Cobrado","No cobrado")</f>
        <v>Cobrado</v>
      </c>
    </row>
    <row r="755" spans="1:24" x14ac:dyDescent="0.2">
      <c r="A755">
        <v>8</v>
      </c>
      <c r="B755" t="s">
        <v>138</v>
      </c>
      <c r="C755">
        <v>754</v>
      </c>
      <c r="D755">
        <v>3</v>
      </c>
      <c r="E755" s="1">
        <v>45023.13958333333</v>
      </c>
      <c r="F755" s="1">
        <v>45023.191666666666</v>
      </c>
      <c r="G755" t="s">
        <v>43</v>
      </c>
      <c r="H755" t="s">
        <v>14</v>
      </c>
      <c r="I755" t="s">
        <v>234</v>
      </c>
      <c r="J755">
        <v>42.74</v>
      </c>
      <c r="K755" t="s">
        <v>20</v>
      </c>
      <c r="L755" t="s">
        <v>233</v>
      </c>
      <c r="M755" t="s">
        <v>65</v>
      </c>
      <c r="N755" t="s">
        <v>41</v>
      </c>
      <c r="O755" t="s">
        <v>22</v>
      </c>
      <c r="Q75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237</v>
      </c>
      <c r="R755" s="6">
        <f t="shared" si="44"/>
        <v>45023</v>
      </c>
      <c r="S755" s="5">
        <f t="shared" si="45"/>
        <v>0.13958333332993789</v>
      </c>
      <c r="T755" s="5">
        <f t="shared" si="46"/>
        <v>0.19166666666569654</v>
      </c>
      <c r="U755" s="4">
        <f t="shared" si="47"/>
        <v>5.2083333335758653E-2</v>
      </c>
      <c r="V75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2.060185185185185E-2</v>
      </c>
      <c r="W755" s="4">
        <f>IFERROR(Sala[[#This Row],[T Permanencia]]-Sala[[#This Row],[T Preparación (H)]],0)</f>
        <v>3.1481481483906802E-2</v>
      </c>
      <c r="X755" t="str">
        <f>IF(Sala[[#This Row],[T Degustación (H)]]&gt;0,"Cobrado","No cobrado")</f>
        <v>Cobrado</v>
      </c>
    </row>
    <row r="756" spans="1:24" x14ac:dyDescent="0.2">
      <c r="A756">
        <v>12</v>
      </c>
      <c r="B756" t="s">
        <v>597</v>
      </c>
      <c r="C756">
        <v>755</v>
      </c>
      <c r="D756">
        <v>3</v>
      </c>
      <c r="E756" s="1">
        <v>45023.084027777775</v>
      </c>
      <c r="F756" s="1">
        <v>45023.185416666667</v>
      </c>
      <c r="G756" t="s">
        <v>24</v>
      </c>
      <c r="H756" t="s">
        <v>14</v>
      </c>
      <c r="I756" t="s">
        <v>234</v>
      </c>
      <c r="J756">
        <v>26.65</v>
      </c>
      <c r="K756" t="s">
        <v>16</v>
      </c>
      <c r="L756" t="s">
        <v>17</v>
      </c>
      <c r="M756" t="s">
        <v>33</v>
      </c>
      <c r="N756" t="s">
        <v>50</v>
      </c>
      <c r="O756" t="s">
        <v>44</v>
      </c>
      <c r="P756" t="s">
        <v>18</v>
      </c>
      <c r="Q75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211</v>
      </c>
      <c r="R756" s="6">
        <f t="shared" si="44"/>
        <v>45023</v>
      </c>
      <c r="S756" s="5">
        <f t="shared" si="45"/>
        <v>8.4027777775190771E-2</v>
      </c>
      <c r="T756" s="5">
        <f t="shared" si="46"/>
        <v>0.18541666666715173</v>
      </c>
      <c r="U756" s="4">
        <f t="shared" si="47"/>
        <v>0.11180555555862763</v>
      </c>
      <c r="V75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3.0324074074074076E-2</v>
      </c>
      <c r="W756" s="4">
        <f>IFERROR(Sala[[#This Row],[T Permanencia]]-Sala[[#This Row],[T Preparación (H)]],0)</f>
        <v>8.1481481484553558E-2</v>
      </c>
      <c r="X756" t="str">
        <f>IF(Sala[[#This Row],[T Degustación (H)]]&gt;0,"Cobrado","No cobrado")</f>
        <v>Cobrado</v>
      </c>
    </row>
    <row r="757" spans="1:24" x14ac:dyDescent="0.2">
      <c r="A757">
        <v>11</v>
      </c>
      <c r="B757" t="s">
        <v>598</v>
      </c>
      <c r="C757">
        <v>756</v>
      </c>
      <c r="D757">
        <v>1</v>
      </c>
      <c r="E757" s="1">
        <v>45023.161805555559</v>
      </c>
      <c r="F757" s="1">
        <v>45023.32708333333</v>
      </c>
      <c r="G757" t="s">
        <v>63</v>
      </c>
      <c r="H757" t="s">
        <v>9</v>
      </c>
      <c r="I757" t="s">
        <v>234</v>
      </c>
      <c r="J757">
        <v>31.75</v>
      </c>
      <c r="K757" t="s">
        <v>10</v>
      </c>
      <c r="L757" t="s">
        <v>231</v>
      </c>
      <c r="M757" t="s">
        <v>47</v>
      </c>
      <c r="N757" t="s">
        <v>44</v>
      </c>
      <c r="Q75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50</v>
      </c>
      <c r="R757" s="6">
        <f t="shared" si="44"/>
        <v>45023</v>
      </c>
      <c r="S757" s="5">
        <f t="shared" si="45"/>
        <v>0.16180555555911269</v>
      </c>
      <c r="T757" s="5">
        <f t="shared" si="46"/>
        <v>0.32708333332993789</v>
      </c>
      <c r="U757" s="4">
        <f t="shared" si="47"/>
        <v>0.1652777777708252</v>
      </c>
      <c r="V75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2.361111111111111E-2</v>
      </c>
      <c r="W757" s="4">
        <f>IFERROR(Sala[[#This Row],[T Permanencia]]-Sala[[#This Row],[T Preparación (H)]],0)</f>
        <v>0.14166666665971409</v>
      </c>
      <c r="X757" t="str">
        <f>IF(Sala[[#This Row],[T Degustación (H)]]&gt;0,"Cobrado","No cobrado")</f>
        <v>Cobrado</v>
      </c>
    </row>
    <row r="758" spans="1:24" x14ac:dyDescent="0.2">
      <c r="A758">
        <v>3</v>
      </c>
      <c r="B758" t="s">
        <v>225</v>
      </c>
      <c r="C758">
        <v>757</v>
      </c>
      <c r="D758">
        <v>6</v>
      </c>
      <c r="E758" s="1">
        <v>45023.074305555558</v>
      </c>
      <c r="F758" s="1">
        <v>45023.195833333331</v>
      </c>
      <c r="G758" t="s">
        <v>24</v>
      </c>
      <c r="H758" t="s">
        <v>14</v>
      </c>
      <c r="I758" t="s">
        <v>235</v>
      </c>
      <c r="J758">
        <v>10.029999999999999</v>
      </c>
      <c r="K758" t="s">
        <v>20</v>
      </c>
      <c r="L758" t="s">
        <v>17</v>
      </c>
      <c r="M758" t="s">
        <v>31</v>
      </c>
      <c r="Q75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60</v>
      </c>
      <c r="R758" s="6">
        <f t="shared" si="44"/>
        <v>45023</v>
      </c>
      <c r="S758" s="5">
        <f t="shared" si="45"/>
        <v>7.4305555557657499E-2</v>
      </c>
      <c r="T758" s="5">
        <f t="shared" si="46"/>
        <v>0.19583333333139308</v>
      </c>
      <c r="U758" s="4">
        <f t="shared" si="47"/>
        <v>0.12152777777373558</v>
      </c>
      <c r="V75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1.3888888888888888E-2</v>
      </c>
      <c r="W758" s="4">
        <f>IFERROR(Sala[[#This Row],[T Permanencia]]-Sala[[#This Row],[T Preparación (H)]],0)</f>
        <v>0.10763888888484668</v>
      </c>
      <c r="X758" t="str">
        <f>IF(Sala[[#This Row],[T Degustación (H)]]&gt;0,"Cobrado","No cobrado")</f>
        <v>Cobrado</v>
      </c>
    </row>
    <row r="759" spans="1:24" x14ac:dyDescent="0.2">
      <c r="A759">
        <v>18</v>
      </c>
      <c r="B759" t="s">
        <v>599</v>
      </c>
      <c r="C759">
        <v>758</v>
      </c>
      <c r="D759">
        <v>4</v>
      </c>
      <c r="E759" s="1">
        <v>45023.011805555558</v>
      </c>
      <c r="F759" s="1">
        <v>45023.090277777781</v>
      </c>
      <c r="G759" t="s">
        <v>43</v>
      </c>
      <c r="H759" t="s">
        <v>39</v>
      </c>
      <c r="I759" t="s">
        <v>15</v>
      </c>
      <c r="J759">
        <v>27.04</v>
      </c>
      <c r="K759" t="s">
        <v>20</v>
      </c>
      <c r="L759" t="s">
        <v>231</v>
      </c>
      <c r="M759" t="s">
        <v>31</v>
      </c>
      <c r="N759" t="s">
        <v>82</v>
      </c>
      <c r="Q759"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52</v>
      </c>
      <c r="R759" s="6">
        <f t="shared" si="44"/>
        <v>45023</v>
      </c>
      <c r="S759" s="5">
        <f t="shared" si="45"/>
        <v>1.1805555557657499E-2</v>
      </c>
      <c r="T759" s="5">
        <f t="shared" si="46"/>
        <v>9.0277777781011537E-2</v>
      </c>
      <c r="U759" s="4">
        <f t="shared" si="47"/>
        <v>7.8472222223354038E-2</v>
      </c>
      <c r="V759"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2.8472222222222225E-2</v>
      </c>
      <c r="W759" s="4">
        <f>IFERROR(Sala[[#This Row],[T Permanencia]]-Sala[[#This Row],[T Preparación (H)]],0)</f>
        <v>5.0000000001131813E-2</v>
      </c>
      <c r="X759" t="str">
        <f>IF(Sala[[#This Row],[T Degustación (H)]]&gt;0,"Cobrado","No cobrado")</f>
        <v>Cobrado</v>
      </c>
    </row>
    <row r="760" spans="1:24" x14ac:dyDescent="0.2">
      <c r="A760">
        <v>20</v>
      </c>
      <c r="B760" t="s">
        <v>600</v>
      </c>
      <c r="C760">
        <v>759</v>
      </c>
      <c r="D760">
        <v>5</v>
      </c>
      <c r="E760" s="1">
        <v>45023.027777777781</v>
      </c>
      <c r="F760" s="1">
        <v>45023.15625</v>
      </c>
      <c r="G760" t="s">
        <v>63</v>
      </c>
      <c r="H760" t="s">
        <v>14</v>
      </c>
      <c r="I760" t="s">
        <v>234</v>
      </c>
      <c r="J760">
        <v>13.7</v>
      </c>
      <c r="K760" t="s">
        <v>20</v>
      </c>
      <c r="L760" t="s">
        <v>40</v>
      </c>
      <c r="M760" t="s">
        <v>102</v>
      </c>
      <c r="N760" t="s">
        <v>41</v>
      </c>
      <c r="O760" t="s">
        <v>50</v>
      </c>
      <c r="P760" t="s">
        <v>18</v>
      </c>
      <c r="Q760"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342</v>
      </c>
      <c r="R760" s="6">
        <f t="shared" si="44"/>
        <v>45023</v>
      </c>
      <c r="S760" s="5">
        <f t="shared" si="45"/>
        <v>2.7777777781011537E-2</v>
      </c>
      <c r="T760" s="5">
        <f t="shared" si="46"/>
        <v>0.15625</v>
      </c>
      <c r="U760" s="4">
        <f t="shared" si="47"/>
        <v>0.12847222221898846</v>
      </c>
      <c r="V760"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4.537037037037038E-2</v>
      </c>
      <c r="W760" s="4">
        <f>IFERROR(Sala[[#This Row],[T Permanencia]]-Sala[[#This Row],[T Preparación (H)]],0)</f>
        <v>8.3101851848618083E-2</v>
      </c>
      <c r="X760" t="str">
        <f>IF(Sala[[#This Row],[T Degustación (H)]]&gt;0,"Cobrado","No cobrado")</f>
        <v>Cobrado</v>
      </c>
    </row>
    <row r="761" spans="1:24" x14ac:dyDescent="0.2">
      <c r="A761">
        <v>5</v>
      </c>
      <c r="B761" t="s">
        <v>226</v>
      </c>
      <c r="C761">
        <v>760</v>
      </c>
      <c r="D761">
        <v>6</v>
      </c>
      <c r="E761" s="1">
        <v>45023.017361111109</v>
      </c>
      <c r="F761" s="1">
        <v>45023.069444444445</v>
      </c>
      <c r="G761" t="s">
        <v>8</v>
      </c>
      <c r="H761" t="s">
        <v>14</v>
      </c>
      <c r="I761" t="s">
        <v>234</v>
      </c>
      <c r="J761">
        <v>39.42</v>
      </c>
      <c r="K761" t="s">
        <v>10</v>
      </c>
      <c r="L761" t="s">
        <v>40</v>
      </c>
      <c r="M761" t="s">
        <v>11</v>
      </c>
      <c r="Q761"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105</v>
      </c>
      <c r="R761" s="6">
        <f t="shared" si="44"/>
        <v>45023</v>
      </c>
      <c r="S761" s="5">
        <f t="shared" si="45"/>
        <v>1.7361111109494232E-2</v>
      </c>
      <c r="T761" s="5">
        <f t="shared" si="46"/>
        <v>6.9444444445252884E-2</v>
      </c>
      <c r="U761" s="4">
        <f t="shared" si="47"/>
        <v>5.2083333335758653E-2</v>
      </c>
      <c r="V761"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4.6296296296296302E-3</v>
      </c>
      <c r="W761" s="4">
        <f>IFERROR(Sala[[#This Row],[T Permanencia]]-Sala[[#This Row],[T Preparación (H)]],0)</f>
        <v>4.7453703706129023E-2</v>
      </c>
      <c r="X761" t="str">
        <f>IF(Sala[[#This Row],[T Degustación (H)]]&gt;0,"Cobrado","No cobrado")</f>
        <v>Cobrado</v>
      </c>
    </row>
    <row r="762" spans="1:24" x14ac:dyDescent="0.2">
      <c r="A762">
        <v>4</v>
      </c>
      <c r="B762" t="s">
        <v>542</v>
      </c>
      <c r="C762">
        <v>761</v>
      </c>
      <c r="D762">
        <v>4</v>
      </c>
      <c r="E762" s="1">
        <v>45023.11041666667</v>
      </c>
      <c r="F762" s="1">
        <v>45023.154166666667</v>
      </c>
      <c r="G762" t="s">
        <v>43</v>
      </c>
      <c r="H762" t="s">
        <v>39</v>
      </c>
      <c r="I762" t="s">
        <v>234</v>
      </c>
      <c r="J762">
        <v>16.850000000000001</v>
      </c>
      <c r="K762" t="s">
        <v>10</v>
      </c>
      <c r="L762" t="s">
        <v>233</v>
      </c>
      <c r="M762" t="s">
        <v>65</v>
      </c>
      <c r="N762" t="s">
        <v>22</v>
      </c>
      <c r="O762" t="s">
        <v>79</v>
      </c>
      <c r="Q762"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174</v>
      </c>
      <c r="R762" s="6">
        <f t="shared" si="44"/>
        <v>45023</v>
      </c>
      <c r="S762" s="5">
        <f t="shared" si="45"/>
        <v>0.11041666667006211</v>
      </c>
      <c r="T762" s="5">
        <f t="shared" si="46"/>
        <v>0.15416666666715173</v>
      </c>
      <c r="U762" s="4">
        <f t="shared" si="47"/>
        <v>4.3749999997089617E-2</v>
      </c>
      <c r="V762"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2.9166666666666667E-2</v>
      </c>
      <c r="W762" s="4">
        <f>IFERROR(Sala[[#This Row],[T Permanencia]]-Sala[[#This Row],[T Preparación (H)]],0)</f>
        <v>1.458333333042295E-2</v>
      </c>
      <c r="X762" t="str">
        <f>IF(Sala[[#This Row],[T Degustación (H)]]&gt;0,"Cobrado","No cobrado")</f>
        <v>Cobrado</v>
      </c>
    </row>
    <row r="763" spans="1:24" x14ac:dyDescent="0.2">
      <c r="A763">
        <v>4</v>
      </c>
      <c r="B763" t="s">
        <v>397</v>
      </c>
      <c r="C763">
        <v>762</v>
      </c>
      <c r="D763">
        <v>3</v>
      </c>
      <c r="E763" s="1">
        <v>45023.054166666669</v>
      </c>
      <c r="F763" s="1">
        <v>45023.142361111109</v>
      </c>
      <c r="G763" t="s">
        <v>13</v>
      </c>
      <c r="H763" t="s">
        <v>39</v>
      </c>
      <c r="I763" t="s">
        <v>234</v>
      </c>
      <c r="J763">
        <v>49.45</v>
      </c>
      <c r="K763" t="s">
        <v>20</v>
      </c>
      <c r="L763" t="s">
        <v>46</v>
      </c>
      <c r="M763" t="s">
        <v>33</v>
      </c>
      <c r="N763" t="s">
        <v>61</v>
      </c>
      <c r="Q763"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99</v>
      </c>
      <c r="R763" s="6">
        <f t="shared" si="44"/>
        <v>45023</v>
      </c>
      <c r="S763" s="5">
        <f t="shared" si="45"/>
        <v>5.4166666668606922E-2</v>
      </c>
      <c r="T763" s="5">
        <f t="shared" si="46"/>
        <v>0.14236111110949423</v>
      </c>
      <c r="U763" s="4">
        <f t="shared" si="47"/>
        <v>8.819444444088731E-2</v>
      </c>
      <c r="V763"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1.5972222222222221E-2</v>
      </c>
      <c r="W763" s="4">
        <f>IFERROR(Sala[[#This Row],[T Permanencia]]-Sala[[#This Row],[T Preparación (H)]],0)</f>
        <v>7.2222222218665089E-2</v>
      </c>
      <c r="X763" t="str">
        <f>IF(Sala[[#This Row],[T Degustación (H)]]&gt;0,"Cobrado","No cobrado")</f>
        <v>Cobrado</v>
      </c>
    </row>
    <row r="764" spans="1:24" x14ac:dyDescent="0.2">
      <c r="A764">
        <v>18</v>
      </c>
      <c r="B764" t="s">
        <v>539</v>
      </c>
      <c r="C764">
        <v>763</v>
      </c>
      <c r="D764">
        <v>3</v>
      </c>
      <c r="E764" s="1">
        <v>45023.15902777778</v>
      </c>
      <c r="F764" s="1">
        <v>45023.216666666667</v>
      </c>
      <c r="G764" t="s">
        <v>8</v>
      </c>
      <c r="H764" t="s">
        <v>14</v>
      </c>
      <c r="I764" t="s">
        <v>234</v>
      </c>
      <c r="J764">
        <v>22.88</v>
      </c>
      <c r="K764" t="s">
        <v>20</v>
      </c>
      <c r="L764" t="s">
        <v>40</v>
      </c>
      <c r="M764" t="s">
        <v>102</v>
      </c>
      <c r="N764" t="s">
        <v>44</v>
      </c>
      <c r="Q764"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104</v>
      </c>
      <c r="R764" s="6">
        <f t="shared" si="44"/>
        <v>45023</v>
      </c>
      <c r="S764" s="5">
        <f t="shared" si="45"/>
        <v>0.15902777777955635</v>
      </c>
      <c r="T764" s="5">
        <f t="shared" si="46"/>
        <v>0.21666666666715173</v>
      </c>
      <c r="U764" s="4">
        <f t="shared" si="47"/>
        <v>5.7638888887595385E-2</v>
      </c>
      <c r="V764"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1.1111111111111112E-2</v>
      </c>
      <c r="W764" s="4">
        <f>IFERROR(Sala[[#This Row],[T Permanencia]]-Sala[[#This Row],[T Preparación (H)]],0)</f>
        <v>4.6527777776484272E-2</v>
      </c>
      <c r="X764" t="str">
        <f>IF(Sala[[#This Row],[T Degustación (H)]]&gt;0,"Cobrado","No cobrado")</f>
        <v>Cobrado</v>
      </c>
    </row>
    <row r="765" spans="1:24" x14ac:dyDescent="0.2">
      <c r="A765">
        <v>20</v>
      </c>
      <c r="B765" t="s">
        <v>601</v>
      </c>
      <c r="C765">
        <v>764</v>
      </c>
      <c r="D765">
        <v>1</v>
      </c>
      <c r="E765" s="1">
        <v>45023.145833333336</v>
      </c>
      <c r="F765" s="1">
        <v>45023.240277777775</v>
      </c>
      <c r="G765" t="s">
        <v>8</v>
      </c>
      <c r="H765" t="s">
        <v>9</v>
      </c>
      <c r="I765" t="s">
        <v>234</v>
      </c>
      <c r="J765">
        <v>20.41</v>
      </c>
      <c r="K765" t="s">
        <v>16</v>
      </c>
      <c r="L765" t="s">
        <v>28</v>
      </c>
      <c r="M765" t="s">
        <v>41</v>
      </c>
      <c r="N765" t="s">
        <v>29</v>
      </c>
      <c r="O765" t="s">
        <v>65</v>
      </c>
      <c r="Q765"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85</v>
      </c>
      <c r="R765" s="6">
        <f t="shared" si="44"/>
        <v>45023</v>
      </c>
      <c r="S765" s="5">
        <f t="shared" si="45"/>
        <v>0.14583333333575865</v>
      </c>
      <c r="T765" s="5">
        <f t="shared" si="46"/>
        <v>0.24027777777519077</v>
      </c>
      <c r="U765" s="4">
        <f t="shared" si="47"/>
        <v>0.10486111110609879</v>
      </c>
      <c r="V765"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7.7777777777777779E-2</v>
      </c>
      <c r="W765" s="4">
        <f>IFERROR(Sala[[#This Row],[T Permanencia]]-Sala[[#This Row],[T Preparación (H)]],0)</f>
        <v>2.708333332832101E-2</v>
      </c>
      <c r="X765" t="str">
        <f>IF(Sala[[#This Row],[T Degustación (H)]]&gt;0,"Cobrado","No cobrado")</f>
        <v>Cobrado</v>
      </c>
    </row>
    <row r="766" spans="1:24" x14ac:dyDescent="0.2">
      <c r="A766">
        <v>20</v>
      </c>
      <c r="B766" t="s">
        <v>525</v>
      </c>
      <c r="C766">
        <v>765</v>
      </c>
      <c r="D766">
        <v>4</v>
      </c>
      <c r="E766" s="1">
        <v>45023.01666666667</v>
      </c>
      <c r="F766" s="1">
        <v>45023.067361111112</v>
      </c>
      <c r="G766" t="s">
        <v>43</v>
      </c>
      <c r="H766" t="s">
        <v>9</v>
      </c>
      <c r="I766" t="s">
        <v>234</v>
      </c>
      <c r="J766">
        <v>30.77</v>
      </c>
      <c r="K766" t="s">
        <v>10</v>
      </c>
      <c r="L766" t="s">
        <v>25</v>
      </c>
      <c r="M766" t="s">
        <v>61</v>
      </c>
      <c r="N766" t="s">
        <v>22</v>
      </c>
      <c r="O766" t="s">
        <v>33</v>
      </c>
      <c r="P766" t="s">
        <v>35</v>
      </c>
      <c r="Q766"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233</v>
      </c>
      <c r="R766" s="6">
        <f t="shared" si="44"/>
        <v>45023</v>
      </c>
      <c r="S766" s="5">
        <f t="shared" si="45"/>
        <v>1.6666666670062114E-2</v>
      </c>
      <c r="T766" s="5">
        <f t="shared" si="46"/>
        <v>6.7361111112404615E-2</v>
      </c>
      <c r="U766" s="4">
        <f t="shared" si="47"/>
        <v>5.0694444442342501E-2</v>
      </c>
      <c r="V766"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5.949074074074074E-2</v>
      </c>
      <c r="W766" s="4">
        <f>IFERROR(Sala[[#This Row],[T Permanencia]]-Sala[[#This Row],[T Preparación (H)]],0)</f>
        <v>-8.7962962983982387E-3</v>
      </c>
      <c r="X766" t="str">
        <f>IF(Sala[[#This Row],[T Degustación (H)]]&gt;0,"Cobrado","No cobrado")</f>
        <v>No cobrado</v>
      </c>
    </row>
    <row r="767" spans="1:24" x14ac:dyDescent="0.2">
      <c r="A767">
        <v>17</v>
      </c>
      <c r="B767" t="s">
        <v>19</v>
      </c>
      <c r="C767">
        <v>766</v>
      </c>
      <c r="D767">
        <v>6</v>
      </c>
      <c r="E767" s="1">
        <v>45023.06527777778</v>
      </c>
      <c r="F767" s="1">
        <v>45023.201388888891</v>
      </c>
      <c r="G767" t="s">
        <v>24</v>
      </c>
      <c r="H767" t="s">
        <v>9</v>
      </c>
      <c r="I767" t="s">
        <v>234</v>
      </c>
      <c r="J767">
        <v>12.57</v>
      </c>
      <c r="K767" t="s">
        <v>20</v>
      </c>
      <c r="L767" t="s">
        <v>40</v>
      </c>
      <c r="M767" t="s">
        <v>31</v>
      </c>
      <c r="N767" t="s">
        <v>44</v>
      </c>
      <c r="O767" t="s">
        <v>56</v>
      </c>
      <c r="P767" t="s">
        <v>79</v>
      </c>
      <c r="Q767"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185</v>
      </c>
      <c r="R767" s="6">
        <f t="shared" si="44"/>
        <v>45023</v>
      </c>
      <c r="S767" s="5">
        <f t="shared" si="45"/>
        <v>6.5277777779556345E-2</v>
      </c>
      <c r="T767" s="5">
        <f t="shared" si="46"/>
        <v>0.20138888889050577</v>
      </c>
      <c r="U767" s="4">
        <f t="shared" si="47"/>
        <v>0.13611111111094942</v>
      </c>
      <c r="V767"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6.6203703703703695E-2</v>
      </c>
      <c r="W767" s="4">
        <f>IFERROR(Sala[[#This Row],[T Permanencia]]-Sala[[#This Row],[T Preparación (H)]],0)</f>
        <v>6.9907407407245728E-2</v>
      </c>
      <c r="X767" t="str">
        <f>IF(Sala[[#This Row],[T Degustación (H)]]&gt;0,"Cobrado","No cobrado")</f>
        <v>Cobrado</v>
      </c>
    </row>
    <row r="768" spans="1:24" x14ac:dyDescent="0.2">
      <c r="A768">
        <v>10</v>
      </c>
      <c r="B768" t="s">
        <v>602</v>
      </c>
      <c r="C768">
        <v>767</v>
      </c>
      <c r="D768">
        <v>3</v>
      </c>
      <c r="E768" s="1">
        <v>45023.047222222223</v>
      </c>
      <c r="F768" s="1">
        <v>45023.164583333331</v>
      </c>
      <c r="G768" t="s">
        <v>24</v>
      </c>
      <c r="H768" t="s">
        <v>39</v>
      </c>
      <c r="I768" t="s">
        <v>234</v>
      </c>
      <c r="J768">
        <v>15.98</v>
      </c>
      <c r="K768" t="s">
        <v>20</v>
      </c>
      <c r="L768" t="s">
        <v>52</v>
      </c>
      <c r="M768" t="s">
        <v>18</v>
      </c>
      <c r="N768" t="s">
        <v>65</v>
      </c>
      <c r="O768" t="s">
        <v>33</v>
      </c>
      <c r="Q768" s="7">
        <f>IFERROR(SUMIFS('Cocina'!I:I,'Cocina'!C:C,Sala[[#This Row],[Plato 1]],'Cocina'!A:A,Sala[[#This Row],[Número de Orden]]),0)+IFERROR(SUMIFS('Cocina'!I:I,'Cocina'!C:C,Sala[[#This Row],[Plato 2]],'Cocina'!A:A,Sala[[#This Row],[Número de Orden]]),0)+IFERROR(SUMIFS('Cocina'!I:I,'Cocina'!C:C,Sala[[#This Row],[Plato 3]],'Cocina'!A:A,Sala[[#This Row],[Número de Orden]]),0)+IFERROR(SUMIFS('Cocina'!I:I,'Cocina'!C:C,Sala[[#This Row],[Plato 4]],'Cocina'!A:A,Sala[[#This Row],[Número de Orden]]),0)</f>
        <v>169</v>
      </c>
      <c r="R768" s="6">
        <f t="shared" si="44"/>
        <v>45023</v>
      </c>
      <c r="S768" s="5">
        <f t="shared" si="45"/>
        <v>4.7222222223354038E-2</v>
      </c>
      <c r="T768" s="5">
        <f t="shared" si="46"/>
        <v>0.16458333333139308</v>
      </c>
      <c r="U768" s="4">
        <f t="shared" si="47"/>
        <v>0.11736111110803904</v>
      </c>
      <c r="V768" s="4">
        <f>IFERROR(SUMIFS('Cocina'!H:H,'Cocina'!C:C,Sala[[#This Row],[Plato 1]],'Cocina'!A:A,Sala[[#This Row],[Número de Orden]])/1440,0)+IFERROR(SUMIFS('Cocina'!H:H,'Cocina'!C:C,Sala[[#This Row],[Plato 2]],'Cocina'!A:A,Sala[[#This Row],[Número de Orden]])/1440,0)+IFERROR(SUMIFS('Cocina'!H:H,'Cocina'!C:C,Sala[[#This Row],[Plato 3]],'Cocina'!A:A,Sala[[#This Row],[Número de Orden]])/1440,0)+IFERROR(SUMIFS('Cocina'!H:H,'Cocina'!C:C,Sala[[#This Row],[Plato 4]],'Cocina'!A:A,Sala[[#This Row],[Número de Orden]])/1440,0)</f>
        <v>2.4537037037037038E-2</v>
      </c>
      <c r="W768" s="4">
        <f>IFERROR(Sala[[#This Row],[T Permanencia]]-Sala[[#This Row],[T Preparación (H)]],0)</f>
        <v>9.2824074071002002E-2</v>
      </c>
      <c r="X768" t="str">
        <f>IF(Sala[[#This Row],[T Degustación (H)]]&gt;0,"Cobrado","No cobrado")</f>
        <v>Cobrado</v>
      </c>
    </row>
  </sheetData>
  <sortState xmlns:xlrd2="http://schemas.microsoft.com/office/spreadsheetml/2017/richdata2" ref="A2:Q769">
    <sortCondition ref="A3:A769"/>
  </sortState>
  <phoneticPr fontId="22" type="noConversion"/>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6FD25-4A9F-DC4D-ADF8-BA8F23426218}">
  <dimension ref="A1:Q1903"/>
  <sheetViews>
    <sheetView workbookViewId="0">
      <selection activeCell="A2" sqref="A2"/>
    </sheetView>
  </sheetViews>
  <sheetFormatPr baseColWidth="10" defaultRowHeight="16" x14ac:dyDescent="0.2"/>
  <cols>
    <col min="1" max="1" width="17.83203125" customWidth="1"/>
    <col min="2" max="2" width="17.33203125" customWidth="1"/>
    <col min="3" max="3" width="17.6640625" customWidth="1"/>
    <col min="4" max="4" width="15.33203125" customWidth="1"/>
    <col min="5" max="5" width="15.6640625" customWidth="1"/>
    <col min="6" max="6" width="19.33203125" customWidth="1"/>
    <col min="7" max="8" width="26" customWidth="1"/>
    <col min="10" max="10" width="12.83203125" customWidth="1"/>
    <col min="14" max="14" width="10.83203125" style="3"/>
  </cols>
  <sheetData>
    <row r="1" spans="1:17" x14ac:dyDescent="0.2">
      <c r="A1" t="s">
        <v>228</v>
      </c>
      <c r="B1" t="s">
        <v>232</v>
      </c>
      <c r="C1" t="s">
        <v>603</v>
      </c>
      <c r="D1" t="s">
        <v>604</v>
      </c>
      <c r="E1" t="s">
        <v>605</v>
      </c>
      <c r="F1" t="s">
        <v>606</v>
      </c>
      <c r="G1" t="s">
        <v>610</v>
      </c>
      <c r="H1" t="s">
        <v>654</v>
      </c>
      <c r="I1" t="s">
        <v>608</v>
      </c>
      <c r="J1" t="s">
        <v>630</v>
      </c>
      <c r="K1" t="s">
        <v>607</v>
      </c>
      <c r="L1" s="3" t="s">
        <v>609</v>
      </c>
      <c r="N1"/>
    </row>
    <row r="2" spans="1:17" x14ac:dyDescent="0.2">
      <c r="A2">
        <v>1</v>
      </c>
      <c r="B2">
        <v>10</v>
      </c>
      <c r="C2" t="s">
        <v>65</v>
      </c>
      <c r="D2">
        <v>14</v>
      </c>
      <c r="E2">
        <v>24</v>
      </c>
      <c r="F2">
        <v>2</v>
      </c>
      <c r="G2">
        <v>25</v>
      </c>
      <c r="H2" s="8">
        <f>Cocina[[#This Row],[Tiempo de Preparación]]/Cocina[[#This Row],[Cantidad Ordenada]]</f>
        <v>12.5</v>
      </c>
      <c r="I2">
        <f>Cocina[[#This Row],[Precio Unitario]]*Cocina[[#This Row],[Cantidad Ordenada]]</f>
        <v>48</v>
      </c>
      <c r="J2">
        <f>Cocina[[#This Row],[Costo Unitario]]*Cocina[[#This Row],[Cantidad Ordenada]]</f>
        <v>28</v>
      </c>
      <c r="K2">
        <f>Cocina[[#This Row],[Ganacia Bruta]]-Cocina[[#This Row],[Coste Total]]</f>
        <v>20</v>
      </c>
      <c r="L2" s="3">
        <f>Cocina[[#This Row],[Ganancia Neta]]/Cocina[[#This Row],[Ganacia Bruta]]</f>
        <v>0.41666666666666669</v>
      </c>
      <c r="N2"/>
      <c r="Q2" s="3"/>
    </row>
    <row r="3" spans="1:17" x14ac:dyDescent="0.2">
      <c r="A3">
        <v>1</v>
      </c>
      <c r="B3">
        <v>10</v>
      </c>
      <c r="C3" t="s">
        <v>31</v>
      </c>
      <c r="D3">
        <v>18</v>
      </c>
      <c r="E3">
        <v>30</v>
      </c>
      <c r="F3">
        <v>3</v>
      </c>
      <c r="G3">
        <v>32</v>
      </c>
      <c r="H3" s="8">
        <f>Cocina[[#This Row],[Tiempo de Preparación]]/Cocina[[#This Row],[Cantidad Ordenada]]</f>
        <v>10.666666666666666</v>
      </c>
      <c r="I3">
        <f>Cocina[[#This Row],[Precio Unitario]]*Cocina[[#This Row],[Cantidad Ordenada]]</f>
        <v>90</v>
      </c>
      <c r="J3">
        <f>Cocina[[#This Row],[Costo Unitario]]*Cocina[[#This Row],[Cantidad Ordenada]]</f>
        <v>54</v>
      </c>
      <c r="K3">
        <f>Cocina[[#This Row],[Ganacia Bruta]]-Cocina[[#This Row],[Coste Total]]</f>
        <v>36</v>
      </c>
      <c r="L3" s="3">
        <f>Cocina[[#This Row],[Ganancia Neta]]/Cocina[[#This Row],[Ganacia Bruta]]</f>
        <v>0.4</v>
      </c>
      <c r="N3"/>
    </row>
    <row r="4" spans="1:17" x14ac:dyDescent="0.2">
      <c r="A4">
        <v>2</v>
      </c>
      <c r="B4">
        <v>6</v>
      </c>
      <c r="C4" t="s">
        <v>47</v>
      </c>
      <c r="D4">
        <v>19</v>
      </c>
      <c r="E4">
        <v>31</v>
      </c>
      <c r="F4">
        <v>1</v>
      </c>
      <c r="G4">
        <v>51</v>
      </c>
      <c r="H4" s="8">
        <f>Cocina[[#This Row],[Tiempo de Preparación]]/Cocina[[#This Row],[Cantidad Ordenada]]</f>
        <v>51</v>
      </c>
      <c r="I4">
        <f>Cocina[[#This Row],[Precio Unitario]]*Cocina[[#This Row],[Cantidad Ordenada]]</f>
        <v>31</v>
      </c>
      <c r="J4">
        <f>Cocina[[#This Row],[Costo Unitario]]*Cocina[[#This Row],[Cantidad Ordenada]]</f>
        <v>19</v>
      </c>
      <c r="K4">
        <f>Cocina[[#This Row],[Ganacia Bruta]]-Cocina[[#This Row],[Coste Total]]</f>
        <v>12</v>
      </c>
      <c r="L4" s="3">
        <f>Cocina[[#This Row],[Ganancia Neta]]/Cocina[[#This Row],[Ganacia Bruta]]</f>
        <v>0.38709677419354838</v>
      </c>
      <c r="N4"/>
    </row>
    <row r="5" spans="1:17" x14ac:dyDescent="0.2">
      <c r="A5">
        <v>2</v>
      </c>
      <c r="B5">
        <v>6</v>
      </c>
      <c r="C5" t="s">
        <v>41</v>
      </c>
      <c r="D5">
        <v>16</v>
      </c>
      <c r="E5">
        <v>27</v>
      </c>
      <c r="F5">
        <v>1</v>
      </c>
      <c r="G5">
        <v>34</v>
      </c>
      <c r="H5" s="8">
        <f>Cocina[[#This Row],[Tiempo de Preparación]]/Cocina[[#This Row],[Cantidad Ordenada]]</f>
        <v>34</v>
      </c>
      <c r="I5">
        <f>Cocina[[#This Row],[Precio Unitario]]*Cocina[[#This Row],[Cantidad Ordenada]]</f>
        <v>27</v>
      </c>
      <c r="J5">
        <f>Cocina[[#This Row],[Costo Unitario]]*Cocina[[#This Row],[Cantidad Ordenada]]</f>
        <v>16</v>
      </c>
      <c r="K5">
        <f>Cocina[[#This Row],[Ganacia Bruta]]-Cocina[[#This Row],[Coste Total]]</f>
        <v>11</v>
      </c>
      <c r="L5" s="3">
        <f>Cocina[[#This Row],[Ganancia Neta]]/Cocina[[#This Row],[Ganacia Bruta]]</f>
        <v>0.40740740740740738</v>
      </c>
      <c r="N5"/>
    </row>
    <row r="6" spans="1:17" x14ac:dyDescent="0.2">
      <c r="A6">
        <v>3</v>
      </c>
      <c r="B6">
        <v>20</v>
      </c>
      <c r="C6" t="s">
        <v>26</v>
      </c>
      <c r="D6">
        <v>25</v>
      </c>
      <c r="E6">
        <v>40</v>
      </c>
      <c r="F6">
        <v>1</v>
      </c>
      <c r="G6">
        <v>9</v>
      </c>
      <c r="H6" s="8">
        <f>Cocina[[#This Row],[Tiempo de Preparación]]/Cocina[[#This Row],[Cantidad Ordenada]]</f>
        <v>9</v>
      </c>
      <c r="I6">
        <f>Cocina[[#This Row],[Precio Unitario]]*Cocina[[#This Row],[Cantidad Ordenada]]</f>
        <v>40</v>
      </c>
      <c r="J6">
        <f>Cocina[[#This Row],[Costo Unitario]]*Cocina[[#This Row],[Cantidad Ordenada]]</f>
        <v>25</v>
      </c>
      <c r="K6">
        <f>Cocina[[#This Row],[Ganacia Bruta]]-Cocina[[#This Row],[Coste Total]]</f>
        <v>15</v>
      </c>
      <c r="L6" s="3">
        <f>Cocina[[#This Row],[Ganancia Neta]]/Cocina[[#This Row],[Ganacia Bruta]]</f>
        <v>0.375</v>
      </c>
      <c r="N6"/>
    </row>
    <row r="7" spans="1:17" x14ac:dyDescent="0.2">
      <c r="A7">
        <v>3</v>
      </c>
      <c r="B7">
        <v>20</v>
      </c>
      <c r="C7" t="s">
        <v>47</v>
      </c>
      <c r="D7">
        <v>19</v>
      </c>
      <c r="E7">
        <v>31</v>
      </c>
      <c r="F7">
        <v>1</v>
      </c>
      <c r="G7">
        <v>27</v>
      </c>
      <c r="H7" s="8">
        <f>Cocina[[#This Row],[Tiempo de Preparación]]/Cocina[[#This Row],[Cantidad Ordenada]]</f>
        <v>27</v>
      </c>
      <c r="I7">
        <f>Cocina[[#This Row],[Precio Unitario]]*Cocina[[#This Row],[Cantidad Ordenada]]</f>
        <v>31</v>
      </c>
      <c r="J7">
        <f>Cocina[[#This Row],[Costo Unitario]]*Cocina[[#This Row],[Cantidad Ordenada]]</f>
        <v>19</v>
      </c>
      <c r="K7">
        <f>Cocina[[#This Row],[Ganacia Bruta]]-Cocina[[#This Row],[Coste Total]]</f>
        <v>12</v>
      </c>
      <c r="L7" s="3">
        <f>Cocina[[#This Row],[Ganancia Neta]]/Cocina[[#This Row],[Ganacia Bruta]]</f>
        <v>0.38709677419354838</v>
      </c>
      <c r="N7"/>
    </row>
    <row r="8" spans="1:17" x14ac:dyDescent="0.2">
      <c r="A8">
        <v>3</v>
      </c>
      <c r="B8">
        <v>20</v>
      </c>
      <c r="C8" t="s">
        <v>35</v>
      </c>
      <c r="D8">
        <v>22</v>
      </c>
      <c r="E8">
        <v>36</v>
      </c>
      <c r="F8">
        <v>1</v>
      </c>
      <c r="G8">
        <v>36</v>
      </c>
      <c r="H8" s="8">
        <f>Cocina[[#This Row],[Tiempo de Preparación]]/Cocina[[#This Row],[Cantidad Ordenada]]</f>
        <v>36</v>
      </c>
      <c r="I8">
        <f>Cocina[[#This Row],[Precio Unitario]]*Cocina[[#This Row],[Cantidad Ordenada]]</f>
        <v>36</v>
      </c>
      <c r="J8">
        <f>Cocina[[#This Row],[Costo Unitario]]*Cocina[[#This Row],[Cantidad Ordenada]]</f>
        <v>22</v>
      </c>
      <c r="K8">
        <f>Cocina[[#This Row],[Ganacia Bruta]]-Cocina[[#This Row],[Coste Total]]</f>
        <v>14</v>
      </c>
      <c r="L8" s="3">
        <f>Cocina[[#This Row],[Ganancia Neta]]/Cocina[[#This Row],[Ganacia Bruta]]</f>
        <v>0.3888888888888889</v>
      </c>
      <c r="N8"/>
    </row>
    <row r="9" spans="1:17" x14ac:dyDescent="0.2">
      <c r="A9">
        <v>3</v>
      </c>
      <c r="B9">
        <v>20</v>
      </c>
      <c r="C9" t="s">
        <v>18</v>
      </c>
      <c r="D9">
        <v>17</v>
      </c>
      <c r="E9">
        <v>29</v>
      </c>
      <c r="F9">
        <v>2</v>
      </c>
      <c r="G9">
        <v>54</v>
      </c>
      <c r="H9" s="8">
        <f>Cocina[[#This Row],[Tiempo de Preparación]]/Cocina[[#This Row],[Cantidad Ordenada]]</f>
        <v>27</v>
      </c>
      <c r="I9">
        <f>Cocina[[#This Row],[Precio Unitario]]*Cocina[[#This Row],[Cantidad Ordenada]]</f>
        <v>58</v>
      </c>
      <c r="J9">
        <f>Cocina[[#This Row],[Costo Unitario]]*Cocina[[#This Row],[Cantidad Ordenada]]</f>
        <v>34</v>
      </c>
      <c r="K9">
        <f>Cocina[[#This Row],[Ganacia Bruta]]-Cocina[[#This Row],[Coste Total]]</f>
        <v>24</v>
      </c>
      <c r="L9" s="3">
        <f>Cocina[[#This Row],[Ganancia Neta]]/Cocina[[#This Row],[Ganacia Bruta]]</f>
        <v>0.41379310344827586</v>
      </c>
      <c r="N9"/>
    </row>
    <row r="10" spans="1:17" x14ac:dyDescent="0.2">
      <c r="A10">
        <v>4</v>
      </c>
      <c r="B10">
        <v>3</v>
      </c>
      <c r="C10" t="s">
        <v>102</v>
      </c>
      <c r="D10">
        <v>20</v>
      </c>
      <c r="E10">
        <v>33</v>
      </c>
      <c r="F10">
        <v>3</v>
      </c>
      <c r="G10">
        <v>23</v>
      </c>
      <c r="H10" s="8">
        <f>Cocina[[#This Row],[Tiempo de Preparación]]/Cocina[[#This Row],[Cantidad Ordenada]]</f>
        <v>7.666666666666667</v>
      </c>
      <c r="I10">
        <f>Cocina[[#This Row],[Precio Unitario]]*Cocina[[#This Row],[Cantidad Ordenada]]</f>
        <v>99</v>
      </c>
      <c r="J10">
        <f>Cocina[[#This Row],[Costo Unitario]]*Cocina[[#This Row],[Cantidad Ordenada]]</f>
        <v>60</v>
      </c>
      <c r="K10">
        <f>Cocina[[#This Row],[Ganacia Bruta]]-Cocina[[#This Row],[Coste Total]]</f>
        <v>39</v>
      </c>
      <c r="L10" s="3">
        <f>Cocina[[#This Row],[Ganancia Neta]]/Cocina[[#This Row],[Ganacia Bruta]]</f>
        <v>0.39393939393939392</v>
      </c>
      <c r="N10"/>
    </row>
    <row r="11" spans="1:17" x14ac:dyDescent="0.2">
      <c r="A11">
        <v>4</v>
      </c>
      <c r="B11">
        <v>3</v>
      </c>
      <c r="C11" t="s">
        <v>22</v>
      </c>
      <c r="D11">
        <v>16</v>
      </c>
      <c r="E11">
        <v>28</v>
      </c>
      <c r="F11">
        <v>3</v>
      </c>
      <c r="G11">
        <v>17</v>
      </c>
      <c r="H11" s="8">
        <f>Cocina[[#This Row],[Tiempo de Preparación]]/Cocina[[#This Row],[Cantidad Ordenada]]</f>
        <v>5.666666666666667</v>
      </c>
      <c r="I11">
        <f>Cocina[[#This Row],[Precio Unitario]]*Cocina[[#This Row],[Cantidad Ordenada]]</f>
        <v>84</v>
      </c>
      <c r="J11">
        <f>Cocina[[#This Row],[Costo Unitario]]*Cocina[[#This Row],[Cantidad Ordenada]]</f>
        <v>48</v>
      </c>
      <c r="K11">
        <f>Cocina[[#This Row],[Ganacia Bruta]]-Cocina[[#This Row],[Coste Total]]</f>
        <v>36</v>
      </c>
      <c r="L11" s="3">
        <f>Cocina[[#This Row],[Ganancia Neta]]/Cocina[[#This Row],[Ganacia Bruta]]</f>
        <v>0.42857142857142855</v>
      </c>
      <c r="N11"/>
    </row>
    <row r="12" spans="1:17" x14ac:dyDescent="0.2">
      <c r="A12">
        <v>5</v>
      </c>
      <c r="B12">
        <v>8</v>
      </c>
      <c r="C12" t="s">
        <v>44</v>
      </c>
      <c r="D12">
        <v>11</v>
      </c>
      <c r="E12">
        <v>19</v>
      </c>
      <c r="F12">
        <v>1</v>
      </c>
      <c r="G12">
        <v>8</v>
      </c>
      <c r="H12" s="8">
        <f>Cocina[[#This Row],[Tiempo de Preparación]]/Cocina[[#This Row],[Cantidad Ordenada]]</f>
        <v>8</v>
      </c>
      <c r="I12">
        <f>Cocina[[#This Row],[Precio Unitario]]*Cocina[[#This Row],[Cantidad Ordenada]]</f>
        <v>19</v>
      </c>
      <c r="J12">
        <f>Cocina[[#This Row],[Costo Unitario]]*Cocina[[#This Row],[Cantidad Ordenada]]</f>
        <v>11</v>
      </c>
      <c r="K12">
        <f>Cocina[[#This Row],[Ganacia Bruta]]-Cocina[[#This Row],[Coste Total]]</f>
        <v>8</v>
      </c>
      <c r="L12" s="3">
        <f>Cocina[[#This Row],[Ganancia Neta]]/Cocina[[#This Row],[Ganacia Bruta]]</f>
        <v>0.42105263157894735</v>
      </c>
      <c r="N12"/>
    </row>
    <row r="13" spans="1:17" x14ac:dyDescent="0.2">
      <c r="A13">
        <v>5</v>
      </c>
      <c r="B13">
        <v>8</v>
      </c>
      <c r="C13" t="s">
        <v>65</v>
      </c>
      <c r="D13">
        <v>14</v>
      </c>
      <c r="E13">
        <v>24</v>
      </c>
      <c r="F13">
        <v>2</v>
      </c>
      <c r="G13">
        <v>9</v>
      </c>
      <c r="H13" s="8">
        <f>Cocina[[#This Row],[Tiempo de Preparación]]/Cocina[[#This Row],[Cantidad Ordenada]]</f>
        <v>4.5</v>
      </c>
      <c r="I13">
        <f>Cocina[[#This Row],[Precio Unitario]]*Cocina[[#This Row],[Cantidad Ordenada]]</f>
        <v>48</v>
      </c>
      <c r="J13">
        <f>Cocina[[#This Row],[Costo Unitario]]*Cocina[[#This Row],[Cantidad Ordenada]]</f>
        <v>28</v>
      </c>
      <c r="K13">
        <f>Cocina[[#This Row],[Ganacia Bruta]]-Cocina[[#This Row],[Coste Total]]</f>
        <v>20</v>
      </c>
      <c r="L13" s="3">
        <f>Cocina[[#This Row],[Ganancia Neta]]/Cocina[[#This Row],[Ganacia Bruta]]</f>
        <v>0.41666666666666669</v>
      </c>
      <c r="N13"/>
    </row>
    <row r="14" spans="1:17" x14ac:dyDescent="0.2">
      <c r="A14">
        <v>6</v>
      </c>
      <c r="B14">
        <v>7</v>
      </c>
      <c r="C14" t="s">
        <v>11</v>
      </c>
      <c r="D14">
        <v>21</v>
      </c>
      <c r="E14">
        <v>35</v>
      </c>
      <c r="F14">
        <v>2</v>
      </c>
      <c r="G14">
        <v>11</v>
      </c>
      <c r="H14" s="8">
        <f>Cocina[[#This Row],[Tiempo de Preparación]]/Cocina[[#This Row],[Cantidad Ordenada]]</f>
        <v>5.5</v>
      </c>
      <c r="I14">
        <f>Cocina[[#This Row],[Precio Unitario]]*Cocina[[#This Row],[Cantidad Ordenada]]</f>
        <v>70</v>
      </c>
      <c r="J14">
        <f>Cocina[[#This Row],[Costo Unitario]]*Cocina[[#This Row],[Cantidad Ordenada]]</f>
        <v>42</v>
      </c>
      <c r="K14">
        <f>Cocina[[#This Row],[Ganacia Bruta]]-Cocina[[#This Row],[Coste Total]]</f>
        <v>28</v>
      </c>
      <c r="L14" s="3">
        <f>Cocina[[#This Row],[Ganancia Neta]]/Cocina[[#This Row],[Ganacia Bruta]]</f>
        <v>0.4</v>
      </c>
      <c r="N14"/>
    </row>
    <row r="15" spans="1:17" x14ac:dyDescent="0.2">
      <c r="A15">
        <v>7</v>
      </c>
      <c r="B15">
        <v>17</v>
      </c>
      <c r="C15" t="s">
        <v>95</v>
      </c>
      <c r="D15">
        <v>19</v>
      </c>
      <c r="E15">
        <v>32</v>
      </c>
      <c r="F15">
        <v>2</v>
      </c>
      <c r="G15">
        <v>15</v>
      </c>
      <c r="H15" s="8">
        <f>Cocina[[#This Row],[Tiempo de Preparación]]/Cocina[[#This Row],[Cantidad Ordenada]]</f>
        <v>7.5</v>
      </c>
      <c r="I15">
        <f>Cocina[[#This Row],[Precio Unitario]]*Cocina[[#This Row],[Cantidad Ordenada]]</f>
        <v>64</v>
      </c>
      <c r="J15">
        <f>Cocina[[#This Row],[Costo Unitario]]*Cocina[[#This Row],[Cantidad Ordenada]]</f>
        <v>38</v>
      </c>
      <c r="K15">
        <f>Cocina[[#This Row],[Ganacia Bruta]]-Cocina[[#This Row],[Coste Total]]</f>
        <v>26</v>
      </c>
      <c r="L15" s="3">
        <f>Cocina[[#This Row],[Ganancia Neta]]/Cocina[[#This Row],[Ganacia Bruta]]</f>
        <v>0.40625</v>
      </c>
      <c r="N15"/>
    </row>
    <row r="16" spans="1:17" x14ac:dyDescent="0.2">
      <c r="A16">
        <v>7</v>
      </c>
      <c r="B16">
        <v>17</v>
      </c>
      <c r="C16" t="s">
        <v>35</v>
      </c>
      <c r="D16">
        <v>22</v>
      </c>
      <c r="E16">
        <v>36</v>
      </c>
      <c r="F16">
        <v>3</v>
      </c>
      <c r="G16">
        <v>26</v>
      </c>
      <c r="H16" s="8">
        <f>Cocina[[#This Row],[Tiempo de Preparación]]/Cocina[[#This Row],[Cantidad Ordenada]]</f>
        <v>8.6666666666666661</v>
      </c>
      <c r="I16">
        <f>Cocina[[#This Row],[Precio Unitario]]*Cocina[[#This Row],[Cantidad Ordenada]]</f>
        <v>108</v>
      </c>
      <c r="J16">
        <f>Cocina[[#This Row],[Costo Unitario]]*Cocina[[#This Row],[Cantidad Ordenada]]</f>
        <v>66</v>
      </c>
      <c r="K16">
        <f>Cocina[[#This Row],[Ganacia Bruta]]-Cocina[[#This Row],[Coste Total]]</f>
        <v>42</v>
      </c>
      <c r="L16" s="3">
        <f>Cocina[[#This Row],[Ganancia Neta]]/Cocina[[#This Row],[Ganacia Bruta]]</f>
        <v>0.3888888888888889</v>
      </c>
      <c r="N16"/>
    </row>
    <row r="17" spans="1:14" x14ac:dyDescent="0.2">
      <c r="A17">
        <v>8</v>
      </c>
      <c r="B17">
        <v>11</v>
      </c>
      <c r="C17" t="s">
        <v>82</v>
      </c>
      <c r="D17">
        <v>13</v>
      </c>
      <c r="E17">
        <v>22</v>
      </c>
      <c r="F17">
        <v>3</v>
      </c>
      <c r="G17">
        <v>11</v>
      </c>
      <c r="H17" s="8">
        <f>Cocina[[#This Row],[Tiempo de Preparación]]/Cocina[[#This Row],[Cantidad Ordenada]]</f>
        <v>3.6666666666666665</v>
      </c>
      <c r="I17">
        <f>Cocina[[#This Row],[Precio Unitario]]*Cocina[[#This Row],[Cantidad Ordenada]]</f>
        <v>66</v>
      </c>
      <c r="J17">
        <f>Cocina[[#This Row],[Costo Unitario]]*Cocina[[#This Row],[Cantidad Ordenada]]</f>
        <v>39</v>
      </c>
      <c r="K17">
        <f>Cocina[[#This Row],[Ganacia Bruta]]-Cocina[[#This Row],[Coste Total]]</f>
        <v>27</v>
      </c>
      <c r="L17" s="3">
        <f>Cocina[[#This Row],[Ganancia Neta]]/Cocina[[#This Row],[Ganacia Bruta]]</f>
        <v>0.40909090909090912</v>
      </c>
      <c r="N17"/>
    </row>
    <row r="18" spans="1:14" x14ac:dyDescent="0.2">
      <c r="A18">
        <v>8</v>
      </c>
      <c r="B18">
        <v>11</v>
      </c>
      <c r="C18" t="s">
        <v>22</v>
      </c>
      <c r="D18">
        <v>16</v>
      </c>
      <c r="E18">
        <v>28</v>
      </c>
      <c r="F18">
        <v>2</v>
      </c>
      <c r="G18">
        <v>8</v>
      </c>
      <c r="H18" s="8">
        <f>Cocina[[#This Row],[Tiempo de Preparación]]/Cocina[[#This Row],[Cantidad Ordenada]]</f>
        <v>4</v>
      </c>
      <c r="I18">
        <f>Cocina[[#This Row],[Precio Unitario]]*Cocina[[#This Row],[Cantidad Ordenada]]</f>
        <v>56</v>
      </c>
      <c r="J18">
        <f>Cocina[[#This Row],[Costo Unitario]]*Cocina[[#This Row],[Cantidad Ordenada]]</f>
        <v>32</v>
      </c>
      <c r="K18">
        <f>Cocina[[#This Row],[Ganacia Bruta]]-Cocina[[#This Row],[Coste Total]]</f>
        <v>24</v>
      </c>
      <c r="L18" s="3">
        <f>Cocina[[#This Row],[Ganancia Neta]]/Cocina[[#This Row],[Ganacia Bruta]]</f>
        <v>0.42857142857142855</v>
      </c>
      <c r="N18"/>
    </row>
    <row r="19" spans="1:14" x14ac:dyDescent="0.2">
      <c r="A19">
        <v>8</v>
      </c>
      <c r="B19">
        <v>11</v>
      </c>
      <c r="C19" t="s">
        <v>26</v>
      </c>
      <c r="D19">
        <v>25</v>
      </c>
      <c r="E19">
        <v>40</v>
      </c>
      <c r="F19">
        <v>3</v>
      </c>
      <c r="G19">
        <v>36</v>
      </c>
      <c r="H19" s="8">
        <f>Cocina[[#This Row],[Tiempo de Preparación]]/Cocina[[#This Row],[Cantidad Ordenada]]</f>
        <v>12</v>
      </c>
      <c r="I19">
        <f>Cocina[[#This Row],[Precio Unitario]]*Cocina[[#This Row],[Cantidad Ordenada]]</f>
        <v>120</v>
      </c>
      <c r="J19">
        <f>Cocina[[#This Row],[Costo Unitario]]*Cocina[[#This Row],[Cantidad Ordenada]]</f>
        <v>75</v>
      </c>
      <c r="K19">
        <f>Cocina[[#This Row],[Ganacia Bruta]]-Cocina[[#This Row],[Coste Total]]</f>
        <v>45</v>
      </c>
      <c r="L19" s="3">
        <f>Cocina[[#This Row],[Ganancia Neta]]/Cocina[[#This Row],[Ganacia Bruta]]</f>
        <v>0.375</v>
      </c>
      <c r="N19"/>
    </row>
    <row r="20" spans="1:14" x14ac:dyDescent="0.2">
      <c r="A20">
        <v>9</v>
      </c>
      <c r="B20">
        <v>15</v>
      </c>
      <c r="C20" t="s">
        <v>31</v>
      </c>
      <c r="D20">
        <v>18</v>
      </c>
      <c r="E20">
        <v>30</v>
      </c>
      <c r="F20">
        <v>1</v>
      </c>
      <c r="G20">
        <v>51</v>
      </c>
      <c r="H20" s="8">
        <f>Cocina[[#This Row],[Tiempo de Preparación]]/Cocina[[#This Row],[Cantidad Ordenada]]</f>
        <v>51</v>
      </c>
      <c r="I20">
        <f>Cocina[[#This Row],[Precio Unitario]]*Cocina[[#This Row],[Cantidad Ordenada]]</f>
        <v>30</v>
      </c>
      <c r="J20">
        <f>Cocina[[#This Row],[Costo Unitario]]*Cocina[[#This Row],[Cantidad Ordenada]]</f>
        <v>18</v>
      </c>
      <c r="K20">
        <f>Cocina[[#This Row],[Ganacia Bruta]]-Cocina[[#This Row],[Coste Total]]</f>
        <v>12</v>
      </c>
      <c r="L20" s="3">
        <f>Cocina[[#This Row],[Ganancia Neta]]/Cocina[[#This Row],[Ganacia Bruta]]</f>
        <v>0.4</v>
      </c>
      <c r="N20"/>
    </row>
    <row r="21" spans="1:14" x14ac:dyDescent="0.2">
      <c r="A21">
        <v>9</v>
      </c>
      <c r="B21">
        <v>15</v>
      </c>
      <c r="C21" t="s">
        <v>65</v>
      </c>
      <c r="D21">
        <v>14</v>
      </c>
      <c r="E21">
        <v>24</v>
      </c>
      <c r="F21">
        <v>1</v>
      </c>
      <c r="G21">
        <v>49</v>
      </c>
      <c r="H21" s="8">
        <f>Cocina[[#This Row],[Tiempo de Preparación]]/Cocina[[#This Row],[Cantidad Ordenada]]</f>
        <v>49</v>
      </c>
      <c r="I21">
        <f>Cocina[[#This Row],[Precio Unitario]]*Cocina[[#This Row],[Cantidad Ordenada]]</f>
        <v>24</v>
      </c>
      <c r="J21">
        <f>Cocina[[#This Row],[Costo Unitario]]*Cocina[[#This Row],[Cantidad Ordenada]]</f>
        <v>14</v>
      </c>
      <c r="K21">
        <f>Cocina[[#This Row],[Ganacia Bruta]]-Cocina[[#This Row],[Coste Total]]</f>
        <v>10</v>
      </c>
      <c r="L21" s="3">
        <f>Cocina[[#This Row],[Ganancia Neta]]/Cocina[[#This Row],[Ganacia Bruta]]</f>
        <v>0.41666666666666669</v>
      </c>
      <c r="N21"/>
    </row>
    <row r="22" spans="1:14" x14ac:dyDescent="0.2">
      <c r="A22">
        <v>9</v>
      </c>
      <c r="B22">
        <v>15</v>
      </c>
      <c r="C22" t="s">
        <v>44</v>
      </c>
      <c r="D22">
        <v>11</v>
      </c>
      <c r="E22">
        <v>19</v>
      </c>
      <c r="F22">
        <v>1</v>
      </c>
      <c r="G22">
        <v>15</v>
      </c>
      <c r="H22" s="8">
        <f>Cocina[[#This Row],[Tiempo de Preparación]]/Cocina[[#This Row],[Cantidad Ordenada]]</f>
        <v>15</v>
      </c>
      <c r="I22">
        <f>Cocina[[#This Row],[Precio Unitario]]*Cocina[[#This Row],[Cantidad Ordenada]]</f>
        <v>19</v>
      </c>
      <c r="J22">
        <f>Cocina[[#This Row],[Costo Unitario]]*Cocina[[#This Row],[Cantidad Ordenada]]</f>
        <v>11</v>
      </c>
      <c r="K22">
        <f>Cocina[[#This Row],[Ganacia Bruta]]-Cocina[[#This Row],[Coste Total]]</f>
        <v>8</v>
      </c>
      <c r="L22" s="3">
        <f>Cocina[[#This Row],[Ganancia Neta]]/Cocina[[#This Row],[Ganacia Bruta]]</f>
        <v>0.42105263157894735</v>
      </c>
      <c r="N22"/>
    </row>
    <row r="23" spans="1:14" x14ac:dyDescent="0.2">
      <c r="A23">
        <v>9</v>
      </c>
      <c r="B23">
        <v>15</v>
      </c>
      <c r="C23" t="s">
        <v>95</v>
      </c>
      <c r="D23">
        <v>19</v>
      </c>
      <c r="E23">
        <v>32</v>
      </c>
      <c r="F23">
        <v>3</v>
      </c>
      <c r="G23">
        <v>31</v>
      </c>
      <c r="H23" s="8">
        <f>Cocina[[#This Row],[Tiempo de Preparación]]/Cocina[[#This Row],[Cantidad Ordenada]]</f>
        <v>10.333333333333334</v>
      </c>
      <c r="I23">
        <f>Cocina[[#This Row],[Precio Unitario]]*Cocina[[#This Row],[Cantidad Ordenada]]</f>
        <v>96</v>
      </c>
      <c r="J23">
        <f>Cocina[[#This Row],[Costo Unitario]]*Cocina[[#This Row],[Cantidad Ordenada]]</f>
        <v>57</v>
      </c>
      <c r="K23">
        <f>Cocina[[#This Row],[Ganacia Bruta]]-Cocina[[#This Row],[Coste Total]]</f>
        <v>39</v>
      </c>
      <c r="L23" s="3">
        <f>Cocina[[#This Row],[Ganancia Neta]]/Cocina[[#This Row],[Ganacia Bruta]]</f>
        <v>0.40625</v>
      </c>
      <c r="N23"/>
    </row>
    <row r="24" spans="1:14" x14ac:dyDescent="0.2">
      <c r="A24">
        <v>10</v>
      </c>
      <c r="B24">
        <v>17</v>
      </c>
      <c r="C24" t="s">
        <v>29</v>
      </c>
      <c r="D24">
        <v>20</v>
      </c>
      <c r="E24">
        <v>34</v>
      </c>
      <c r="F24">
        <v>2</v>
      </c>
      <c r="G24">
        <v>10</v>
      </c>
      <c r="H24" s="8">
        <f>Cocina[[#This Row],[Tiempo de Preparación]]/Cocina[[#This Row],[Cantidad Ordenada]]</f>
        <v>5</v>
      </c>
      <c r="I24">
        <f>Cocina[[#This Row],[Precio Unitario]]*Cocina[[#This Row],[Cantidad Ordenada]]</f>
        <v>68</v>
      </c>
      <c r="J24">
        <f>Cocina[[#This Row],[Costo Unitario]]*Cocina[[#This Row],[Cantidad Ordenada]]</f>
        <v>40</v>
      </c>
      <c r="K24">
        <f>Cocina[[#This Row],[Ganacia Bruta]]-Cocina[[#This Row],[Coste Total]]</f>
        <v>28</v>
      </c>
      <c r="L24" s="3">
        <f>Cocina[[#This Row],[Ganancia Neta]]/Cocina[[#This Row],[Ganacia Bruta]]</f>
        <v>0.41176470588235292</v>
      </c>
      <c r="N24"/>
    </row>
    <row r="25" spans="1:14" x14ac:dyDescent="0.2">
      <c r="A25">
        <v>10</v>
      </c>
      <c r="B25">
        <v>17</v>
      </c>
      <c r="C25" t="s">
        <v>26</v>
      </c>
      <c r="D25">
        <v>25</v>
      </c>
      <c r="E25">
        <v>40</v>
      </c>
      <c r="F25">
        <v>2</v>
      </c>
      <c r="G25">
        <v>19</v>
      </c>
      <c r="H25" s="8">
        <f>Cocina[[#This Row],[Tiempo de Preparación]]/Cocina[[#This Row],[Cantidad Ordenada]]</f>
        <v>9.5</v>
      </c>
      <c r="I25">
        <f>Cocina[[#This Row],[Precio Unitario]]*Cocina[[#This Row],[Cantidad Ordenada]]</f>
        <v>80</v>
      </c>
      <c r="J25">
        <f>Cocina[[#This Row],[Costo Unitario]]*Cocina[[#This Row],[Cantidad Ordenada]]</f>
        <v>50</v>
      </c>
      <c r="K25">
        <f>Cocina[[#This Row],[Ganacia Bruta]]-Cocina[[#This Row],[Coste Total]]</f>
        <v>30</v>
      </c>
      <c r="L25" s="3">
        <f>Cocina[[#This Row],[Ganancia Neta]]/Cocina[[#This Row],[Ganacia Bruta]]</f>
        <v>0.375</v>
      </c>
      <c r="N25"/>
    </row>
    <row r="26" spans="1:14" x14ac:dyDescent="0.2">
      <c r="A26">
        <v>11</v>
      </c>
      <c r="B26">
        <v>14</v>
      </c>
      <c r="C26" t="s">
        <v>22</v>
      </c>
      <c r="D26">
        <v>16</v>
      </c>
      <c r="E26">
        <v>28</v>
      </c>
      <c r="F26">
        <v>1</v>
      </c>
      <c r="G26">
        <v>32</v>
      </c>
      <c r="H26" s="8">
        <f>Cocina[[#This Row],[Tiempo de Preparación]]/Cocina[[#This Row],[Cantidad Ordenada]]</f>
        <v>32</v>
      </c>
      <c r="I26">
        <f>Cocina[[#This Row],[Precio Unitario]]*Cocina[[#This Row],[Cantidad Ordenada]]</f>
        <v>28</v>
      </c>
      <c r="J26">
        <f>Cocina[[#This Row],[Costo Unitario]]*Cocina[[#This Row],[Cantidad Ordenada]]</f>
        <v>16</v>
      </c>
      <c r="K26">
        <f>Cocina[[#This Row],[Ganacia Bruta]]-Cocina[[#This Row],[Coste Total]]</f>
        <v>12</v>
      </c>
      <c r="L26" s="3">
        <f>Cocina[[#This Row],[Ganancia Neta]]/Cocina[[#This Row],[Ganacia Bruta]]</f>
        <v>0.42857142857142855</v>
      </c>
      <c r="N26"/>
    </row>
    <row r="27" spans="1:14" x14ac:dyDescent="0.2">
      <c r="A27">
        <v>11</v>
      </c>
      <c r="B27">
        <v>14</v>
      </c>
      <c r="C27" t="s">
        <v>31</v>
      </c>
      <c r="D27">
        <v>18</v>
      </c>
      <c r="E27">
        <v>30</v>
      </c>
      <c r="F27">
        <v>2</v>
      </c>
      <c r="G27">
        <v>24</v>
      </c>
      <c r="H27" s="8">
        <f>Cocina[[#This Row],[Tiempo de Preparación]]/Cocina[[#This Row],[Cantidad Ordenada]]</f>
        <v>12</v>
      </c>
      <c r="I27">
        <f>Cocina[[#This Row],[Precio Unitario]]*Cocina[[#This Row],[Cantidad Ordenada]]</f>
        <v>60</v>
      </c>
      <c r="J27">
        <f>Cocina[[#This Row],[Costo Unitario]]*Cocina[[#This Row],[Cantidad Ordenada]]</f>
        <v>36</v>
      </c>
      <c r="K27">
        <f>Cocina[[#This Row],[Ganacia Bruta]]-Cocina[[#This Row],[Coste Total]]</f>
        <v>24</v>
      </c>
      <c r="L27" s="3">
        <f>Cocina[[#This Row],[Ganancia Neta]]/Cocina[[#This Row],[Ganacia Bruta]]</f>
        <v>0.4</v>
      </c>
      <c r="N27"/>
    </row>
    <row r="28" spans="1:14" x14ac:dyDescent="0.2">
      <c r="A28">
        <v>12</v>
      </c>
      <c r="B28">
        <v>14</v>
      </c>
      <c r="C28" t="s">
        <v>22</v>
      </c>
      <c r="D28">
        <v>16</v>
      </c>
      <c r="E28">
        <v>28</v>
      </c>
      <c r="F28">
        <v>1</v>
      </c>
      <c r="G28">
        <v>5</v>
      </c>
      <c r="H28" s="8">
        <f>Cocina[[#This Row],[Tiempo de Preparación]]/Cocina[[#This Row],[Cantidad Ordenada]]</f>
        <v>5</v>
      </c>
      <c r="I28">
        <f>Cocina[[#This Row],[Precio Unitario]]*Cocina[[#This Row],[Cantidad Ordenada]]</f>
        <v>28</v>
      </c>
      <c r="J28">
        <f>Cocina[[#This Row],[Costo Unitario]]*Cocina[[#This Row],[Cantidad Ordenada]]</f>
        <v>16</v>
      </c>
      <c r="K28">
        <f>Cocina[[#This Row],[Ganacia Bruta]]-Cocina[[#This Row],[Coste Total]]</f>
        <v>12</v>
      </c>
      <c r="L28" s="3">
        <f>Cocina[[#This Row],[Ganancia Neta]]/Cocina[[#This Row],[Ganacia Bruta]]</f>
        <v>0.42857142857142855</v>
      </c>
      <c r="N28"/>
    </row>
    <row r="29" spans="1:14" x14ac:dyDescent="0.2">
      <c r="A29">
        <v>12</v>
      </c>
      <c r="B29">
        <v>14</v>
      </c>
      <c r="C29" t="s">
        <v>35</v>
      </c>
      <c r="D29">
        <v>22</v>
      </c>
      <c r="E29">
        <v>36</v>
      </c>
      <c r="F29">
        <v>3</v>
      </c>
      <c r="G29">
        <v>44</v>
      </c>
      <c r="H29" s="8">
        <f>Cocina[[#This Row],[Tiempo de Preparación]]/Cocina[[#This Row],[Cantidad Ordenada]]</f>
        <v>14.666666666666666</v>
      </c>
      <c r="I29">
        <f>Cocina[[#This Row],[Precio Unitario]]*Cocina[[#This Row],[Cantidad Ordenada]]</f>
        <v>108</v>
      </c>
      <c r="J29">
        <f>Cocina[[#This Row],[Costo Unitario]]*Cocina[[#This Row],[Cantidad Ordenada]]</f>
        <v>66</v>
      </c>
      <c r="K29">
        <f>Cocina[[#This Row],[Ganacia Bruta]]-Cocina[[#This Row],[Coste Total]]</f>
        <v>42</v>
      </c>
      <c r="L29" s="3">
        <f>Cocina[[#This Row],[Ganancia Neta]]/Cocina[[#This Row],[Ganacia Bruta]]</f>
        <v>0.3888888888888889</v>
      </c>
      <c r="N29"/>
    </row>
    <row r="30" spans="1:14" x14ac:dyDescent="0.2">
      <c r="A30">
        <v>12</v>
      </c>
      <c r="B30">
        <v>14</v>
      </c>
      <c r="C30" t="s">
        <v>11</v>
      </c>
      <c r="D30">
        <v>21</v>
      </c>
      <c r="E30">
        <v>35</v>
      </c>
      <c r="F30">
        <v>2</v>
      </c>
      <c r="G30">
        <v>6</v>
      </c>
      <c r="H30" s="8">
        <f>Cocina[[#This Row],[Tiempo de Preparación]]/Cocina[[#This Row],[Cantidad Ordenada]]</f>
        <v>3</v>
      </c>
      <c r="I30">
        <f>Cocina[[#This Row],[Precio Unitario]]*Cocina[[#This Row],[Cantidad Ordenada]]</f>
        <v>70</v>
      </c>
      <c r="J30">
        <f>Cocina[[#This Row],[Costo Unitario]]*Cocina[[#This Row],[Cantidad Ordenada]]</f>
        <v>42</v>
      </c>
      <c r="K30">
        <f>Cocina[[#This Row],[Ganacia Bruta]]-Cocina[[#This Row],[Coste Total]]</f>
        <v>28</v>
      </c>
      <c r="L30" s="3">
        <f>Cocina[[#This Row],[Ganancia Neta]]/Cocina[[#This Row],[Ganacia Bruta]]</f>
        <v>0.4</v>
      </c>
      <c r="N30"/>
    </row>
    <row r="31" spans="1:14" x14ac:dyDescent="0.2">
      <c r="A31">
        <v>12</v>
      </c>
      <c r="B31">
        <v>14</v>
      </c>
      <c r="C31" t="s">
        <v>26</v>
      </c>
      <c r="D31">
        <v>25</v>
      </c>
      <c r="E31">
        <v>40</v>
      </c>
      <c r="F31">
        <v>3</v>
      </c>
      <c r="G31">
        <v>40</v>
      </c>
      <c r="H31" s="8">
        <f>Cocina[[#This Row],[Tiempo de Preparación]]/Cocina[[#This Row],[Cantidad Ordenada]]</f>
        <v>13.333333333333334</v>
      </c>
      <c r="I31">
        <f>Cocina[[#This Row],[Precio Unitario]]*Cocina[[#This Row],[Cantidad Ordenada]]</f>
        <v>120</v>
      </c>
      <c r="J31">
        <f>Cocina[[#This Row],[Costo Unitario]]*Cocina[[#This Row],[Cantidad Ordenada]]</f>
        <v>75</v>
      </c>
      <c r="K31">
        <f>Cocina[[#This Row],[Ganacia Bruta]]-Cocina[[#This Row],[Coste Total]]</f>
        <v>45</v>
      </c>
      <c r="L31" s="3">
        <f>Cocina[[#This Row],[Ganancia Neta]]/Cocina[[#This Row],[Ganacia Bruta]]</f>
        <v>0.375</v>
      </c>
      <c r="N31"/>
    </row>
    <row r="32" spans="1:14" x14ac:dyDescent="0.2">
      <c r="A32">
        <v>13</v>
      </c>
      <c r="B32">
        <v>2</v>
      </c>
      <c r="C32" t="s">
        <v>18</v>
      </c>
      <c r="D32">
        <v>17</v>
      </c>
      <c r="E32">
        <v>29</v>
      </c>
      <c r="F32">
        <v>3</v>
      </c>
      <c r="G32">
        <v>59</v>
      </c>
      <c r="H32" s="8">
        <f>Cocina[[#This Row],[Tiempo de Preparación]]/Cocina[[#This Row],[Cantidad Ordenada]]</f>
        <v>19.666666666666668</v>
      </c>
      <c r="I32">
        <f>Cocina[[#This Row],[Precio Unitario]]*Cocina[[#This Row],[Cantidad Ordenada]]</f>
        <v>87</v>
      </c>
      <c r="J32">
        <f>Cocina[[#This Row],[Costo Unitario]]*Cocina[[#This Row],[Cantidad Ordenada]]</f>
        <v>51</v>
      </c>
      <c r="K32">
        <f>Cocina[[#This Row],[Ganacia Bruta]]-Cocina[[#This Row],[Coste Total]]</f>
        <v>36</v>
      </c>
      <c r="L32" s="3">
        <f>Cocina[[#This Row],[Ganancia Neta]]/Cocina[[#This Row],[Ganacia Bruta]]</f>
        <v>0.41379310344827586</v>
      </c>
      <c r="N32"/>
    </row>
    <row r="33" spans="1:14" x14ac:dyDescent="0.2">
      <c r="A33">
        <v>14</v>
      </c>
      <c r="B33">
        <v>16</v>
      </c>
      <c r="C33" t="s">
        <v>56</v>
      </c>
      <c r="D33">
        <v>12</v>
      </c>
      <c r="E33">
        <v>20</v>
      </c>
      <c r="F33">
        <v>1</v>
      </c>
      <c r="G33">
        <v>36</v>
      </c>
      <c r="H33" s="8">
        <f>Cocina[[#This Row],[Tiempo de Preparación]]/Cocina[[#This Row],[Cantidad Ordenada]]</f>
        <v>36</v>
      </c>
      <c r="I33">
        <f>Cocina[[#This Row],[Precio Unitario]]*Cocina[[#This Row],[Cantidad Ordenada]]</f>
        <v>20</v>
      </c>
      <c r="J33">
        <f>Cocina[[#This Row],[Costo Unitario]]*Cocina[[#This Row],[Cantidad Ordenada]]</f>
        <v>12</v>
      </c>
      <c r="K33">
        <f>Cocina[[#This Row],[Ganacia Bruta]]-Cocina[[#This Row],[Coste Total]]</f>
        <v>8</v>
      </c>
      <c r="L33" s="3">
        <f>Cocina[[#This Row],[Ganancia Neta]]/Cocina[[#This Row],[Ganacia Bruta]]</f>
        <v>0.4</v>
      </c>
      <c r="N33"/>
    </row>
    <row r="34" spans="1:14" x14ac:dyDescent="0.2">
      <c r="A34">
        <v>14</v>
      </c>
      <c r="B34">
        <v>16</v>
      </c>
      <c r="C34" t="s">
        <v>102</v>
      </c>
      <c r="D34">
        <v>20</v>
      </c>
      <c r="E34">
        <v>33</v>
      </c>
      <c r="F34">
        <v>1</v>
      </c>
      <c r="G34">
        <v>26</v>
      </c>
      <c r="H34" s="8">
        <f>Cocina[[#This Row],[Tiempo de Preparación]]/Cocina[[#This Row],[Cantidad Ordenada]]</f>
        <v>26</v>
      </c>
      <c r="I34">
        <f>Cocina[[#This Row],[Precio Unitario]]*Cocina[[#This Row],[Cantidad Ordenada]]</f>
        <v>33</v>
      </c>
      <c r="J34">
        <f>Cocina[[#This Row],[Costo Unitario]]*Cocina[[#This Row],[Cantidad Ordenada]]</f>
        <v>20</v>
      </c>
      <c r="K34">
        <f>Cocina[[#This Row],[Ganacia Bruta]]-Cocina[[#This Row],[Coste Total]]</f>
        <v>13</v>
      </c>
      <c r="L34" s="3">
        <f>Cocina[[#This Row],[Ganancia Neta]]/Cocina[[#This Row],[Ganacia Bruta]]</f>
        <v>0.39393939393939392</v>
      </c>
      <c r="N34"/>
    </row>
    <row r="35" spans="1:14" x14ac:dyDescent="0.2">
      <c r="A35">
        <v>14</v>
      </c>
      <c r="B35">
        <v>16</v>
      </c>
      <c r="C35" t="s">
        <v>79</v>
      </c>
      <c r="D35">
        <v>14</v>
      </c>
      <c r="E35">
        <v>23</v>
      </c>
      <c r="F35">
        <v>2</v>
      </c>
      <c r="G35">
        <v>44</v>
      </c>
      <c r="H35" s="8">
        <f>Cocina[[#This Row],[Tiempo de Preparación]]/Cocina[[#This Row],[Cantidad Ordenada]]</f>
        <v>22</v>
      </c>
      <c r="I35">
        <f>Cocina[[#This Row],[Precio Unitario]]*Cocina[[#This Row],[Cantidad Ordenada]]</f>
        <v>46</v>
      </c>
      <c r="J35">
        <f>Cocina[[#This Row],[Costo Unitario]]*Cocina[[#This Row],[Cantidad Ordenada]]</f>
        <v>28</v>
      </c>
      <c r="K35">
        <f>Cocina[[#This Row],[Ganacia Bruta]]-Cocina[[#This Row],[Coste Total]]</f>
        <v>18</v>
      </c>
      <c r="L35" s="3">
        <f>Cocina[[#This Row],[Ganancia Neta]]/Cocina[[#This Row],[Ganacia Bruta]]</f>
        <v>0.39130434782608697</v>
      </c>
      <c r="N35"/>
    </row>
    <row r="36" spans="1:14" x14ac:dyDescent="0.2">
      <c r="A36">
        <v>14</v>
      </c>
      <c r="B36">
        <v>16</v>
      </c>
      <c r="C36" t="s">
        <v>31</v>
      </c>
      <c r="D36">
        <v>18</v>
      </c>
      <c r="E36">
        <v>30</v>
      </c>
      <c r="F36">
        <v>1</v>
      </c>
      <c r="G36">
        <v>48</v>
      </c>
      <c r="H36" s="8">
        <f>Cocina[[#This Row],[Tiempo de Preparación]]/Cocina[[#This Row],[Cantidad Ordenada]]</f>
        <v>48</v>
      </c>
      <c r="I36">
        <f>Cocina[[#This Row],[Precio Unitario]]*Cocina[[#This Row],[Cantidad Ordenada]]</f>
        <v>30</v>
      </c>
      <c r="J36">
        <f>Cocina[[#This Row],[Costo Unitario]]*Cocina[[#This Row],[Cantidad Ordenada]]</f>
        <v>18</v>
      </c>
      <c r="K36">
        <f>Cocina[[#This Row],[Ganacia Bruta]]-Cocina[[#This Row],[Coste Total]]</f>
        <v>12</v>
      </c>
      <c r="L36" s="3">
        <f>Cocina[[#This Row],[Ganancia Neta]]/Cocina[[#This Row],[Ganacia Bruta]]</f>
        <v>0.4</v>
      </c>
      <c r="N36"/>
    </row>
    <row r="37" spans="1:14" x14ac:dyDescent="0.2">
      <c r="A37">
        <v>15</v>
      </c>
      <c r="B37">
        <v>6</v>
      </c>
      <c r="C37" t="s">
        <v>22</v>
      </c>
      <c r="D37">
        <v>16</v>
      </c>
      <c r="E37">
        <v>28</v>
      </c>
      <c r="F37">
        <v>2</v>
      </c>
      <c r="G37">
        <v>25</v>
      </c>
      <c r="H37" s="8">
        <f>Cocina[[#This Row],[Tiempo de Preparación]]/Cocina[[#This Row],[Cantidad Ordenada]]</f>
        <v>12.5</v>
      </c>
      <c r="I37">
        <f>Cocina[[#This Row],[Precio Unitario]]*Cocina[[#This Row],[Cantidad Ordenada]]</f>
        <v>56</v>
      </c>
      <c r="J37">
        <f>Cocina[[#This Row],[Costo Unitario]]*Cocina[[#This Row],[Cantidad Ordenada]]</f>
        <v>32</v>
      </c>
      <c r="K37">
        <f>Cocina[[#This Row],[Ganacia Bruta]]-Cocina[[#This Row],[Coste Total]]</f>
        <v>24</v>
      </c>
      <c r="L37" s="3">
        <f>Cocina[[#This Row],[Ganancia Neta]]/Cocina[[#This Row],[Ganacia Bruta]]</f>
        <v>0.42857142857142855</v>
      </c>
      <c r="N37"/>
    </row>
    <row r="38" spans="1:14" x14ac:dyDescent="0.2">
      <c r="A38">
        <v>15</v>
      </c>
      <c r="B38">
        <v>6</v>
      </c>
      <c r="C38" t="s">
        <v>33</v>
      </c>
      <c r="D38">
        <v>13</v>
      </c>
      <c r="E38">
        <v>21</v>
      </c>
      <c r="F38">
        <v>3</v>
      </c>
      <c r="G38">
        <v>27</v>
      </c>
      <c r="H38" s="8">
        <f>Cocina[[#This Row],[Tiempo de Preparación]]/Cocina[[#This Row],[Cantidad Ordenada]]</f>
        <v>9</v>
      </c>
      <c r="I38">
        <f>Cocina[[#This Row],[Precio Unitario]]*Cocina[[#This Row],[Cantidad Ordenada]]</f>
        <v>63</v>
      </c>
      <c r="J38">
        <f>Cocina[[#This Row],[Costo Unitario]]*Cocina[[#This Row],[Cantidad Ordenada]]</f>
        <v>39</v>
      </c>
      <c r="K38">
        <f>Cocina[[#This Row],[Ganacia Bruta]]-Cocina[[#This Row],[Coste Total]]</f>
        <v>24</v>
      </c>
      <c r="L38" s="3">
        <f>Cocina[[#This Row],[Ganancia Neta]]/Cocina[[#This Row],[Ganacia Bruta]]</f>
        <v>0.38095238095238093</v>
      </c>
      <c r="N38"/>
    </row>
    <row r="39" spans="1:14" x14ac:dyDescent="0.2">
      <c r="A39">
        <v>15</v>
      </c>
      <c r="B39">
        <v>6</v>
      </c>
      <c r="C39" t="s">
        <v>11</v>
      </c>
      <c r="D39">
        <v>21</v>
      </c>
      <c r="E39">
        <v>35</v>
      </c>
      <c r="F39">
        <v>3</v>
      </c>
      <c r="G39">
        <v>51</v>
      </c>
      <c r="H39" s="8">
        <f>Cocina[[#This Row],[Tiempo de Preparación]]/Cocina[[#This Row],[Cantidad Ordenada]]</f>
        <v>17</v>
      </c>
      <c r="I39">
        <f>Cocina[[#This Row],[Precio Unitario]]*Cocina[[#This Row],[Cantidad Ordenada]]</f>
        <v>105</v>
      </c>
      <c r="J39">
        <f>Cocina[[#This Row],[Costo Unitario]]*Cocina[[#This Row],[Cantidad Ordenada]]</f>
        <v>63</v>
      </c>
      <c r="K39">
        <f>Cocina[[#This Row],[Ganacia Bruta]]-Cocina[[#This Row],[Coste Total]]</f>
        <v>42</v>
      </c>
      <c r="L39" s="3">
        <f>Cocina[[#This Row],[Ganancia Neta]]/Cocina[[#This Row],[Ganacia Bruta]]</f>
        <v>0.4</v>
      </c>
      <c r="N39"/>
    </row>
    <row r="40" spans="1:14" x14ac:dyDescent="0.2">
      <c r="A40">
        <v>16</v>
      </c>
      <c r="B40">
        <v>20</v>
      </c>
      <c r="C40" t="s">
        <v>22</v>
      </c>
      <c r="D40">
        <v>16</v>
      </c>
      <c r="E40">
        <v>28</v>
      </c>
      <c r="F40">
        <v>1</v>
      </c>
      <c r="G40">
        <v>38</v>
      </c>
      <c r="H40" s="8">
        <f>Cocina[[#This Row],[Tiempo de Preparación]]/Cocina[[#This Row],[Cantidad Ordenada]]</f>
        <v>38</v>
      </c>
      <c r="I40">
        <f>Cocina[[#This Row],[Precio Unitario]]*Cocina[[#This Row],[Cantidad Ordenada]]</f>
        <v>28</v>
      </c>
      <c r="J40">
        <f>Cocina[[#This Row],[Costo Unitario]]*Cocina[[#This Row],[Cantidad Ordenada]]</f>
        <v>16</v>
      </c>
      <c r="K40">
        <f>Cocina[[#This Row],[Ganacia Bruta]]-Cocina[[#This Row],[Coste Total]]</f>
        <v>12</v>
      </c>
      <c r="L40" s="3">
        <f>Cocina[[#This Row],[Ganancia Neta]]/Cocina[[#This Row],[Ganacia Bruta]]</f>
        <v>0.42857142857142855</v>
      </c>
      <c r="N40"/>
    </row>
    <row r="41" spans="1:14" x14ac:dyDescent="0.2">
      <c r="A41">
        <v>17</v>
      </c>
      <c r="B41">
        <v>14</v>
      </c>
      <c r="C41" t="s">
        <v>11</v>
      </c>
      <c r="D41">
        <v>21</v>
      </c>
      <c r="E41">
        <v>35</v>
      </c>
      <c r="F41">
        <v>1</v>
      </c>
      <c r="G41">
        <v>43</v>
      </c>
      <c r="H41" s="8">
        <f>Cocina[[#This Row],[Tiempo de Preparación]]/Cocina[[#This Row],[Cantidad Ordenada]]</f>
        <v>43</v>
      </c>
      <c r="I41">
        <f>Cocina[[#This Row],[Precio Unitario]]*Cocina[[#This Row],[Cantidad Ordenada]]</f>
        <v>35</v>
      </c>
      <c r="J41">
        <f>Cocina[[#This Row],[Costo Unitario]]*Cocina[[#This Row],[Cantidad Ordenada]]</f>
        <v>21</v>
      </c>
      <c r="K41">
        <f>Cocina[[#This Row],[Ganacia Bruta]]-Cocina[[#This Row],[Coste Total]]</f>
        <v>14</v>
      </c>
      <c r="L41" s="3">
        <f>Cocina[[#This Row],[Ganancia Neta]]/Cocina[[#This Row],[Ganacia Bruta]]</f>
        <v>0.4</v>
      </c>
      <c r="N41"/>
    </row>
    <row r="42" spans="1:14" x14ac:dyDescent="0.2">
      <c r="A42">
        <v>17</v>
      </c>
      <c r="B42">
        <v>14</v>
      </c>
      <c r="C42" t="s">
        <v>37</v>
      </c>
      <c r="D42">
        <v>10</v>
      </c>
      <c r="E42">
        <v>18</v>
      </c>
      <c r="F42">
        <v>2</v>
      </c>
      <c r="G42">
        <v>58</v>
      </c>
      <c r="H42" s="8">
        <f>Cocina[[#This Row],[Tiempo de Preparación]]/Cocina[[#This Row],[Cantidad Ordenada]]</f>
        <v>29</v>
      </c>
      <c r="I42">
        <f>Cocina[[#This Row],[Precio Unitario]]*Cocina[[#This Row],[Cantidad Ordenada]]</f>
        <v>36</v>
      </c>
      <c r="J42">
        <f>Cocina[[#This Row],[Costo Unitario]]*Cocina[[#This Row],[Cantidad Ordenada]]</f>
        <v>20</v>
      </c>
      <c r="K42">
        <f>Cocina[[#This Row],[Ganacia Bruta]]-Cocina[[#This Row],[Coste Total]]</f>
        <v>16</v>
      </c>
      <c r="L42" s="3">
        <f>Cocina[[#This Row],[Ganancia Neta]]/Cocina[[#This Row],[Ganacia Bruta]]</f>
        <v>0.44444444444444442</v>
      </c>
      <c r="N42"/>
    </row>
    <row r="43" spans="1:14" x14ac:dyDescent="0.2">
      <c r="A43">
        <v>17</v>
      </c>
      <c r="B43">
        <v>14</v>
      </c>
      <c r="C43" t="s">
        <v>82</v>
      </c>
      <c r="D43">
        <v>13</v>
      </c>
      <c r="E43">
        <v>22</v>
      </c>
      <c r="F43">
        <v>3</v>
      </c>
      <c r="G43">
        <v>57</v>
      </c>
      <c r="H43" s="8">
        <f>Cocina[[#This Row],[Tiempo de Preparación]]/Cocina[[#This Row],[Cantidad Ordenada]]</f>
        <v>19</v>
      </c>
      <c r="I43">
        <f>Cocina[[#This Row],[Precio Unitario]]*Cocina[[#This Row],[Cantidad Ordenada]]</f>
        <v>66</v>
      </c>
      <c r="J43">
        <f>Cocina[[#This Row],[Costo Unitario]]*Cocina[[#This Row],[Cantidad Ordenada]]</f>
        <v>39</v>
      </c>
      <c r="K43">
        <f>Cocina[[#This Row],[Ganacia Bruta]]-Cocina[[#This Row],[Coste Total]]</f>
        <v>27</v>
      </c>
      <c r="L43" s="3">
        <f>Cocina[[#This Row],[Ganancia Neta]]/Cocina[[#This Row],[Ganacia Bruta]]</f>
        <v>0.40909090909090912</v>
      </c>
      <c r="N43"/>
    </row>
    <row r="44" spans="1:14" x14ac:dyDescent="0.2">
      <c r="A44">
        <v>18</v>
      </c>
      <c r="B44">
        <v>9</v>
      </c>
      <c r="C44" t="s">
        <v>18</v>
      </c>
      <c r="D44">
        <v>17</v>
      </c>
      <c r="E44">
        <v>29</v>
      </c>
      <c r="F44">
        <v>1</v>
      </c>
      <c r="G44">
        <v>23</v>
      </c>
      <c r="H44" s="8">
        <f>Cocina[[#This Row],[Tiempo de Preparación]]/Cocina[[#This Row],[Cantidad Ordenada]]</f>
        <v>23</v>
      </c>
      <c r="I44">
        <f>Cocina[[#This Row],[Precio Unitario]]*Cocina[[#This Row],[Cantidad Ordenada]]</f>
        <v>29</v>
      </c>
      <c r="J44">
        <f>Cocina[[#This Row],[Costo Unitario]]*Cocina[[#This Row],[Cantidad Ordenada]]</f>
        <v>17</v>
      </c>
      <c r="K44">
        <f>Cocina[[#This Row],[Ganacia Bruta]]-Cocina[[#This Row],[Coste Total]]</f>
        <v>12</v>
      </c>
      <c r="L44" s="3">
        <f>Cocina[[#This Row],[Ganancia Neta]]/Cocina[[#This Row],[Ganacia Bruta]]</f>
        <v>0.41379310344827586</v>
      </c>
      <c r="N44"/>
    </row>
    <row r="45" spans="1:14" x14ac:dyDescent="0.2">
      <c r="A45">
        <v>18</v>
      </c>
      <c r="B45">
        <v>9</v>
      </c>
      <c r="C45" t="s">
        <v>26</v>
      </c>
      <c r="D45">
        <v>25</v>
      </c>
      <c r="E45">
        <v>40</v>
      </c>
      <c r="F45">
        <v>2</v>
      </c>
      <c r="G45">
        <v>54</v>
      </c>
      <c r="H45" s="8">
        <f>Cocina[[#This Row],[Tiempo de Preparación]]/Cocina[[#This Row],[Cantidad Ordenada]]</f>
        <v>27</v>
      </c>
      <c r="I45">
        <f>Cocina[[#This Row],[Precio Unitario]]*Cocina[[#This Row],[Cantidad Ordenada]]</f>
        <v>80</v>
      </c>
      <c r="J45">
        <f>Cocina[[#This Row],[Costo Unitario]]*Cocina[[#This Row],[Cantidad Ordenada]]</f>
        <v>50</v>
      </c>
      <c r="K45">
        <f>Cocina[[#This Row],[Ganacia Bruta]]-Cocina[[#This Row],[Coste Total]]</f>
        <v>30</v>
      </c>
      <c r="L45" s="3">
        <f>Cocina[[#This Row],[Ganancia Neta]]/Cocina[[#This Row],[Ganacia Bruta]]</f>
        <v>0.375</v>
      </c>
      <c r="N45"/>
    </row>
    <row r="46" spans="1:14" x14ac:dyDescent="0.2">
      <c r="A46">
        <v>18</v>
      </c>
      <c r="B46">
        <v>9</v>
      </c>
      <c r="C46" t="s">
        <v>61</v>
      </c>
      <c r="D46">
        <v>15</v>
      </c>
      <c r="E46">
        <v>26</v>
      </c>
      <c r="F46">
        <v>3</v>
      </c>
      <c r="G46">
        <v>23</v>
      </c>
      <c r="H46" s="8">
        <f>Cocina[[#This Row],[Tiempo de Preparación]]/Cocina[[#This Row],[Cantidad Ordenada]]</f>
        <v>7.666666666666667</v>
      </c>
      <c r="I46">
        <f>Cocina[[#This Row],[Precio Unitario]]*Cocina[[#This Row],[Cantidad Ordenada]]</f>
        <v>78</v>
      </c>
      <c r="J46">
        <f>Cocina[[#This Row],[Costo Unitario]]*Cocina[[#This Row],[Cantidad Ordenada]]</f>
        <v>45</v>
      </c>
      <c r="K46">
        <f>Cocina[[#This Row],[Ganacia Bruta]]-Cocina[[#This Row],[Coste Total]]</f>
        <v>33</v>
      </c>
      <c r="L46" s="3">
        <f>Cocina[[#This Row],[Ganancia Neta]]/Cocina[[#This Row],[Ganacia Bruta]]</f>
        <v>0.42307692307692307</v>
      </c>
      <c r="N46"/>
    </row>
    <row r="47" spans="1:14" x14ac:dyDescent="0.2">
      <c r="A47">
        <v>18</v>
      </c>
      <c r="B47">
        <v>9</v>
      </c>
      <c r="C47" t="s">
        <v>95</v>
      </c>
      <c r="D47">
        <v>19</v>
      </c>
      <c r="E47">
        <v>32</v>
      </c>
      <c r="F47">
        <v>2</v>
      </c>
      <c r="G47">
        <v>34</v>
      </c>
      <c r="H47" s="8">
        <f>Cocina[[#This Row],[Tiempo de Preparación]]/Cocina[[#This Row],[Cantidad Ordenada]]</f>
        <v>17</v>
      </c>
      <c r="I47">
        <f>Cocina[[#This Row],[Precio Unitario]]*Cocina[[#This Row],[Cantidad Ordenada]]</f>
        <v>64</v>
      </c>
      <c r="J47">
        <f>Cocina[[#This Row],[Costo Unitario]]*Cocina[[#This Row],[Cantidad Ordenada]]</f>
        <v>38</v>
      </c>
      <c r="K47">
        <f>Cocina[[#This Row],[Ganacia Bruta]]-Cocina[[#This Row],[Coste Total]]</f>
        <v>26</v>
      </c>
      <c r="L47" s="3">
        <f>Cocina[[#This Row],[Ganancia Neta]]/Cocina[[#This Row],[Ganacia Bruta]]</f>
        <v>0.40625</v>
      </c>
      <c r="N47"/>
    </row>
    <row r="48" spans="1:14" x14ac:dyDescent="0.2">
      <c r="A48">
        <v>19</v>
      </c>
      <c r="B48">
        <v>18</v>
      </c>
      <c r="C48" t="s">
        <v>26</v>
      </c>
      <c r="D48">
        <v>25</v>
      </c>
      <c r="E48">
        <v>40</v>
      </c>
      <c r="F48">
        <v>2</v>
      </c>
      <c r="G48">
        <v>44</v>
      </c>
      <c r="H48" s="8">
        <f>Cocina[[#This Row],[Tiempo de Preparación]]/Cocina[[#This Row],[Cantidad Ordenada]]</f>
        <v>22</v>
      </c>
      <c r="I48">
        <f>Cocina[[#This Row],[Precio Unitario]]*Cocina[[#This Row],[Cantidad Ordenada]]</f>
        <v>80</v>
      </c>
      <c r="J48">
        <f>Cocina[[#This Row],[Costo Unitario]]*Cocina[[#This Row],[Cantidad Ordenada]]</f>
        <v>50</v>
      </c>
      <c r="K48">
        <f>Cocina[[#This Row],[Ganacia Bruta]]-Cocina[[#This Row],[Coste Total]]</f>
        <v>30</v>
      </c>
      <c r="L48" s="3">
        <f>Cocina[[#This Row],[Ganancia Neta]]/Cocina[[#This Row],[Ganacia Bruta]]</f>
        <v>0.375</v>
      </c>
      <c r="N48"/>
    </row>
    <row r="49" spans="1:14" x14ac:dyDescent="0.2">
      <c r="A49">
        <v>20</v>
      </c>
      <c r="B49">
        <v>8</v>
      </c>
      <c r="C49" t="s">
        <v>11</v>
      </c>
      <c r="D49">
        <v>21</v>
      </c>
      <c r="E49">
        <v>35</v>
      </c>
      <c r="F49">
        <v>3</v>
      </c>
      <c r="G49">
        <v>50</v>
      </c>
      <c r="H49" s="8">
        <f>Cocina[[#This Row],[Tiempo de Preparación]]/Cocina[[#This Row],[Cantidad Ordenada]]</f>
        <v>16.666666666666668</v>
      </c>
      <c r="I49">
        <f>Cocina[[#This Row],[Precio Unitario]]*Cocina[[#This Row],[Cantidad Ordenada]]</f>
        <v>105</v>
      </c>
      <c r="J49">
        <f>Cocina[[#This Row],[Costo Unitario]]*Cocina[[#This Row],[Cantidad Ordenada]]</f>
        <v>63</v>
      </c>
      <c r="K49">
        <f>Cocina[[#This Row],[Ganacia Bruta]]-Cocina[[#This Row],[Coste Total]]</f>
        <v>42</v>
      </c>
      <c r="L49" s="3">
        <f>Cocina[[#This Row],[Ganancia Neta]]/Cocina[[#This Row],[Ganacia Bruta]]</f>
        <v>0.4</v>
      </c>
      <c r="N49"/>
    </row>
    <row r="50" spans="1:14" x14ac:dyDescent="0.2">
      <c r="A50">
        <v>20</v>
      </c>
      <c r="B50">
        <v>8</v>
      </c>
      <c r="C50" t="s">
        <v>50</v>
      </c>
      <c r="D50">
        <v>15</v>
      </c>
      <c r="E50">
        <v>25</v>
      </c>
      <c r="F50">
        <v>2</v>
      </c>
      <c r="G50">
        <v>6</v>
      </c>
      <c r="H50" s="8">
        <f>Cocina[[#This Row],[Tiempo de Preparación]]/Cocina[[#This Row],[Cantidad Ordenada]]</f>
        <v>3</v>
      </c>
      <c r="I50">
        <f>Cocina[[#This Row],[Precio Unitario]]*Cocina[[#This Row],[Cantidad Ordenada]]</f>
        <v>50</v>
      </c>
      <c r="J50">
        <f>Cocina[[#This Row],[Costo Unitario]]*Cocina[[#This Row],[Cantidad Ordenada]]</f>
        <v>30</v>
      </c>
      <c r="K50">
        <f>Cocina[[#This Row],[Ganacia Bruta]]-Cocina[[#This Row],[Coste Total]]</f>
        <v>20</v>
      </c>
      <c r="L50" s="3">
        <f>Cocina[[#This Row],[Ganancia Neta]]/Cocina[[#This Row],[Ganacia Bruta]]</f>
        <v>0.4</v>
      </c>
      <c r="N50"/>
    </row>
    <row r="51" spans="1:14" x14ac:dyDescent="0.2">
      <c r="A51">
        <v>20</v>
      </c>
      <c r="B51">
        <v>8</v>
      </c>
      <c r="C51" t="s">
        <v>79</v>
      </c>
      <c r="D51">
        <v>14</v>
      </c>
      <c r="E51">
        <v>23</v>
      </c>
      <c r="F51">
        <v>1</v>
      </c>
      <c r="G51">
        <v>14</v>
      </c>
      <c r="H51" s="8">
        <f>Cocina[[#This Row],[Tiempo de Preparación]]/Cocina[[#This Row],[Cantidad Ordenada]]</f>
        <v>14</v>
      </c>
      <c r="I51">
        <f>Cocina[[#This Row],[Precio Unitario]]*Cocina[[#This Row],[Cantidad Ordenada]]</f>
        <v>23</v>
      </c>
      <c r="J51">
        <f>Cocina[[#This Row],[Costo Unitario]]*Cocina[[#This Row],[Cantidad Ordenada]]</f>
        <v>14</v>
      </c>
      <c r="K51">
        <f>Cocina[[#This Row],[Ganacia Bruta]]-Cocina[[#This Row],[Coste Total]]</f>
        <v>9</v>
      </c>
      <c r="L51" s="3">
        <f>Cocina[[#This Row],[Ganancia Neta]]/Cocina[[#This Row],[Ganacia Bruta]]</f>
        <v>0.39130434782608697</v>
      </c>
      <c r="N51"/>
    </row>
    <row r="52" spans="1:14" x14ac:dyDescent="0.2">
      <c r="A52">
        <v>21</v>
      </c>
      <c r="B52">
        <v>12</v>
      </c>
      <c r="C52" t="s">
        <v>26</v>
      </c>
      <c r="D52">
        <v>25</v>
      </c>
      <c r="E52">
        <v>40</v>
      </c>
      <c r="F52">
        <v>3</v>
      </c>
      <c r="G52">
        <v>20</v>
      </c>
      <c r="H52" s="8">
        <f>Cocina[[#This Row],[Tiempo de Preparación]]/Cocina[[#This Row],[Cantidad Ordenada]]</f>
        <v>6.666666666666667</v>
      </c>
      <c r="I52">
        <f>Cocina[[#This Row],[Precio Unitario]]*Cocina[[#This Row],[Cantidad Ordenada]]</f>
        <v>120</v>
      </c>
      <c r="J52">
        <f>Cocina[[#This Row],[Costo Unitario]]*Cocina[[#This Row],[Cantidad Ordenada]]</f>
        <v>75</v>
      </c>
      <c r="K52">
        <f>Cocina[[#This Row],[Ganacia Bruta]]-Cocina[[#This Row],[Coste Total]]</f>
        <v>45</v>
      </c>
      <c r="L52" s="3">
        <f>Cocina[[#This Row],[Ganancia Neta]]/Cocina[[#This Row],[Ganacia Bruta]]</f>
        <v>0.375</v>
      </c>
      <c r="N52"/>
    </row>
    <row r="53" spans="1:14" x14ac:dyDescent="0.2">
      <c r="A53">
        <v>21</v>
      </c>
      <c r="B53">
        <v>12</v>
      </c>
      <c r="C53" t="s">
        <v>56</v>
      </c>
      <c r="D53">
        <v>12</v>
      </c>
      <c r="E53">
        <v>20</v>
      </c>
      <c r="F53">
        <v>2</v>
      </c>
      <c r="G53">
        <v>43</v>
      </c>
      <c r="H53" s="8">
        <f>Cocina[[#This Row],[Tiempo de Preparación]]/Cocina[[#This Row],[Cantidad Ordenada]]</f>
        <v>21.5</v>
      </c>
      <c r="I53">
        <f>Cocina[[#This Row],[Precio Unitario]]*Cocina[[#This Row],[Cantidad Ordenada]]</f>
        <v>40</v>
      </c>
      <c r="J53">
        <f>Cocina[[#This Row],[Costo Unitario]]*Cocina[[#This Row],[Cantidad Ordenada]]</f>
        <v>24</v>
      </c>
      <c r="K53">
        <f>Cocina[[#This Row],[Ganacia Bruta]]-Cocina[[#This Row],[Coste Total]]</f>
        <v>16</v>
      </c>
      <c r="L53" s="3">
        <f>Cocina[[#This Row],[Ganancia Neta]]/Cocina[[#This Row],[Ganacia Bruta]]</f>
        <v>0.4</v>
      </c>
      <c r="N53"/>
    </row>
    <row r="54" spans="1:14" x14ac:dyDescent="0.2">
      <c r="A54">
        <v>21</v>
      </c>
      <c r="B54">
        <v>12</v>
      </c>
      <c r="C54" t="s">
        <v>95</v>
      </c>
      <c r="D54">
        <v>19</v>
      </c>
      <c r="E54">
        <v>32</v>
      </c>
      <c r="F54">
        <v>2</v>
      </c>
      <c r="G54">
        <v>44</v>
      </c>
      <c r="H54" s="8">
        <f>Cocina[[#This Row],[Tiempo de Preparación]]/Cocina[[#This Row],[Cantidad Ordenada]]</f>
        <v>22</v>
      </c>
      <c r="I54">
        <f>Cocina[[#This Row],[Precio Unitario]]*Cocina[[#This Row],[Cantidad Ordenada]]</f>
        <v>64</v>
      </c>
      <c r="J54">
        <f>Cocina[[#This Row],[Costo Unitario]]*Cocina[[#This Row],[Cantidad Ordenada]]</f>
        <v>38</v>
      </c>
      <c r="K54">
        <f>Cocina[[#This Row],[Ganacia Bruta]]-Cocina[[#This Row],[Coste Total]]</f>
        <v>26</v>
      </c>
      <c r="L54" s="3">
        <f>Cocina[[#This Row],[Ganancia Neta]]/Cocina[[#This Row],[Ganacia Bruta]]</f>
        <v>0.40625</v>
      </c>
      <c r="N54"/>
    </row>
    <row r="55" spans="1:14" x14ac:dyDescent="0.2">
      <c r="A55">
        <v>21</v>
      </c>
      <c r="B55">
        <v>12</v>
      </c>
      <c r="C55" t="s">
        <v>50</v>
      </c>
      <c r="D55">
        <v>15</v>
      </c>
      <c r="E55">
        <v>25</v>
      </c>
      <c r="F55">
        <v>2</v>
      </c>
      <c r="G55">
        <v>45</v>
      </c>
      <c r="H55" s="8">
        <f>Cocina[[#This Row],[Tiempo de Preparación]]/Cocina[[#This Row],[Cantidad Ordenada]]</f>
        <v>22.5</v>
      </c>
      <c r="I55">
        <f>Cocina[[#This Row],[Precio Unitario]]*Cocina[[#This Row],[Cantidad Ordenada]]</f>
        <v>50</v>
      </c>
      <c r="J55">
        <f>Cocina[[#This Row],[Costo Unitario]]*Cocina[[#This Row],[Cantidad Ordenada]]</f>
        <v>30</v>
      </c>
      <c r="K55">
        <f>Cocina[[#This Row],[Ganacia Bruta]]-Cocina[[#This Row],[Coste Total]]</f>
        <v>20</v>
      </c>
      <c r="L55" s="3">
        <f>Cocina[[#This Row],[Ganancia Neta]]/Cocina[[#This Row],[Ganacia Bruta]]</f>
        <v>0.4</v>
      </c>
      <c r="N55"/>
    </row>
    <row r="56" spans="1:14" x14ac:dyDescent="0.2">
      <c r="A56">
        <v>22</v>
      </c>
      <c r="B56">
        <v>15</v>
      </c>
      <c r="C56" t="s">
        <v>37</v>
      </c>
      <c r="D56">
        <v>10</v>
      </c>
      <c r="E56">
        <v>18</v>
      </c>
      <c r="F56">
        <v>1</v>
      </c>
      <c r="G56">
        <v>32</v>
      </c>
      <c r="H56" s="8">
        <f>Cocina[[#This Row],[Tiempo de Preparación]]/Cocina[[#This Row],[Cantidad Ordenada]]</f>
        <v>32</v>
      </c>
      <c r="I56">
        <f>Cocina[[#This Row],[Precio Unitario]]*Cocina[[#This Row],[Cantidad Ordenada]]</f>
        <v>18</v>
      </c>
      <c r="J56">
        <f>Cocina[[#This Row],[Costo Unitario]]*Cocina[[#This Row],[Cantidad Ordenada]]</f>
        <v>10</v>
      </c>
      <c r="K56">
        <f>Cocina[[#This Row],[Ganacia Bruta]]-Cocina[[#This Row],[Coste Total]]</f>
        <v>8</v>
      </c>
      <c r="L56" s="3">
        <f>Cocina[[#This Row],[Ganancia Neta]]/Cocina[[#This Row],[Ganacia Bruta]]</f>
        <v>0.44444444444444442</v>
      </c>
      <c r="N56"/>
    </row>
    <row r="57" spans="1:14" x14ac:dyDescent="0.2">
      <c r="A57">
        <v>22</v>
      </c>
      <c r="B57">
        <v>15</v>
      </c>
      <c r="C57" t="s">
        <v>29</v>
      </c>
      <c r="D57">
        <v>20</v>
      </c>
      <c r="E57">
        <v>34</v>
      </c>
      <c r="F57">
        <v>3</v>
      </c>
      <c r="G57">
        <v>19</v>
      </c>
      <c r="H57" s="8">
        <f>Cocina[[#This Row],[Tiempo de Preparación]]/Cocina[[#This Row],[Cantidad Ordenada]]</f>
        <v>6.333333333333333</v>
      </c>
      <c r="I57">
        <f>Cocina[[#This Row],[Precio Unitario]]*Cocina[[#This Row],[Cantidad Ordenada]]</f>
        <v>102</v>
      </c>
      <c r="J57">
        <f>Cocina[[#This Row],[Costo Unitario]]*Cocina[[#This Row],[Cantidad Ordenada]]</f>
        <v>60</v>
      </c>
      <c r="K57">
        <f>Cocina[[#This Row],[Ganacia Bruta]]-Cocina[[#This Row],[Coste Total]]</f>
        <v>42</v>
      </c>
      <c r="L57" s="3">
        <f>Cocina[[#This Row],[Ganancia Neta]]/Cocina[[#This Row],[Ganacia Bruta]]</f>
        <v>0.41176470588235292</v>
      </c>
      <c r="N57"/>
    </row>
    <row r="58" spans="1:14" x14ac:dyDescent="0.2">
      <c r="A58">
        <v>22</v>
      </c>
      <c r="B58">
        <v>15</v>
      </c>
      <c r="C58" t="s">
        <v>18</v>
      </c>
      <c r="D58">
        <v>17</v>
      </c>
      <c r="E58">
        <v>29</v>
      </c>
      <c r="F58">
        <v>2</v>
      </c>
      <c r="G58">
        <v>13</v>
      </c>
      <c r="H58" s="8">
        <f>Cocina[[#This Row],[Tiempo de Preparación]]/Cocina[[#This Row],[Cantidad Ordenada]]</f>
        <v>6.5</v>
      </c>
      <c r="I58">
        <f>Cocina[[#This Row],[Precio Unitario]]*Cocina[[#This Row],[Cantidad Ordenada]]</f>
        <v>58</v>
      </c>
      <c r="J58">
        <f>Cocina[[#This Row],[Costo Unitario]]*Cocina[[#This Row],[Cantidad Ordenada]]</f>
        <v>34</v>
      </c>
      <c r="K58">
        <f>Cocina[[#This Row],[Ganacia Bruta]]-Cocina[[#This Row],[Coste Total]]</f>
        <v>24</v>
      </c>
      <c r="L58" s="3">
        <f>Cocina[[#This Row],[Ganancia Neta]]/Cocina[[#This Row],[Ganacia Bruta]]</f>
        <v>0.41379310344827586</v>
      </c>
      <c r="N58"/>
    </row>
    <row r="59" spans="1:14" x14ac:dyDescent="0.2">
      <c r="A59">
        <v>22</v>
      </c>
      <c r="B59">
        <v>15</v>
      </c>
      <c r="C59" t="s">
        <v>11</v>
      </c>
      <c r="D59">
        <v>21</v>
      </c>
      <c r="E59">
        <v>35</v>
      </c>
      <c r="F59">
        <v>1</v>
      </c>
      <c r="G59">
        <v>59</v>
      </c>
      <c r="H59" s="8">
        <f>Cocina[[#This Row],[Tiempo de Preparación]]/Cocina[[#This Row],[Cantidad Ordenada]]</f>
        <v>59</v>
      </c>
      <c r="I59">
        <f>Cocina[[#This Row],[Precio Unitario]]*Cocina[[#This Row],[Cantidad Ordenada]]</f>
        <v>35</v>
      </c>
      <c r="J59">
        <f>Cocina[[#This Row],[Costo Unitario]]*Cocina[[#This Row],[Cantidad Ordenada]]</f>
        <v>21</v>
      </c>
      <c r="K59">
        <f>Cocina[[#This Row],[Ganacia Bruta]]-Cocina[[#This Row],[Coste Total]]</f>
        <v>14</v>
      </c>
      <c r="L59" s="3">
        <f>Cocina[[#This Row],[Ganancia Neta]]/Cocina[[#This Row],[Ganacia Bruta]]</f>
        <v>0.4</v>
      </c>
      <c r="N59"/>
    </row>
    <row r="60" spans="1:14" x14ac:dyDescent="0.2">
      <c r="A60">
        <v>23</v>
      </c>
      <c r="B60">
        <v>1</v>
      </c>
      <c r="C60" t="s">
        <v>44</v>
      </c>
      <c r="D60">
        <v>11</v>
      </c>
      <c r="E60">
        <v>19</v>
      </c>
      <c r="F60">
        <v>3</v>
      </c>
      <c r="G60">
        <v>46</v>
      </c>
      <c r="H60" s="8">
        <f>Cocina[[#This Row],[Tiempo de Preparación]]/Cocina[[#This Row],[Cantidad Ordenada]]</f>
        <v>15.333333333333334</v>
      </c>
      <c r="I60">
        <f>Cocina[[#This Row],[Precio Unitario]]*Cocina[[#This Row],[Cantidad Ordenada]]</f>
        <v>57</v>
      </c>
      <c r="J60">
        <f>Cocina[[#This Row],[Costo Unitario]]*Cocina[[#This Row],[Cantidad Ordenada]]</f>
        <v>33</v>
      </c>
      <c r="K60">
        <f>Cocina[[#This Row],[Ganacia Bruta]]-Cocina[[#This Row],[Coste Total]]</f>
        <v>24</v>
      </c>
      <c r="L60" s="3">
        <f>Cocina[[#This Row],[Ganancia Neta]]/Cocina[[#This Row],[Ganacia Bruta]]</f>
        <v>0.42105263157894735</v>
      </c>
      <c r="N60"/>
    </row>
    <row r="61" spans="1:14" x14ac:dyDescent="0.2">
      <c r="A61">
        <v>23</v>
      </c>
      <c r="B61">
        <v>1</v>
      </c>
      <c r="C61" t="s">
        <v>41</v>
      </c>
      <c r="D61">
        <v>16</v>
      </c>
      <c r="E61">
        <v>27</v>
      </c>
      <c r="F61">
        <v>3</v>
      </c>
      <c r="G61">
        <v>17</v>
      </c>
      <c r="H61" s="8">
        <f>Cocina[[#This Row],[Tiempo de Preparación]]/Cocina[[#This Row],[Cantidad Ordenada]]</f>
        <v>5.666666666666667</v>
      </c>
      <c r="I61">
        <f>Cocina[[#This Row],[Precio Unitario]]*Cocina[[#This Row],[Cantidad Ordenada]]</f>
        <v>81</v>
      </c>
      <c r="J61">
        <f>Cocina[[#This Row],[Costo Unitario]]*Cocina[[#This Row],[Cantidad Ordenada]]</f>
        <v>48</v>
      </c>
      <c r="K61">
        <f>Cocina[[#This Row],[Ganacia Bruta]]-Cocina[[#This Row],[Coste Total]]</f>
        <v>33</v>
      </c>
      <c r="L61" s="3">
        <f>Cocina[[#This Row],[Ganancia Neta]]/Cocina[[#This Row],[Ganacia Bruta]]</f>
        <v>0.40740740740740738</v>
      </c>
      <c r="N61"/>
    </row>
    <row r="62" spans="1:14" x14ac:dyDescent="0.2">
      <c r="A62">
        <v>24</v>
      </c>
      <c r="B62">
        <v>5</v>
      </c>
      <c r="C62" t="s">
        <v>61</v>
      </c>
      <c r="D62">
        <v>15</v>
      </c>
      <c r="E62">
        <v>26</v>
      </c>
      <c r="F62">
        <v>3</v>
      </c>
      <c r="G62">
        <v>45</v>
      </c>
      <c r="H62" s="8">
        <f>Cocina[[#This Row],[Tiempo de Preparación]]/Cocina[[#This Row],[Cantidad Ordenada]]</f>
        <v>15</v>
      </c>
      <c r="I62">
        <f>Cocina[[#This Row],[Precio Unitario]]*Cocina[[#This Row],[Cantidad Ordenada]]</f>
        <v>78</v>
      </c>
      <c r="J62">
        <f>Cocina[[#This Row],[Costo Unitario]]*Cocina[[#This Row],[Cantidad Ordenada]]</f>
        <v>45</v>
      </c>
      <c r="K62">
        <f>Cocina[[#This Row],[Ganacia Bruta]]-Cocina[[#This Row],[Coste Total]]</f>
        <v>33</v>
      </c>
      <c r="L62" s="3">
        <f>Cocina[[#This Row],[Ganancia Neta]]/Cocina[[#This Row],[Ganacia Bruta]]</f>
        <v>0.42307692307692307</v>
      </c>
      <c r="N62"/>
    </row>
    <row r="63" spans="1:14" x14ac:dyDescent="0.2">
      <c r="A63">
        <v>24</v>
      </c>
      <c r="B63">
        <v>5</v>
      </c>
      <c r="C63" t="s">
        <v>18</v>
      </c>
      <c r="D63">
        <v>17</v>
      </c>
      <c r="E63">
        <v>29</v>
      </c>
      <c r="F63">
        <v>1</v>
      </c>
      <c r="G63">
        <v>46</v>
      </c>
      <c r="H63" s="8">
        <f>Cocina[[#This Row],[Tiempo de Preparación]]/Cocina[[#This Row],[Cantidad Ordenada]]</f>
        <v>46</v>
      </c>
      <c r="I63">
        <f>Cocina[[#This Row],[Precio Unitario]]*Cocina[[#This Row],[Cantidad Ordenada]]</f>
        <v>29</v>
      </c>
      <c r="J63">
        <f>Cocina[[#This Row],[Costo Unitario]]*Cocina[[#This Row],[Cantidad Ordenada]]</f>
        <v>17</v>
      </c>
      <c r="K63">
        <f>Cocina[[#This Row],[Ganacia Bruta]]-Cocina[[#This Row],[Coste Total]]</f>
        <v>12</v>
      </c>
      <c r="L63" s="3">
        <f>Cocina[[#This Row],[Ganancia Neta]]/Cocina[[#This Row],[Ganacia Bruta]]</f>
        <v>0.41379310344827586</v>
      </c>
      <c r="N63"/>
    </row>
    <row r="64" spans="1:14" x14ac:dyDescent="0.2">
      <c r="A64">
        <v>24</v>
      </c>
      <c r="B64">
        <v>5</v>
      </c>
      <c r="C64" t="s">
        <v>79</v>
      </c>
      <c r="D64">
        <v>14</v>
      </c>
      <c r="E64">
        <v>23</v>
      </c>
      <c r="F64">
        <v>2</v>
      </c>
      <c r="G64">
        <v>42</v>
      </c>
      <c r="H64" s="8">
        <f>Cocina[[#This Row],[Tiempo de Preparación]]/Cocina[[#This Row],[Cantidad Ordenada]]</f>
        <v>21</v>
      </c>
      <c r="I64">
        <f>Cocina[[#This Row],[Precio Unitario]]*Cocina[[#This Row],[Cantidad Ordenada]]</f>
        <v>46</v>
      </c>
      <c r="J64">
        <f>Cocina[[#This Row],[Costo Unitario]]*Cocina[[#This Row],[Cantidad Ordenada]]</f>
        <v>28</v>
      </c>
      <c r="K64">
        <f>Cocina[[#This Row],[Ganacia Bruta]]-Cocina[[#This Row],[Coste Total]]</f>
        <v>18</v>
      </c>
      <c r="L64" s="3">
        <f>Cocina[[#This Row],[Ganancia Neta]]/Cocina[[#This Row],[Ganacia Bruta]]</f>
        <v>0.39130434782608697</v>
      </c>
      <c r="N64"/>
    </row>
    <row r="65" spans="1:14" x14ac:dyDescent="0.2">
      <c r="A65">
        <v>24</v>
      </c>
      <c r="B65">
        <v>5</v>
      </c>
      <c r="C65" t="s">
        <v>26</v>
      </c>
      <c r="D65">
        <v>25</v>
      </c>
      <c r="E65">
        <v>40</v>
      </c>
      <c r="F65">
        <v>2</v>
      </c>
      <c r="G65">
        <v>47</v>
      </c>
      <c r="H65" s="8">
        <f>Cocina[[#This Row],[Tiempo de Preparación]]/Cocina[[#This Row],[Cantidad Ordenada]]</f>
        <v>23.5</v>
      </c>
      <c r="I65">
        <f>Cocina[[#This Row],[Precio Unitario]]*Cocina[[#This Row],[Cantidad Ordenada]]</f>
        <v>80</v>
      </c>
      <c r="J65">
        <f>Cocina[[#This Row],[Costo Unitario]]*Cocina[[#This Row],[Cantidad Ordenada]]</f>
        <v>50</v>
      </c>
      <c r="K65">
        <f>Cocina[[#This Row],[Ganacia Bruta]]-Cocina[[#This Row],[Coste Total]]</f>
        <v>30</v>
      </c>
      <c r="L65" s="3">
        <f>Cocina[[#This Row],[Ganancia Neta]]/Cocina[[#This Row],[Ganacia Bruta]]</f>
        <v>0.375</v>
      </c>
      <c r="N65"/>
    </row>
    <row r="66" spans="1:14" x14ac:dyDescent="0.2">
      <c r="A66">
        <v>25</v>
      </c>
      <c r="B66">
        <v>12</v>
      </c>
      <c r="C66" t="s">
        <v>29</v>
      </c>
      <c r="D66">
        <v>20</v>
      </c>
      <c r="E66">
        <v>34</v>
      </c>
      <c r="F66">
        <v>1</v>
      </c>
      <c r="G66">
        <v>35</v>
      </c>
      <c r="H66" s="8">
        <f>Cocina[[#This Row],[Tiempo de Preparación]]/Cocina[[#This Row],[Cantidad Ordenada]]</f>
        <v>35</v>
      </c>
      <c r="I66">
        <f>Cocina[[#This Row],[Precio Unitario]]*Cocina[[#This Row],[Cantidad Ordenada]]</f>
        <v>34</v>
      </c>
      <c r="J66">
        <f>Cocina[[#This Row],[Costo Unitario]]*Cocina[[#This Row],[Cantidad Ordenada]]</f>
        <v>20</v>
      </c>
      <c r="K66">
        <f>Cocina[[#This Row],[Ganacia Bruta]]-Cocina[[#This Row],[Coste Total]]</f>
        <v>14</v>
      </c>
      <c r="L66" s="3">
        <f>Cocina[[#This Row],[Ganancia Neta]]/Cocina[[#This Row],[Ganacia Bruta]]</f>
        <v>0.41176470588235292</v>
      </c>
      <c r="N66"/>
    </row>
    <row r="67" spans="1:14" x14ac:dyDescent="0.2">
      <c r="A67">
        <v>26</v>
      </c>
      <c r="B67">
        <v>18</v>
      </c>
      <c r="C67" t="s">
        <v>37</v>
      </c>
      <c r="D67">
        <v>10</v>
      </c>
      <c r="E67">
        <v>18</v>
      </c>
      <c r="F67">
        <v>2</v>
      </c>
      <c r="G67">
        <v>13</v>
      </c>
      <c r="H67" s="8">
        <f>Cocina[[#This Row],[Tiempo de Preparación]]/Cocina[[#This Row],[Cantidad Ordenada]]</f>
        <v>6.5</v>
      </c>
      <c r="I67">
        <f>Cocina[[#This Row],[Precio Unitario]]*Cocina[[#This Row],[Cantidad Ordenada]]</f>
        <v>36</v>
      </c>
      <c r="J67">
        <f>Cocina[[#This Row],[Costo Unitario]]*Cocina[[#This Row],[Cantidad Ordenada]]</f>
        <v>20</v>
      </c>
      <c r="K67">
        <f>Cocina[[#This Row],[Ganacia Bruta]]-Cocina[[#This Row],[Coste Total]]</f>
        <v>16</v>
      </c>
      <c r="L67" s="3">
        <f>Cocina[[#This Row],[Ganancia Neta]]/Cocina[[#This Row],[Ganacia Bruta]]</f>
        <v>0.44444444444444442</v>
      </c>
      <c r="N67"/>
    </row>
    <row r="68" spans="1:14" x14ac:dyDescent="0.2">
      <c r="A68">
        <v>26</v>
      </c>
      <c r="B68">
        <v>18</v>
      </c>
      <c r="C68" t="s">
        <v>33</v>
      </c>
      <c r="D68">
        <v>13</v>
      </c>
      <c r="E68">
        <v>21</v>
      </c>
      <c r="F68">
        <v>2</v>
      </c>
      <c r="G68">
        <v>54</v>
      </c>
      <c r="H68" s="8">
        <f>Cocina[[#This Row],[Tiempo de Preparación]]/Cocina[[#This Row],[Cantidad Ordenada]]</f>
        <v>27</v>
      </c>
      <c r="I68">
        <f>Cocina[[#This Row],[Precio Unitario]]*Cocina[[#This Row],[Cantidad Ordenada]]</f>
        <v>42</v>
      </c>
      <c r="J68">
        <f>Cocina[[#This Row],[Costo Unitario]]*Cocina[[#This Row],[Cantidad Ordenada]]</f>
        <v>26</v>
      </c>
      <c r="K68">
        <f>Cocina[[#This Row],[Ganacia Bruta]]-Cocina[[#This Row],[Coste Total]]</f>
        <v>16</v>
      </c>
      <c r="L68" s="3">
        <f>Cocina[[#This Row],[Ganancia Neta]]/Cocina[[#This Row],[Ganacia Bruta]]</f>
        <v>0.38095238095238093</v>
      </c>
      <c r="N68"/>
    </row>
    <row r="69" spans="1:14" x14ac:dyDescent="0.2">
      <c r="A69">
        <v>26</v>
      </c>
      <c r="B69">
        <v>18</v>
      </c>
      <c r="C69" t="s">
        <v>65</v>
      </c>
      <c r="D69">
        <v>14</v>
      </c>
      <c r="E69">
        <v>24</v>
      </c>
      <c r="F69">
        <v>2</v>
      </c>
      <c r="G69">
        <v>42</v>
      </c>
      <c r="H69" s="8">
        <f>Cocina[[#This Row],[Tiempo de Preparación]]/Cocina[[#This Row],[Cantidad Ordenada]]</f>
        <v>21</v>
      </c>
      <c r="I69">
        <f>Cocina[[#This Row],[Precio Unitario]]*Cocina[[#This Row],[Cantidad Ordenada]]</f>
        <v>48</v>
      </c>
      <c r="J69">
        <f>Cocina[[#This Row],[Costo Unitario]]*Cocina[[#This Row],[Cantidad Ordenada]]</f>
        <v>28</v>
      </c>
      <c r="K69">
        <f>Cocina[[#This Row],[Ganacia Bruta]]-Cocina[[#This Row],[Coste Total]]</f>
        <v>20</v>
      </c>
      <c r="L69" s="3">
        <f>Cocina[[#This Row],[Ganancia Neta]]/Cocina[[#This Row],[Ganacia Bruta]]</f>
        <v>0.41666666666666669</v>
      </c>
      <c r="N69"/>
    </row>
    <row r="70" spans="1:14" x14ac:dyDescent="0.2">
      <c r="A70">
        <v>27</v>
      </c>
      <c r="B70">
        <v>4</v>
      </c>
      <c r="C70" t="s">
        <v>11</v>
      </c>
      <c r="D70">
        <v>21</v>
      </c>
      <c r="E70">
        <v>35</v>
      </c>
      <c r="F70">
        <v>1</v>
      </c>
      <c r="G70">
        <v>17</v>
      </c>
      <c r="H70" s="8">
        <f>Cocina[[#This Row],[Tiempo de Preparación]]/Cocina[[#This Row],[Cantidad Ordenada]]</f>
        <v>17</v>
      </c>
      <c r="I70">
        <f>Cocina[[#This Row],[Precio Unitario]]*Cocina[[#This Row],[Cantidad Ordenada]]</f>
        <v>35</v>
      </c>
      <c r="J70">
        <f>Cocina[[#This Row],[Costo Unitario]]*Cocina[[#This Row],[Cantidad Ordenada]]</f>
        <v>21</v>
      </c>
      <c r="K70">
        <f>Cocina[[#This Row],[Ganacia Bruta]]-Cocina[[#This Row],[Coste Total]]</f>
        <v>14</v>
      </c>
      <c r="L70" s="3">
        <f>Cocina[[#This Row],[Ganancia Neta]]/Cocina[[#This Row],[Ganacia Bruta]]</f>
        <v>0.4</v>
      </c>
      <c r="N70"/>
    </row>
    <row r="71" spans="1:14" x14ac:dyDescent="0.2">
      <c r="A71">
        <v>27</v>
      </c>
      <c r="B71">
        <v>4</v>
      </c>
      <c r="C71" t="s">
        <v>61</v>
      </c>
      <c r="D71">
        <v>15</v>
      </c>
      <c r="E71">
        <v>26</v>
      </c>
      <c r="F71">
        <v>1</v>
      </c>
      <c r="G71">
        <v>38</v>
      </c>
      <c r="H71" s="8">
        <f>Cocina[[#This Row],[Tiempo de Preparación]]/Cocina[[#This Row],[Cantidad Ordenada]]</f>
        <v>38</v>
      </c>
      <c r="I71">
        <f>Cocina[[#This Row],[Precio Unitario]]*Cocina[[#This Row],[Cantidad Ordenada]]</f>
        <v>26</v>
      </c>
      <c r="J71">
        <f>Cocina[[#This Row],[Costo Unitario]]*Cocina[[#This Row],[Cantidad Ordenada]]</f>
        <v>15</v>
      </c>
      <c r="K71">
        <f>Cocina[[#This Row],[Ganacia Bruta]]-Cocina[[#This Row],[Coste Total]]</f>
        <v>11</v>
      </c>
      <c r="L71" s="3">
        <f>Cocina[[#This Row],[Ganancia Neta]]/Cocina[[#This Row],[Ganacia Bruta]]</f>
        <v>0.42307692307692307</v>
      </c>
      <c r="N71"/>
    </row>
    <row r="72" spans="1:14" x14ac:dyDescent="0.2">
      <c r="A72">
        <v>28</v>
      </c>
      <c r="B72">
        <v>2</v>
      </c>
      <c r="C72" t="s">
        <v>37</v>
      </c>
      <c r="D72">
        <v>10</v>
      </c>
      <c r="E72">
        <v>18</v>
      </c>
      <c r="F72">
        <v>2</v>
      </c>
      <c r="G72">
        <v>17</v>
      </c>
      <c r="H72" s="8">
        <f>Cocina[[#This Row],[Tiempo de Preparación]]/Cocina[[#This Row],[Cantidad Ordenada]]</f>
        <v>8.5</v>
      </c>
      <c r="I72">
        <f>Cocina[[#This Row],[Precio Unitario]]*Cocina[[#This Row],[Cantidad Ordenada]]</f>
        <v>36</v>
      </c>
      <c r="J72">
        <f>Cocina[[#This Row],[Costo Unitario]]*Cocina[[#This Row],[Cantidad Ordenada]]</f>
        <v>20</v>
      </c>
      <c r="K72">
        <f>Cocina[[#This Row],[Ganacia Bruta]]-Cocina[[#This Row],[Coste Total]]</f>
        <v>16</v>
      </c>
      <c r="L72" s="3">
        <f>Cocina[[#This Row],[Ganancia Neta]]/Cocina[[#This Row],[Ganacia Bruta]]</f>
        <v>0.44444444444444442</v>
      </c>
      <c r="N72"/>
    </row>
    <row r="73" spans="1:14" x14ac:dyDescent="0.2">
      <c r="A73">
        <v>28</v>
      </c>
      <c r="B73">
        <v>2</v>
      </c>
      <c r="C73" t="s">
        <v>18</v>
      </c>
      <c r="D73">
        <v>17</v>
      </c>
      <c r="E73">
        <v>29</v>
      </c>
      <c r="F73">
        <v>2</v>
      </c>
      <c r="G73">
        <v>39</v>
      </c>
      <c r="H73" s="8">
        <f>Cocina[[#This Row],[Tiempo de Preparación]]/Cocina[[#This Row],[Cantidad Ordenada]]</f>
        <v>19.5</v>
      </c>
      <c r="I73">
        <f>Cocina[[#This Row],[Precio Unitario]]*Cocina[[#This Row],[Cantidad Ordenada]]</f>
        <v>58</v>
      </c>
      <c r="J73">
        <f>Cocina[[#This Row],[Costo Unitario]]*Cocina[[#This Row],[Cantidad Ordenada]]</f>
        <v>34</v>
      </c>
      <c r="K73">
        <f>Cocina[[#This Row],[Ganacia Bruta]]-Cocina[[#This Row],[Coste Total]]</f>
        <v>24</v>
      </c>
      <c r="L73" s="3">
        <f>Cocina[[#This Row],[Ganancia Neta]]/Cocina[[#This Row],[Ganacia Bruta]]</f>
        <v>0.41379310344827586</v>
      </c>
      <c r="N73"/>
    </row>
    <row r="74" spans="1:14" x14ac:dyDescent="0.2">
      <c r="A74">
        <v>29</v>
      </c>
      <c r="B74">
        <v>20</v>
      </c>
      <c r="C74" t="s">
        <v>50</v>
      </c>
      <c r="D74">
        <v>15</v>
      </c>
      <c r="E74">
        <v>25</v>
      </c>
      <c r="F74">
        <v>3</v>
      </c>
      <c r="G74">
        <v>22</v>
      </c>
      <c r="H74" s="8">
        <f>Cocina[[#This Row],[Tiempo de Preparación]]/Cocina[[#This Row],[Cantidad Ordenada]]</f>
        <v>7.333333333333333</v>
      </c>
      <c r="I74">
        <f>Cocina[[#This Row],[Precio Unitario]]*Cocina[[#This Row],[Cantidad Ordenada]]</f>
        <v>75</v>
      </c>
      <c r="J74">
        <f>Cocina[[#This Row],[Costo Unitario]]*Cocina[[#This Row],[Cantidad Ordenada]]</f>
        <v>45</v>
      </c>
      <c r="K74">
        <f>Cocina[[#This Row],[Ganacia Bruta]]-Cocina[[#This Row],[Coste Total]]</f>
        <v>30</v>
      </c>
      <c r="L74" s="3">
        <f>Cocina[[#This Row],[Ganancia Neta]]/Cocina[[#This Row],[Ganacia Bruta]]</f>
        <v>0.4</v>
      </c>
      <c r="N74"/>
    </row>
    <row r="75" spans="1:14" x14ac:dyDescent="0.2">
      <c r="A75">
        <v>29</v>
      </c>
      <c r="B75">
        <v>20</v>
      </c>
      <c r="C75" t="s">
        <v>37</v>
      </c>
      <c r="D75">
        <v>10</v>
      </c>
      <c r="E75">
        <v>18</v>
      </c>
      <c r="F75">
        <v>2</v>
      </c>
      <c r="G75">
        <v>18</v>
      </c>
      <c r="H75" s="8">
        <f>Cocina[[#This Row],[Tiempo de Preparación]]/Cocina[[#This Row],[Cantidad Ordenada]]</f>
        <v>9</v>
      </c>
      <c r="I75">
        <f>Cocina[[#This Row],[Precio Unitario]]*Cocina[[#This Row],[Cantidad Ordenada]]</f>
        <v>36</v>
      </c>
      <c r="J75">
        <f>Cocina[[#This Row],[Costo Unitario]]*Cocina[[#This Row],[Cantidad Ordenada]]</f>
        <v>20</v>
      </c>
      <c r="K75">
        <f>Cocina[[#This Row],[Ganacia Bruta]]-Cocina[[#This Row],[Coste Total]]</f>
        <v>16</v>
      </c>
      <c r="L75" s="3">
        <f>Cocina[[#This Row],[Ganancia Neta]]/Cocina[[#This Row],[Ganacia Bruta]]</f>
        <v>0.44444444444444442</v>
      </c>
      <c r="N75"/>
    </row>
    <row r="76" spans="1:14" x14ac:dyDescent="0.2">
      <c r="A76">
        <v>29</v>
      </c>
      <c r="B76">
        <v>20</v>
      </c>
      <c r="C76" t="s">
        <v>47</v>
      </c>
      <c r="D76">
        <v>19</v>
      </c>
      <c r="E76">
        <v>31</v>
      </c>
      <c r="F76">
        <v>2</v>
      </c>
      <c r="G76">
        <v>31</v>
      </c>
      <c r="H76" s="8">
        <f>Cocina[[#This Row],[Tiempo de Preparación]]/Cocina[[#This Row],[Cantidad Ordenada]]</f>
        <v>15.5</v>
      </c>
      <c r="I76">
        <f>Cocina[[#This Row],[Precio Unitario]]*Cocina[[#This Row],[Cantidad Ordenada]]</f>
        <v>62</v>
      </c>
      <c r="J76">
        <f>Cocina[[#This Row],[Costo Unitario]]*Cocina[[#This Row],[Cantidad Ordenada]]</f>
        <v>38</v>
      </c>
      <c r="K76">
        <f>Cocina[[#This Row],[Ganacia Bruta]]-Cocina[[#This Row],[Coste Total]]</f>
        <v>24</v>
      </c>
      <c r="L76" s="3">
        <f>Cocina[[#This Row],[Ganancia Neta]]/Cocina[[#This Row],[Ganacia Bruta]]</f>
        <v>0.38709677419354838</v>
      </c>
      <c r="N76"/>
    </row>
    <row r="77" spans="1:14" x14ac:dyDescent="0.2">
      <c r="A77">
        <v>30</v>
      </c>
      <c r="B77">
        <v>14</v>
      </c>
      <c r="C77" t="s">
        <v>61</v>
      </c>
      <c r="D77">
        <v>15</v>
      </c>
      <c r="E77">
        <v>26</v>
      </c>
      <c r="F77">
        <v>2</v>
      </c>
      <c r="G77">
        <v>14</v>
      </c>
      <c r="H77" s="8">
        <f>Cocina[[#This Row],[Tiempo de Preparación]]/Cocina[[#This Row],[Cantidad Ordenada]]</f>
        <v>7</v>
      </c>
      <c r="I77">
        <f>Cocina[[#This Row],[Precio Unitario]]*Cocina[[#This Row],[Cantidad Ordenada]]</f>
        <v>52</v>
      </c>
      <c r="J77">
        <f>Cocina[[#This Row],[Costo Unitario]]*Cocina[[#This Row],[Cantidad Ordenada]]</f>
        <v>30</v>
      </c>
      <c r="K77">
        <f>Cocina[[#This Row],[Ganacia Bruta]]-Cocina[[#This Row],[Coste Total]]</f>
        <v>22</v>
      </c>
      <c r="L77" s="3">
        <f>Cocina[[#This Row],[Ganancia Neta]]/Cocina[[#This Row],[Ganacia Bruta]]</f>
        <v>0.42307692307692307</v>
      </c>
      <c r="N77"/>
    </row>
    <row r="78" spans="1:14" x14ac:dyDescent="0.2">
      <c r="A78">
        <v>30</v>
      </c>
      <c r="B78">
        <v>14</v>
      </c>
      <c r="C78" t="s">
        <v>56</v>
      </c>
      <c r="D78">
        <v>12</v>
      </c>
      <c r="E78">
        <v>20</v>
      </c>
      <c r="F78">
        <v>3</v>
      </c>
      <c r="G78">
        <v>55</v>
      </c>
      <c r="H78" s="8">
        <f>Cocina[[#This Row],[Tiempo de Preparación]]/Cocina[[#This Row],[Cantidad Ordenada]]</f>
        <v>18.333333333333332</v>
      </c>
      <c r="I78">
        <f>Cocina[[#This Row],[Precio Unitario]]*Cocina[[#This Row],[Cantidad Ordenada]]</f>
        <v>60</v>
      </c>
      <c r="J78">
        <f>Cocina[[#This Row],[Costo Unitario]]*Cocina[[#This Row],[Cantidad Ordenada]]</f>
        <v>36</v>
      </c>
      <c r="K78">
        <f>Cocina[[#This Row],[Ganacia Bruta]]-Cocina[[#This Row],[Coste Total]]</f>
        <v>24</v>
      </c>
      <c r="L78" s="3">
        <f>Cocina[[#This Row],[Ganancia Neta]]/Cocina[[#This Row],[Ganacia Bruta]]</f>
        <v>0.4</v>
      </c>
      <c r="N78"/>
    </row>
    <row r="79" spans="1:14" x14ac:dyDescent="0.2">
      <c r="A79">
        <v>31</v>
      </c>
      <c r="B79">
        <v>13</v>
      </c>
      <c r="C79" t="s">
        <v>18</v>
      </c>
      <c r="D79">
        <v>17</v>
      </c>
      <c r="E79">
        <v>29</v>
      </c>
      <c r="F79">
        <v>1</v>
      </c>
      <c r="G79">
        <v>59</v>
      </c>
      <c r="H79" s="8">
        <f>Cocina[[#This Row],[Tiempo de Preparación]]/Cocina[[#This Row],[Cantidad Ordenada]]</f>
        <v>59</v>
      </c>
      <c r="I79">
        <f>Cocina[[#This Row],[Precio Unitario]]*Cocina[[#This Row],[Cantidad Ordenada]]</f>
        <v>29</v>
      </c>
      <c r="J79">
        <f>Cocina[[#This Row],[Costo Unitario]]*Cocina[[#This Row],[Cantidad Ordenada]]</f>
        <v>17</v>
      </c>
      <c r="K79">
        <f>Cocina[[#This Row],[Ganacia Bruta]]-Cocina[[#This Row],[Coste Total]]</f>
        <v>12</v>
      </c>
      <c r="L79" s="3">
        <f>Cocina[[#This Row],[Ganancia Neta]]/Cocina[[#This Row],[Ganacia Bruta]]</f>
        <v>0.41379310344827586</v>
      </c>
      <c r="N79"/>
    </row>
    <row r="80" spans="1:14" x14ac:dyDescent="0.2">
      <c r="A80">
        <v>31</v>
      </c>
      <c r="B80">
        <v>13</v>
      </c>
      <c r="C80" t="s">
        <v>44</v>
      </c>
      <c r="D80">
        <v>11</v>
      </c>
      <c r="E80">
        <v>19</v>
      </c>
      <c r="F80">
        <v>2</v>
      </c>
      <c r="G80">
        <v>46</v>
      </c>
      <c r="H80" s="8">
        <f>Cocina[[#This Row],[Tiempo de Preparación]]/Cocina[[#This Row],[Cantidad Ordenada]]</f>
        <v>23</v>
      </c>
      <c r="I80">
        <f>Cocina[[#This Row],[Precio Unitario]]*Cocina[[#This Row],[Cantidad Ordenada]]</f>
        <v>38</v>
      </c>
      <c r="J80">
        <f>Cocina[[#This Row],[Costo Unitario]]*Cocina[[#This Row],[Cantidad Ordenada]]</f>
        <v>22</v>
      </c>
      <c r="K80">
        <f>Cocina[[#This Row],[Ganacia Bruta]]-Cocina[[#This Row],[Coste Total]]</f>
        <v>16</v>
      </c>
      <c r="L80" s="3">
        <f>Cocina[[#This Row],[Ganancia Neta]]/Cocina[[#This Row],[Ganacia Bruta]]</f>
        <v>0.42105263157894735</v>
      </c>
      <c r="N80"/>
    </row>
    <row r="81" spans="1:14" x14ac:dyDescent="0.2">
      <c r="A81">
        <v>32</v>
      </c>
      <c r="B81">
        <v>5</v>
      </c>
      <c r="C81" t="s">
        <v>95</v>
      </c>
      <c r="D81">
        <v>19</v>
      </c>
      <c r="E81">
        <v>32</v>
      </c>
      <c r="F81">
        <v>2</v>
      </c>
      <c r="G81">
        <v>50</v>
      </c>
      <c r="H81" s="8">
        <f>Cocina[[#This Row],[Tiempo de Preparación]]/Cocina[[#This Row],[Cantidad Ordenada]]</f>
        <v>25</v>
      </c>
      <c r="I81">
        <f>Cocina[[#This Row],[Precio Unitario]]*Cocina[[#This Row],[Cantidad Ordenada]]</f>
        <v>64</v>
      </c>
      <c r="J81">
        <f>Cocina[[#This Row],[Costo Unitario]]*Cocina[[#This Row],[Cantidad Ordenada]]</f>
        <v>38</v>
      </c>
      <c r="K81">
        <f>Cocina[[#This Row],[Ganacia Bruta]]-Cocina[[#This Row],[Coste Total]]</f>
        <v>26</v>
      </c>
      <c r="L81" s="3">
        <f>Cocina[[#This Row],[Ganancia Neta]]/Cocina[[#This Row],[Ganacia Bruta]]</f>
        <v>0.40625</v>
      </c>
      <c r="N81"/>
    </row>
    <row r="82" spans="1:14" x14ac:dyDescent="0.2">
      <c r="A82">
        <v>32</v>
      </c>
      <c r="B82">
        <v>5</v>
      </c>
      <c r="C82" t="s">
        <v>102</v>
      </c>
      <c r="D82">
        <v>20</v>
      </c>
      <c r="E82">
        <v>33</v>
      </c>
      <c r="F82">
        <v>1</v>
      </c>
      <c r="G82">
        <v>20</v>
      </c>
      <c r="H82" s="8">
        <f>Cocina[[#This Row],[Tiempo de Preparación]]/Cocina[[#This Row],[Cantidad Ordenada]]</f>
        <v>20</v>
      </c>
      <c r="I82">
        <f>Cocina[[#This Row],[Precio Unitario]]*Cocina[[#This Row],[Cantidad Ordenada]]</f>
        <v>33</v>
      </c>
      <c r="J82">
        <f>Cocina[[#This Row],[Costo Unitario]]*Cocina[[#This Row],[Cantidad Ordenada]]</f>
        <v>20</v>
      </c>
      <c r="K82">
        <f>Cocina[[#This Row],[Ganacia Bruta]]-Cocina[[#This Row],[Coste Total]]</f>
        <v>13</v>
      </c>
      <c r="L82" s="3">
        <f>Cocina[[#This Row],[Ganancia Neta]]/Cocina[[#This Row],[Ganacia Bruta]]</f>
        <v>0.39393939393939392</v>
      </c>
      <c r="N82"/>
    </row>
    <row r="83" spans="1:14" x14ac:dyDescent="0.2">
      <c r="A83">
        <v>32</v>
      </c>
      <c r="B83">
        <v>5</v>
      </c>
      <c r="C83" t="s">
        <v>61</v>
      </c>
      <c r="D83">
        <v>15</v>
      </c>
      <c r="E83">
        <v>26</v>
      </c>
      <c r="F83">
        <v>3</v>
      </c>
      <c r="G83">
        <v>35</v>
      </c>
      <c r="H83" s="8">
        <f>Cocina[[#This Row],[Tiempo de Preparación]]/Cocina[[#This Row],[Cantidad Ordenada]]</f>
        <v>11.666666666666666</v>
      </c>
      <c r="I83">
        <f>Cocina[[#This Row],[Precio Unitario]]*Cocina[[#This Row],[Cantidad Ordenada]]</f>
        <v>78</v>
      </c>
      <c r="J83">
        <f>Cocina[[#This Row],[Costo Unitario]]*Cocina[[#This Row],[Cantidad Ordenada]]</f>
        <v>45</v>
      </c>
      <c r="K83">
        <f>Cocina[[#This Row],[Ganacia Bruta]]-Cocina[[#This Row],[Coste Total]]</f>
        <v>33</v>
      </c>
      <c r="L83" s="3">
        <f>Cocina[[#This Row],[Ganancia Neta]]/Cocina[[#This Row],[Ganacia Bruta]]</f>
        <v>0.42307692307692307</v>
      </c>
      <c r="N83"/>
    </row>
    <row r="84" spans="1:14" x14ac:dyDescent="0.2">
      <c r="A84">
        <v>32</v>
      </c>
      <c r="B84">
        <v>5</v>
      </c>
      <c r="C84" t="s">
        <v>37</v>
      </c>
      <c r="D84">
        <v>10</v>
      </c>
      <c r="E84">
        <v>18</v>
      </c>
      <c r="F84">
        <v>2</v>
      </c>
      <c r="G84">
        <v>23</v>
      </c>
      <c r="H84" s="8">
        <f>Cocina[[#This Row],[Tiempo de Preparación]]/Cocina[[#This Row],[Cantidad Ordenada]]</f>
        <v>11.5</v>
      </c>
      <c r="I84">
        <f>Cocina[[#This Row],[Precio Unitario]]*Cocina[[#This Row],[Cantidad Ordenada]]</f>
        <v>36</v>
      </c>
      <c r="J84">
        <f>Cocina[[#This Row],[Costo Unitario]]*Cocina[[#This Row],[Cantidad Ordenada]]</f>
        <v>20</v>
      </c>
      <c r="K84">
        <f>Cocina[[#This Row],[Ganacia Bruta]]-Cocina[[#This Row],[Coste Total]]</f>
        <v>16</v>
      </c>
      <c r="L84" s="3">
        <f>Cocina[[#This Row],[Ganancia Neta]]/Cocina[[#This Row],[Ganacia Bruta]]</f>
        <v>0.44444444444444442</v>
      </c>
      <c r="N84"/>
    </row>
    <row r="85" spans="1:14" x14ac:dyDescent="0.2">
      <c r="A85">
        <v>33</v>
      </c>
      <c r="B85">
        <v>4</v>
      </c>
      <c r="C85" t="s">
        <v>11</v>
      </c>
      <c r="D85">
        <v>21</v>
      </c>
      <c r="E85">
        <v>35</v>
      </c>
      <c r="F85">
        <v>3</v>
      </c>
      <c r="G85">
        <v>6</v>
      </c>
      <c r="H85" s="8">
        <f>Cocina[[#This Row],[Tiempo de Preparación]]/Cocina[[#This Row],[Cantidad Ordenada]]</f>
        <v>2</v>
      </c>
      <c r="I85">
        <f>Cocina[[#This Row],[Precio Unitario]]*Cocina[[#This Row],[Cantidad Ordenada]]</f>
        <v>105</v>
      </c>
      <c r="J85">
        <f>Cocina[[#This Row],[Costo Unitario]]*Cocina[[#This Row],[Cantidad Ordenada]]</f>
        <v>63</v>
      </c>
      <c r="K85">
        <f>Cocina[[#This Row],[Ganacia Bruta]]-Cocina[[#This Row],[Coste Total]]</f>
        <v>42</v>
      </c>
      <c r="L85" s="3">
        <f>Cocina[[#This Row],[Ganancia Neta]]/Cocina[[#This Row],[Ganacia Bruta]]</f>
        <v>0.4</v>
      </c>
      <c r="N85"/>
    </row>
    <row r="86" spans="1:14" x14ac:dyDescent="0.2">
      <c r="A86">
        <v>33</v>
      </c>
      <c r="B86">
        <v>4</v>
      </c>
      <c r="C86" t="s">
        <v>41</v>
      </c>
      <c r="D86">
        <v>16</v>
      </c>
      <c r="E86">
        <v>27</v>
      </c>
      <c r="F86">
        <v>1</v>
      </c>
      <c r="G86">
        <v>59</v>
      </c>
      <c r="H86" s="8">
        <f>Cocina[[#This Row],[Tiempo de Preparación]]/Cocina[[#This Row],[Cantidad Ordenada]]</f>
        <v>59</v>
      </c>
      <c r="I86">
        <f>Cocina[[#This Row],[Precio Unitario]]*Cocina[[#This Row],[Cantidad Ordenada]]</f>
        <v>27</v>
      </c>
      <c r="J86">
        <f>Cocina[[#This Row],[Costo Unitario]]*Cocina[[#This Row],[Cantidad Ordenada]]</f>
        <v>16</v>
      </c>
      <c r="K86">
        <f>Cocina[[#This Row],[Ganacia Bruta]]-Cocina[[#This Row],[Coste Total]]</f>
        <v>11</v>
      </c>
      <c r="L86" s="3">
        <f>Cocina[[#This Row],[Ganancia Neta]]/Cocina[[#This Row],[Ganacia Bruta]]</f>
        <v>0.40740740740740738</v>
      </c>
      <c r="N86"/>
    </row>
    <row r="87" spans="1:14" x14ac:dyDescent="0.2">
      <c r="A87">
        <v>33</v>
      </c>
      <c r="B87">
        <v>4</v>
      </c>
      <c r="C87" t="s">
        <v>95</v>
      </c>
      <c r="D87">
        <v>19</v>
      </c>
      <c r="E87">
        <v>32</v>
      </c>
      <c r="F87">
        <v>3</v>
      </c>
      <c r="G87">
        <v>55</v>
      </c>
      <c r="H87" s="8">
        <f>Cocina[[#This Row],[Tiempo de Preparación]]/Cocina[[#This Row],[Cantidad Ordenada]]</f>
        <v>18.333333333333332</v>
      </c>
      <c r="I87">
        <f>Cocina[[#This Row],[Precio Unitario]]*Cocina[[#This Row],[Cantidad Ordenada]]</f>
        <v>96</v>
      </c>
      <c r="J87">
        <f>Cocina[[#This Row],[Costo Unitario]]*Cocina[[#This Row],[Cantidad Ordenada]]</f>
        <v>57</v>
      </c>
      <c r="K87">
        <f>Cocina[[#This Row],[Ganacia Bruta]]-Cocina[[#This Row],[Coste Total]]</f>
        <v>39</v>
      </c>
      <c r="L87" s="3">
        <f>Cocina[[#This Row],[Ganancia Neta]]/Cocina[[#This Row],[Ganacia Bruta]]</f>
        <v>0.40625</v>
      </c>
      <c r="N87"/>
    </row>
    <row r="88" spans="1:14" x14ac:dyDescent="0.2">
      <c r="A88">
        <v>33</v>
      </c>
      <c r="B88">
        <v>4</v>
      </c>
      <c r="C88" t="s">
        <v>61</v>
      </c>
      <c r="D88">
        <v>15</v>
      </c>
      <c r="E88">
        <v>26</v>
      </c>
      <c r="F88">
        <v>3</v>
      </c>
      <c r="G88">
        <v>10</v>
      </c>
      <c r="H88" s="8">
        <f>Cocina[[#This Row],[Tiempo de Preparación]]/Cocina[[#This Row],[Cantidad Ordenada]]</f>
        <v>3.3333333333333335</v>
      </c>
      <c r="I88">
        <f>Cocina[[#This Row],[Precio Unitario]]*Cocina[[#This Row],[Cantidad Ordenada]]</f>
        <v>78</v>
      </c>
      <c r="J88">
        <f>Cocina[[#This Row],[Costo Unitario]]*Cocina[[#This Row],[Cantidad Ordenada]]</f>
        <v>45</v>
      </c>
      <c r="K88">
        <f>Cocina[[#This Row],[Ganacia Bruta]]-Cocina[[#This Row],[Coste Total]]</f>
        <v>33</v>
      </c>
      <c r="L88" s="3">
        <f>Cocina[[#This Row],[Ganancia Neta]]/Cocina[[#This Row],[Ganacia Bruta]]</f>
        <v>0.42307692307692307</v>
      </c>
      <c r="N88"/>
    </row>
    <row r="89" spans="1:14" x14ac:dyDescent="0.2">
      <c r="A89">
        <v>34</v>
      </c>
      <c r="B89">
        <v>15</v>
      </c>
      <c r="C89" t="s">
        <v>29</v>
      </c>
      <c r="D89">
        <v>20</v>
      </c>
      <c r="E89">
        <v>34</v>
      </c>
      <c r="F89">
        <v>1</v>
      </c>
      <c r="G89">
        <v>46</v>
      </c>
      <c r="H89" s="8">
        <f>Cocina[[#This Row],[Tiempo de Preparación]]/Cocina[[#This Row],[Cantidad Ordenada]]</f>
        <v>46</v>
      </c>
      <c r="I89">
        <f>Cocina[[#This Row],[Precio Unitario]]*Cocina[[#This Row],[Cantidad Ordenada]]</f>
        <v>34</v>
      </c>
      <c r="J89">
        <f>Cocina[[#This Row],[Costo Unitario]]*Cocina[[#This Row],[Cantidad Ordenada]]</f>
        <v>20</v>
      </c>
      <c r="K89">
        <f>Cocina[[#This Row],[Ganacia Bruta]]-Cocina[[#This Row],[Coste Total]]</f>
        <v>14</v>
      </c>
      <c r="L89" s="3">
        <f>Cocina[[#This Row],[Ganancia Neta]]/Cocina[[#This Row],[Ganacia Bruta]]</f>
        <v>0.41176470588235292</v>
      </c>
      <c r="N89"/>
    </row>
    <row r="90" spans="1:14" x14ac:dyDescent="0.2">
      <c r="A90">
        <v>34</v>
      </c>
      <c r="B90">
        <v>15</v>
      </c>
      <c r="C90" t="s">
        <v>61</v>
      </c>
      <c r="D90">
        <v>15</v>
      </c>
      <c r="E90">
        <v>26</v>
      </c>
      <c r="F90">
        <v>3</v>
      </c>
      <c r="G90">
        <v>19</v>
      </c>
      <c r="H90" s="8">
        <f>Cocina[[#This Row],[Tiempo de Preparación]]/Cocina[[#This Row],[Cantidad Ordenada]]</f>
        <v>6.333333333333333</v>
      </c>
      <c r="I90">
        <f>Cocina[[#This Row],[Precio Unitario]]*Cocina[[#This Row],[Cantidad Ordenada]]</f>
        <v>78</v>
      </c>
      <c r="J90">
        <f>Cocina[[#This Row],[Costo Unitario]]*Cocina[[#This Row],[Cantidad Ordenada]]</f>
        <v>45</v>
      </c>
      <c r="K90">
        <f>Cocina[[#This Row],[Ganacia Bruta]]-Cocina[[#This Row],[Coste Total]]</f>
        <v>33</v>
      </c>
      <c r="L90" s="3">
        <f>Cocina[[#This Row],[Ganancia Neta]]/Cocina[[#This Row],[Ganacia Bruta]]</f>
        <v>0.42307692307692307</v>
      </c>
      <c r="N90"/>
    </row>
    <row r="91" spans="1:14" x14ac:dyDescent="0.2">
      <c r="A91">
        <v>35</v>
      </c>
      <c r="B91">
        <v>13</v>
      </c>
      <c r="C91" t="s">
        <v>31</v>
      </c>
      <c r="D91">
        <v>18</v>
      </c>
      <c r="E91">
        <v>30</v>
      </c>
      <c r="F91">
        <v>3</v>
      </c>
      <c r="G91">
        <v>5</v>
      </c>
      <c r="H91" s="8">
        <f>Cocina[[#This Row],[Tiempo de Preparación]]/Cocina[[#This Row],[Cantidad Ordenada]]</f>
        <v>1.6666666666666667</v>
      </c>
      <c r="I91">
        <f>Cocina[[#This Row],[Precio Unitario]]*Cocina[[#This Row],[Cantidad Ordenada]]</f>
        <v>90</v>
      </c>
      <c r="J91">
        <f>Cocina[[#This Row],[Costo Unitario]]*Cocina[[#This Row],[Cantidad Ordenada]]</f>
        <v>54</v>
      </c>
      <c r="K91">
        <f>Cocina[[#This Row],[Ganacia Bruta]]-Cocina[[#This Row],[Coste Total]]</f>
        <v>36</v>
      </c>
      <c r="L91" s="3">
        <f>Cocina[[#This Row],[Ganancia Neta]]/Cocina[[#This Row],[Ganacia Bruta]]</f>
        <v>0.4</v>
      </c>
      <c r="N91"/>
    </row>
    <row r="92" spans="1:14" x14ac:dyDescent="0.2">
      <c r="A92">
        <v>35</v>
      </c>
      <c r="B92">
        <v>13</v>
      </c>
      <c r="C92" t="s">
        <v>18</v>
      </c>
      <c r="D92">
        <v>17</v>
      </c>
      <c r="E92">
        <v>29</v>
      </c>
      <c r="F92">
        <v>1</v>
      </c>
      <c r="G92">
        <v>8</v>
      </c>
      <c r="H92" s="8">
        <f>Cocina[[#This Row],[Tiempo de Preparación]]/Cocina[[#This Row],[Cantidad Ordenada]]</f>
        <v>8</v>
      </c>
      <c r="I92">
        <f>Cocina[[#This Row],[Precio Unitario]]*Cocina[[#This Row],[Cantidad Ordenada]]</f>
        <v>29</v>
      </c>
      <c r="J92">
        <f>Cocina[[#This Row],[Costo Unitario]]*Cocina[[#This Row],[Cantidad Ordenada]]</f>
        <v>17</v>
      </c>
      <c r="K92">
        <f>Cocina[[#This Row],[Ganacia Bruta]]-Cocina[[#This Row],[Coste Total]]</f>
        <v>12</v>
      </c>
      <c r="L92" s="3">
        <f>Cocina[[#This Row],[Ganancia Neta]]/Cocina[[#This Row],[Ganacia Bruta]]</f>
        <v>0.41379310344827586</v>
      </c>
      <c r="N92"/>
    </row>
    <row r="93" spans="1:14" x14ac:dyDescent="0.2">
      <c r="A93">
        <v>35</v>
      </c>
      <c r="B93">
        <v>13</v>
      </c>
      <c r="C93" t="s">
        <v>102</v>
      </c>
      <c r="D93">
        <v>20</v>
      </c>
      <c r="E93">
        <v>33</v>
      </c>
      <c r="F93">
        <v>1</v>
      </c>
      <c r="G93">
        <v>21</v>
      </c>
      <c r="H93" s="8">
        <f>Cocina[[#This Row],[Tiempo de Preparación]]/Cocina[[#This Row],[Cantidad Ordenada]]</f>
        <v>21</v>
      </c>
      <c r="I93">
        <f>Cocina[[#This Row],[Precio Unitario]]*Cocina[[#This Row],[Cantidad Ordenada]]</f>
        <v>33</v>
      </c>
      <c r="J93">
        <f>Cocina[[#This Row],[Costo Unitario]]*Cocina[[#This Row],[Cantidad Ordenada]]</f>
        <v>20</v>
      </c>
      <c r="K93">
        <f>Cocina[[#This Row],[Ganacia Bruta]]-Cocina[[#This Row],[Coste Total]]</f>
        <v>13</v>
      </c>
      <c r="L93" s="3">
        <f>Cocina[[#This Row],[Ganancia Neta]]/Cocina[[#This Row],[Ganacia Bruta]]</f>
        <v>0.39393939393939392</v>
      </c>
      <c r="N93"/>
    </row>
    <row r="94" spans="1:14" x14ac:dyDescent="0.2">
      <c r="A94">
        <v>35</v>
      </c>
      <c r="B94">
        <v>13</v>
      </c>
      <c r="C94" t="s">
        <v>47</v>
      </c>
      <c r="D94">
        <v>19</v>
      </c>
      <c r="E94">
        <v>31</v>
      </c>
      <c r="F94">
        <v>2</v>
      </c>
      <c r="G94">
        <v>31</v>
      </c>
      <c r="H94" s="8">
        <f>Cocina[[#This Row],[Tiempo de Preparación]]/Cocina[[#This Row],[Cantidad Ordenada]]</f>
        <v>15.5</v>
      </c>
      <c r="I94">
        <f>Cocina[[#This Row],[Precio Unitario]]*Cocina[[#This Row],[Cantidad Ordenada]]</f>
        <v>62</v>
      </c>
      <c r="J94">
        <f>Cocina[[#This Row],[Costo Unitario]]*Cocina[[#This Row],[Cantidad Ordenada]]</f>
        <v>38</v>
      </c>
      <c r="K94">
        <f>Cocina[[#This Row],[Ganacia Bruta]]-Cocina[[#This Row],[Coste Total]]</f>
        <v>24</v>
      </c>
      <c r="L94" s="3">
        <f>Cocina[[#This Row],[Ganancia Neta]]/Cocina[[#This Row],[Ganacia Bruta]]</f>
        <v>0.38709677419354838</v>
      </c>
      <c r="N94"/>
    </row>
    <row r="95" spans="1:14" x14ac:dyDescent="0.2">
      <c r="A95">
        <v>36</v>
      </c>
      <c r="B95">
        <v>5</v>
      </c>
      <c r="C95" t="s">
        <v>31</v>
      </c>
      <c r="D95">
        <v>18</v>
      </c>
      <c r="E95">
        <v>30</v>
      </c>
      <c r="F95">
        <v>1</v>
      </c>
      <c r="G95">
        <v>38</v>
      </c>
      <c r="H95" s="8">
        <f>Cocina[[#This Row],[Tiempo de Preparación]]/Cocina[[#This Row],[Cantidad Ordenada]]</f>
        <v>38</v>
      </c>
      <c r="I95">
        <f>Cocina[[#This Row],[Precio Unitario]]*Cocina[[#This Row],[Cantidad Ordenada]]</f>
        <v>30</v>
      </c>
      <c r="J95">
        <f>Cocina[[#This Row],[Costo Unitario]]*Cocina[[#This Row],[Cantidad Ordenada]]</f>
        <v>18</v>
      </c>
      <c r="K95">
        <f>Cocina[[#This Row],[Ganacia Bruta]]-Cocina[[#This Row],[Coste Total]]</f>
        <v>12</v>
      </c>
      <c r="L95" s="3">
        <f>Cocina[[#This Row],[Ganancia Neta]]/Cocina[[#This Row],[Ganacia Bruta]]</f>
        <v>0.4</v>
      </c>
      <c r="N95"/>
    </row>
    <row r="96" spans="1:14" x14ac:dyDescent="0.2">
      <c r="A96">
        <v>37</v>
      </c>
      <c r="B96">
        <v>20</v>
      </c>
      <c r="C96" t="s">
        <v>33</v>
      </c>
      <c r="D96">
        <v>13</v>
      </c>
      <c r="E96">
        <v>21</v>
      </c>
      <c r="F96">
        <v>1</v>
      </c>
      <c r="G96">
        <v>47</v>
      </c>
      <c r="H96" s="8">
        <f>Cocina[[#This Row],[Tiempo de Preparación]]/Cocina[[#This Row],[Cantidad Ordenada]]</f>
        <v>47</v>
      </c>
      <c r="I96">
        <f>Cocina[[#This Row],[Precio Unitario]]*Cocina[[#This Row],[Cantidad Ordenada]]</f>
        <v>21</v>
      </c>
      <c r="J96">
        <f>Cocina[[#This Row],[Costo Unitario]]*Cocina[[#This Row],[Cantidad Ordenada]]</f>
        <v>13</v>
      </c>
      <c r="K96">
        <f>Cocina[[#This Row],[Ganacia Bruta]]-Cocina[[#This Row],[Coste Total]]</f>
        <v>8</v>
      </c>
      <c r="L96" s="3">
        <f>Cocina[[#This Row],[Ganancia Neta]]/Cocina[[#This Row],[Ganacia Bruta]]</f>
        <v>0.38095238095238093</v>
      </c>
      <c r="N96"/>
    </row>
    <row r="97" spans="1:14" x14ac:dyDescent="0.2">
      <c r="A97">
        <v>38</v>
      </c>
      <c r="B97">
        <v>10</v>
      </c>
      <c r="C97" t="s">
        <v>47</v>
      </c>
      <c r="D97">
        <v>19</v>
      </c>
      <c r="E97">
        <v>31</v>
      </c>
      <c r="F97">
        <v>3</v>
      </c>
      <c r="G97">
        <v>21</v>
      </c>
      <c r="H97" s="8">
        <f>Cocina[[#This Row],[Tiempo de Preparación]]/Cocina[[#This Row],[Cantidad Ordenada]]</f>
        <v>7</v>
      </c>
      <c r="I97">
        <f>Cocina[[#This Row],[Precio Unitario]]*Cocina[[#This Row],[Cantidad Ordenada]]</f>
        <v>93</v>
      </c>
      <c r="J97">
        <f>Cocina[[#This Row],[Costo Unitario]]*Cocina[[#This Row],[Cantidad Ordenada]]</f>
        <v>57</v>
      </c>
      <c r="K97">
        <f>Cocina[[#This Row],[Ganacia Bruta]]-Cocina[[#This Row],[Coste Total]]</f>
        <v>36</v>
      </c>
      <c r="L97" s="3">
        <f>Cocina[[#This Row],[Ganancia Neta]]/Cocina[[#This Row],[Ganacia Bruta]]</f>
        <v>0.38709677419354838</v>
      </c>
      <c r="N97"/>
    </row>
    <row r="98" spans="1:14" x14ac:dyDescent="0.2">
      <c r="A98">
        <v>38</v>
      </c>
      <c r="B98">
        <v>10</v>
      </c>
      <c r="C98" t="s">
        <v>11</v>
      </c>
      <c r="D98">
        <v>21</v>
      </c>
      <c r="E98">
        <v>35</v>
      </c>
      <c r="F98">
        <v>2</v>
      </c>
      <c r="G98">
        <v>34</v>
      </c>
      <c r="H98" s="8">
        <f>Cocina[[#This Row],[Tiempo de Preparación]]/Cocina[[#This Row],[Cantidad Ordenada]]</f>
        <v>17</v>
      </c>
      <c r="I98">
        <f>Cocina[[#This Row],[Precio Unitario]]*Cocina[[#This Row],[Cantidad Ordenada]]</f>
        <v>70</v>
      </c>
      <c r="J98">
        <f>Cocina[[#This Row],[Costo Unitario]]*Cocina[[#This Row],[Cantidad Ordenada]]</f>
        <v>42</v>
      </c>
      <c r="K98">
        <f>Cocina[[#This Row],[Ganacia Bruta]]-Cocina[[#This Row],[Coste Total]]</f>
        <v>28</v>
      </c>
      <c r="L98" s="3">
        <f>Cocina[[#This Row],[Ganancia Neta]]/Cocina[[#This Row],[Ganacia Bruta]]</f>
        <v>0.4</v>
      </c>
      <c r="N98"/>
    </row>
    <row r="99" spans="1:14" x14ac:dyDescent="0.2">
      <c r="A99">
        <v>38</v>
      </c>
      <c r="B99">
        <v>10</v>
      </c>
      <c r="C99" t="s">
        <v>35</v>
      </c>
      <c r="D99">
        <v>22</v>
      </c>
      <c r="E99">
        <v>36</v>
      </c>
      <c r="F99">
        <v>2</v>
      </c>
      <c r="G99">
        <v>43</v>
      </c>
      <c r="H99" s="8">
        <f>Cocina[[#This Row],[Tiempo de Preparación]]/Cocina[[#This Row],[Cantidad Ordenada]]</f>
        <v>21.5</v>
      </c>
      <c r="I99">
        <f>Cocina[[#This Row],[Precio Unitario]]*Cocina[[#This Row],[Cantidad Ordenada]]</f>
        <v>72</v>
      </c>
      <c r="J99">
        <f>Cocina[[#This Row],[Costo Unitario]]*Cocina[[#This Row],[Cantidad Ordenada]]</f>
        <v>44</v>
      </c>
      <c r="K99">
        <f>Cocina[[#This Row],[Ganacia Bruta]]-Cocina[[#This Row],[Coste Total]]</f>
        <v>28</v>
      </c>
      <c r="L99" s="3">
        <f>Cocina[[#This Row],[Ganancia Neta]]/Cocina[[#This Row],[Ganacia Bruta]]</f>
        <v>0.3888888888888889</v>
      </c>
      <c r="N99"/>
    </row>
    <row r="100" spans="1:14" x14ac:dyDescent="0.2">
      <c r="A100">
        <v>39</v>
      </c>
      <c r="B100">
        <v>15</v>
      </c>
      <c r="C100" t="s">
        <v>35</v>
      </c>
      <c r="D100">
        <v>22</v>
      </c>
      <c r="E100">
        <v>36</v>
      </c>
      <c r="F100">
        <v>3</v>
      </c>
      <c r="G100">
        <v>57</v>
      </c>
      <c r="H100" s="8">
        <f>Cocina[[#This Row],[Tiempo de Preparación]]/Cocina[[#This Row],[Cantidad Ordenada]]</f>
        <v>19</v>
      </c>
      <c r="I100">
        <f>Cocina[[#This Row],[Precio Unitario]]*Cocina[[#This Row],[Cantidad Ordenada]]</f>
        <v>108</v>
      </c>
      <c r="J100">
        <f>Cocina[[#This Row],[Costo Unitario]]*Cocina[[#This Row],[Cantidad Ordenada]]</f>
        <v>66</v>
      </c>
      <c r="K100">
        <f>Cocina[[#This Row],[Ganacia Bruta]]-Cocina[[#This Row],[Coste Total]]</f>
        <v>42</v>
      </c>
      <c r="L100" s="3">
        <f>Cocina[[#This Row],[Ganancia Neta]]/Cocina[[#This Row],[Ganacia Bruta]]</f>
        <v>0.3888888888888889</v>
      </c>
      <c r="N100"/>
    </row>
    <row r="101" spans="1:14" x14ac:dyDescent="0.2">
      <c r="A101">
        <v>40</v>
      </c>
      <c r="B101">
        <v>1</v>
      </c>
      <c r="C101" t="s">
        <v>18</v>
      </c>
      <c r="D101">
        <v>17</v>
      </c>
      <c r="E101">
        <v>29</v>
      </c>
      <c r="F101">
        <v>3</v>
      </c>
      <c r="G101">
        <v>15</v>
      </c>
      <c r="H101" s="8">
        <f>Cocina[[#This Row],[Tiempo de Preparación]]/Cocina[[#This Row],[Cantidad Ordenada]]</f>
        <v>5</v>
      </c>
      <c r="I101">
        <f>Cocina[[#This Row],[Precio Unitario]]*Cocina[[#This Row],[Cantidad Ordenada]]</f>
        <v>87</v>
      </c>
      <c r="J101">
        <f>Cocina[[#This Row],[Costo Unitario]]*Cocina[[#This Row],[Cantidad Ordenada]]</f>
        <v>51</v>
      </c>
      <c r="K101">
        <f>Cocina[[#This Row],[Ganacia Bruta]]-Cocina[[#This Row],[Coste Total]]</f>
        <v>36</v>
      </c>
      <c r="L101" s="3">
        <f>Cocina[[#This Row],[Ganancia Neta]]/Cocina[[#This Row],[Ganacia Bruta]]</f>
        <v>0.41379310344827586</v>
      </c>
      <c r="N101"/>
    </row>
    <row r="102" spans="1:14" x14ac:dyDescent="0.2">
      <c r="A102">
        <v>40</v>
      </c>
      <c r="B102">
        <v>1</v>
      </c>
      <c r="C102" t="s">
        <v>102</v>
      </c>
      <c r="D102">
        <v>20</v>
      </c>
      <c r="E102">
        <v>33</v>
      </c>
      <c r="F102">
        <v>1</v>
      </c>
      <c r="G102">
        <v>50</v>
      </c>
      <c r="H102" s="8">
        <f>Cocina[[#This Row],[Tiempo de Preparación]]/Cocina[[#This Row],[Cantidad Ordenada]]</f>
        <v>50</v>
      </c>
      <c r="I102">
        <f>Cocina[[#This Row],[Precio Unitario]]*Cocina[[#This Row],[Cantidad Ordenada]]</f>
        <v>33</v>
      </c>
      <c r="J102">
        <f>Cocina[[#This Row],[Costo Unitario]]*Cocina[[#This Row],[Cantidad Ordenada]]</f>
        <v>20</v>
      </c>
      <c r="K102">
        <f>Cocina[[#This Row],[Ganacia Bruta]]-Cocina[[#This Row],[Coste Total]]</f>
        <v>13</v>
      </c>
      <c r="L102" s="3">
        <f>Cocina[[#This Row],[Ganancia Neta]]/Cocina[[#This Row],[Ganacia Bruta]]</f>
        <v>0.39393939393939392</v>
      </c>
      <c r="N102"/>
    </row>
    <row r="103" spans="1:14" x14ac:dyDescent="0.2">
      <c r="A103">
        <v>40</v>
      </c>
      <c r="B103">
        <v>1</v>
      </c>
      <c r="C103" t="s">
        <v>22</v>
      </c>
      <c r="D103">
        <v>16</v>
      </c>
      <c r="E103">
        <v>28</v>
      </c>
      <c r="F103">
        <v>1</v>
      </c>
      <c r="G103">
        <v>13</v>
      </c>
      <c r="H103" s="8">
        <f>Cocina[[#This Row],[Tiempo de Preparación]]/Cocina[[#This Row],[Cantidad Ordenada]]</f>
        <v>13</v>
      </c>
      <c r="I103">
        <f>Cocina[[#This Row],[Precio Unitario]]*Cocina[[#This Row],[Cantidad Ordenada]]</f>
        <v>28</v>
      </c>
      <c r="J103">
        <f>Cocina[[#This Row],[Costo Unitario]]*Cocina[[#This Row],[Cantidad Ordenada]]</f>
        <v>16</v>
      </c>
      <c r="K103">
        <f>Cocina[[#This Row],[Ganacia Bruta]]-Cocina[[#This Row],[Coste Total]]</f>
        <v>12</v>
      </c>
      <c r="L103" s="3">
        <f>Cocina[[#This Row],[Ganancia Neta]]/Cocina[[#This Row],[Ganacia Bruta]]</f>
        <v>0.42857142857142855</v>
      </c>
      <c r="N103"/>
    </row>
    <row r="104" spans="1:14" x14ac:dyDescent="0.2">
      <c r="A104">
        <v>41</v>
      </c>
      <c r="B104">
        <v>7</v>
      </c>
      <c r="C104" t="s">
        <v>95</v>
      </c>
      <c r="D104">
        <v>19</v>
      </c>
      <c r="E104">
        <v>32</v>
      </c>
      <c r="F104">
        <v>3</v>
      </c>
      <c r="G104">
        <v>23</v>
      </c>
      <c r="H104" s="8">
        <f>Cocina[[#This Row],[Tiempo de Preparación]]/Cocina[[#This Row],[Cantidad Ordenada]]</f>
        <v>7.666666666666667</v>
      </c>
      <c r="I104">
        <f>Cocina[[#This Row],[Precio Unitario]]*Cocina[[#This Row],[Cantidad Ordenada]]</f>
        <v>96</v>
      </c>
      <c r="J104">
        <f>Cocina[[#This Row],[Costo Unitario]]*Cocina[[#This Row],[Cantidad Ordenada]]</f>
        <v>57</v>
      </c>
      <c r="K104">
        <f>Cocina[[#This Row],[Ganacia Bruta]]-Cocina[[#This Row],[Coste Total]]</f>
        <v>39</v>
      </c>
      <c r="L104" s="3">
        <f>Cocina[[#This Row],[Ganancia Neta]]/Cocina[[#This Row],[Ganacia Bruta]]</f>
        <v>0.40625</v>
      </c>
      <c r="N104"/>
    </row>
    <row r="105" spans="1:14" x14ac:dyDescent="0.2">
      <c r="A105">
        <v>41</v>
      </c>
      <c r="B105">
        <v>7</v>
      </c>
      <c r="C105" t="s">
        <v>61</v>
      </c>
      <c r="D105">
        <v>15</v>
      </c>
      <c r="E105">
        <v>26</v>
      </c>
      <c r="F105">
        <v>3</v>
      </c>
      <c r="G105">
        <v>47</v>
      </c>
      <c r="H105" s="8">
        <f>Cocina[[#This Row],[Tiempo de Preparación]]/Cocina[[#This Row],[Cantidad Ordenada]]</f>
        <v>15.666666666666666</v>
      </c>
      <c r="I105">
        <f>Cocina[[#This Row],[Precio Unitario]]*Cocina[[#This Row],[Cantidad Ordenada]]</f>
        <v>78</v>
      </c>
      <c r="J105">
        <f>Cocina[[#This Row],[Costo Unitario]]*Cocina[[#This Row],[Cantidad Ordenada]]</f>
        <v>45</v>
      </c>
      <c r="K105">
        <f>Cocina[[#This Row],[Ganacia Bruta]]-Cocina[[#This Row],[Coste Total]]</f>
        <v>33</v>
      </c>
      <c r="L105" s="3">
        <f>Cocina[[#This Row],[Ganancia Neta]]/Cocina[[#This Row],[Ganacia Bruta]]</f>
        <v>0.42307692307692307</v>
      </c>
      <c r="N105"/>
    </row>
    <row r="106" spans="1:14" x14ac:dyDescent="0.2">
      <c r="A106">
        <v>41</v>
      </c>
      <c r="B106">
        <v>7</v>
      </c>
      <c r="C106" t="s">
        <v>31</v>
      </c>
      <c r="D106">
        <v>18</v>
      </c>
      <c r="E106">
        <v>30</v>
      </c>
      <c r="F106">
        <v>1</v>
      </c>
      <c r="G106">
        <v>19</v>
      </c>
      <c r="H106" s="8">
        <f>Cocina[[#This Row],[Tiempo de Preparación]]/Cocina[[#This Row],[Cantidad Ordenada]]</f>
        <v>19</v>
      </c>
      <c r="I106">
        <f>Cocina[[#This Row],[Precio Unitario]]*Cocina[[#This Row],[Cantidad Ordenada]]</f>
        <v>30</v>
      </c>
      <c r="J106">
        <f>Cocina[[#This Row],[Costo Unitario]]*Cocina[[#This Row],[Cantidad Ordenada]]</f>
        <v>18</v>
      </c>
      <c r="K106">
        <f>Cocina[[#This Row],[Ganacia Bruta]]-Cocina[[#This Row],[Coste Total]]</f>
        <v>12</v>
      </c>
      <c r="L106" s="3">
        <f>Cocina[[#This Row],[Ganancia Neta]]/Cocina[[#This Row],[Ganacia Bruta]]</f>
        <v>0.4</v>
      </c>
      <c r="N106"/>
    </row>
    <row r="107" spans="1:14" x14ac:dyDescent="0.2">
      <c r="A107">
        <v>42</v>
      </c>
      <c r="B107">
        <v>14</v>
      </c>
      <c r="C107" t="s">
        <v>82</v>
      </c>
      <c r="D107">
        <v>13</v>
      </c>
      <c r="E107">
        <v>22</v>
      </c>
      <c r="F107">
        <v>1</v>
      </c>
      <c r="G107">
        <v>57</v>
      </c>
      <c r="H107" s="8">
        <f>Cocina[[#This Row],[Tiempo de Preparación]]/Cocina[[#This Row],[Cantidad Ordenada]]</f>
        <v>57</v>
      </c>
      <c r="I107">
        <f>Cocina[[#This Row],[Precio Unitario]]*Cocina[[#This Row],[Cantidad Ordenada]]</f>
        <v>22</v>
      </c>
      <c r="J107">
        <f>Cocina[[#This Row],[Costo Unitario]]*Cocina[[#This Row],[Cantidad Ordenada]]</f>
        <v>13</v>
      </c>
      <c r="K107">
        <f>Cocina[[#This Row],[Ganacia Bruta]]-Cocina[[#This Row],[Coste Total]]</f>
        <v>9</v>
      </c>
      <c r="L107" s="3">
        <f>Cocina[[#This Row],[Ganancia Neta]]/Cocina[[#This Row],[Ganacia Bruta]]</f>
        <v>0.40909090909090912</v>
      </c>
      <c r="N107"/>
    </row>
    <row r="108" spans="1:14" x14ac:dyDescent="0.2">
      <c r="A108">
        <v>42</v>
      </c>
      <c r="B108">
        <v>14</v>
      </c>
      <c r="C108" t="s">
        <v>26</v>
      </c>
      <c r="D108">
        <v>25</v>
      </c>
      <c r="E108">
        <v>40</v>
      </c>
      <c r="F108">
        <v>2</v>
      </c>
      <c r="G108">
        <v>12</v>
      </c>
      <c r="H108" s="8">
        <f>Cocina[[#This Row],[Tiempo de Preparación]]/Cocina[[#This Row],[Cantidad Ordenada]]</f>
        <v>6</v>
      </c>
      <c r="I108">
        <f>Cocina[[#This Row],[Precio Unitario]]*Cocina[[#This Row],[Cantidad Ordenada]]</f>
        <v>80</v>
      </c>
      <c r="J108">
        <f>Cocina[[#This Row],[Costo Unitario]]*Cocina[[#This Row],[Cantidad Ordenada]]</f>
        <v>50</v>
      </c>
      <c r="K108">
        <f>Cocina[[#This Row],[Ganacia Bruta]]-Cocina[[#This Row],[Coste Total]]</f>
        <v>30</v>
      </c>
      <c r="L108" s="3">
        <f>Cocina[[#This Row],[Ganancia Neta]]/Cocina[[#This Row],[Ganacia Bruta]]</f>
        <v>0.375</v>
      </c>
      <c r="N108"/>
    </row>
    <row r="109" spans="1:14" x14ac:dyDescent="0.2">
      <c r="A109">
        <v>43</v>
      </c>
      <c r="B109">
        <v>8</v>
      </c>
      <c r="C109" t="s">
        <v>95</v>
      </c>
      <c r="D109">
        <v>19</v>
      </c>
      <c r="E109">
        <v>32</v>
      </c>
      <c r="F109">
        <v>1</v>
      </c>
      <c r="G109">
        <v>6</v>
      </c>
      <c r="H109" s="8">
        <f>Cocina[[#This Row],[Tiempo de Preparación]]/Cocina[[#This Row],[Cantidad Ordenada]]</f>
        <v>6</v>
      </c>
      <c r="I109">
        <f>Cocina[[#This Row],[Precio Unitario]]*Cocina[[#This Row],[Cantidad Ordenada]]</f>
        <v>32</v>
      </c>
      <c r="J109">
        <f>Cocina[[#This Row],[Costo Unitario]]*Cocina[[#This Row],[Cantidad Ordenada]]</f>
        <v>19</v>
      </c>
      <c r="K109">
        <f>Cocina[[#This Row],[Ganacia Bruta]]-Cocina[[#This Row],[Coste Total]]</f>
        <v>13</v>
      </c>
      <c r="L109" s="3">
        <f>Cocina[[#This Row],[Ganancia Neta]]/Cocina[[#This Row],[Ganacia Bruta]]</f>
        <v>0.40625</v>
      </c>
      <c r="N109"/>
    </row>
    <row r="110" spans="1:14" x14ac:dyDescent="0.2">
      <c r="A110">
        <v>43</v>
      </c>
      <c r="B110">
        <v>8</v>
      </c>
      <c r="C110" t="s">
        <v>29</v>
      </c>
      <c r="D110">
        <v>20</v>
      </c>
      <c r="E110">
        <v>34</v>
      </c>
      <c r="F110">
        <v>2</v>
      </c>
      <c r="G110">
        <v>59</v>
      </c>
      <c r="H110" s="8">
        <f>Cocina[[#This Row],[Tiempo de Preparación]]/Cocina[[#This Row],[Cantidad Ordenada]]</f>
        <v>29.5</v>
      </c>
      <c r="I110">
        <f>Cocina[[#This Row],[Precio Unitario]]*Cocina[[#This Row],[Cantidad Ordenada]]</f>
        <v>68</v>
      </c>
      <c r="J110">
        <f>Cocina[[#This Row],[Costo Unitario]]*Cocina[[#This Row],[Cantidad Ordenada]]</f>
        <v>40</v>
      </c>
      <c r="K110">
        <f>Cocina[[#This Row],[Ganacia Bruta]]-Cocina[[#This Row],[Coste Total]]</f>
        <v>28</v>
      </c>
      <c r="L110" s="3">
        <f>Cocina[[#This Row],[Ganancia Neta]]/Cocina[[#This Row],[Ganacia Bruta]]</f>
        <v>0.41176470588235292</v>
      </c>
      <c r="N110"/>
    </row>
    <row r="111" spans="1:14" x14ac:dyDescent="0.2">
      <c r="A111">
        <v>43</v>
      </c>
      <c r="B111">
        <v>8</v>
      </c>
      <c r="C111" t="s">
        <v>65</v>
      </c>
      <c r="D111">
        <v>14</v>
      </c>
      <c r="E111">
        <v>24</v>
      </c>
      <c r="F111">
        <v>3</v>
      </c>
      <c r="G111">
        <v>57</v>
      </c>
      <c r="H111" s="8">
        <f>Cocina[[#This Row],[Tiempo de Preparación]]/Cocina[[#This Row],[Cantidad Ordenada]]</f>
        <v>19</v>
      </c>
      <c r="I111">
        <f>Cocina[[#This Row],[Precio Unitario]]*Cocina[[#This Row],[Cantidad Ordenada]]</f>
        <v>72</v>
      </c>
      <c r="J111">
        <f>Cocina[[#This Row],[Costo Unitario]]*Cocina[[#This Row],[Cantidad Ordenada]]</f>
        <v>42</v>
      </c>
      <c r="K111">
        <f>Cocina[[#This Row],[Ganacia Bruta]]-Cocina[[#This Row],[Coste Total]]</f>
        <v>30</v>
      </c>
      <c r="L111" s="3">
        <f>Cocina[[#This Row],[Ganancia Neta]]/Cocina[[#This Row],[Ganacia Bruta]]</f>
        <v>0.41666666666666669</v>
      </c>
      <c r="N111"/>
    </row>
    <row r="112" spans="1:14" x14ac:dyDescent="0.2">
      <c r="A112">
        <v>43</v>
      </c>
      <c r="B112">
        <v>8</v>
      </c>
      <c r="C112" t="s">
        <v>47</v>
      </c>
      <c r="D112">
        <v>19</v>
      </c>
      <c r="E112">
        <v>31</v>
      </c>
      <c r="F112">
        <v>1</v>
      </c>
      <c r="G112">
        <v>24</v>
      </c>
      <c r="H112" s="8">
        <f>Cocina[[#This Row],[Tiempo de Preparación]]/Cocina[[#This Row],[Cantidad Ordenada]]</f>
        <v>24</v>
      </c>
      <c r="I112">
        <f>Cocina[[#This Row],[Precio Unitario]]*Cocina[[#This Row],[Cantidad Ordenada]]</f>
        <v>31</v>
      </c>
      <c r="J112">
        <f>Cocina[[#This Row],[Costo Unitario]]*Cocina[[#This Row],[Cantidad Ordenada]]</f>
        <v>19</v>
      </c>
      <c r="K112">
        <f>Cocina[[#This Row],[Ganacia Bruta]]-Cocina[[#This Row],[Coste Total]]</f>
        <v>12</v>
      </c>
      <c r="L112" s="3">
        <f>Cocina[[#This Row],[Ganancia Neta]]/Cocina[[#This Row],[Ganacia Bruta]]</f>
        <v>0.38709677419354838</v>
      </c>
      <c r="N112"/>
    </row>
    <row r="113" spans="1:14" x14ac:dyDescent="0.2">
      <c r="A113">
        <v>44</v>
      </c>
      <c r="B113">
        <v>18</v>
      </c>
      <c r="C113" t="s">
        <v>61</v>
      </c>
      <c r="D113">
        <v>15</v>
      </c>
      <c r="E113">
        <v>26</v>
      </c>
      <c r="F113">
        <v>1</v>
      </c>
      <c r="G113">
        <v>34</v>
      </c>
      <c r="H113" s="8">
        <f>Cocina[[#This Row],[Tiempo de Preparación]]/Cocina[[#This Row],[Cantidad Ordenada]]</f>
        <v>34</v>
      </c>
      <c r="I113">
        <f>Cocina[[#This Row],[Precio Unitario]]*Cocina[[#This Row],[Cantidad Ordenada]]</f>
        <v>26</v>
      </c>
      <c r="J113">
        <f>Cocina[[#This Row],[Costo Unitario]]*Cocina[[#This Row],[Cantidad Ordenada]]</f>
        <v>15</v>
      </c>
      <c r="K113">
        <f>Cocina[[#This Row],[Ganacia Bruta]]-Cocina[[#This Row],[Coste Total]]</f>
        <v>11</v>
      </c>
      <c r="L113" s="3">
        <f>Cocina[[#This Row],[Ganancia Neta]]/Cocina[[#This Row],[Ganacia Bruta]]</f>
        <v>0.42307692307692307</v>
      </c>
      <c r="N113"/>
    </row>
    <row r="114" spans="1:14" x14ac:dyDescent="0.2">
      <c r="A114">
        <v>44</v>
      </c>
      <c r="B114">
        <v>18</v>
      </c>
      <c r="C114" t="s">
        <v>50</v>
      </c>
      <c r="D114">
        <v>15</v>
      </c>
      <c r="E114">
        <v>25</v>
      </c>
      <c r="F114">
        <v>3</v>
      </c>
      <c r="G114">
        <v>8</v>
      </c>
      <c r="H114" s="8">
        <f>Cocina[[#This Row],[Tiempo de Preparación]]/Cocina[[#This Row],[Cantidad Ordenada]]</f>
        <v>2.6666666666666665</v>
      </c>
      <c r="I114">
        <f>Cocina[[#This Row],[Precio Unitario]]*Cocina[[#This Row],[Cantidad Ordenada]]</f>
        <v>75</v>
      </c>
      <c r="J114">
        <f>Cocina[[#This Row],[Costo Unitario]]*Cocina[[#This Row],[Cantidad Ordenada]]</f>
        <v>45</v>
      </c>
      <c r="K114">
        <f>Cocina[[#This Row],[Ganacia Bruta]]-Cocina[[#This Row],[Coste Total]]</f>
        <v>30</v>
      </c>
      <c r="L114" s="3">
        <f>Cocina[[#This Row],[Ganancia Neta]]/Cocina[[#This Row],[Ganacia Bruta]]</f>
        <v>0.4</v>
      </c>
      <c r="N114"/>
    </row>
    <row r="115" spans="1:14" x14ac:dyDescent="0.2">
      <c r="A115">
        <v>44</v>
      </c>
      <c r="B115">
        <v>18</v>
      </c>
      <c r="C115" t="s">
        <v>33</v>
      </c>
      <c r="D115">
        <v>13</v>
      </c>
      <c r="E115">
        <v>21</v>
      </c>
      <c r="F115">
        <v>1</v>
      </c>
      <c r="G115">
        <v>43</v>
      </c>
      <c r="H115" s="8">
        <f>Cocina[[#This Row],[Tiempo de Preparación]]/Cocina[[#This Row],[Cantidad Ordenada]]</f>
        <v>43</v>
      </c>
      <c r="I115">
        <f>Cocina[[#This Row],[Precio Unitario]]*Cocina[[#This Row],[Cantidad Ordenada]]</f>
        <v>21</v>
      </c>
      <c r="J115">
        <f>Cocina[[#This Row],[Costo Unitario]]*Cocina[[#This Row],[Cantidad Ordenada]]</f>
        <v>13</v>
      </c>
      <c r="K115">
        <f>Cocina[[#This Row],[Ganacia Bruta]]-Cocina[[#This Row],[Coste Total]]</f>
        <v>8</v>
      </c>
      <c r="L115" s="3">
        <f>Cocina[[#This Row],[Ganancia Neta]]/Cocina[[#This Row],[Ganacia Bruta]]</f>
        <v>0.38095238095238093</v>
      </c>
      <c r="N115"/>
    </row>
    <row r="116" spans="1:14" x14ac:dyDescent="0.2">
      <c r="A116">
        <v>45</v>
      </c>
      <c r="B116">
        <v>17</v>
      </c>
      <c r="C116" t="s">
        <v>37</v>
      </c>
      <c r="D116">
        <v>10</v>
      </c>
      <c r="E116">
        <v>18</v>
      </c>
      <c r="F116">
        <v>3</v>
      </c>
      <c r="G116">
        <v>47</v>
      </c>
      <c r="H116" s="8">
        <f>Cocina[[#This Row],[Tiempo de Preparación]]/Cocina[[#This Row],[Cantidad Ordenada]]</f>
        <v>15.666666666666666</v>
      </c>
      <c r="I116">
        <f>Cocina[[#This Row],[Precio Unitario]]*Cocina[[#This Row],[Cantidad Ordenada]]</f>
        <v>54</v>
      </c>
      <c r="J116">
        <f>Cocina[[#This Row],[Costo Unitario]]*Cocina[[#This Row],[Cantidad Ordenada]]</f>
        <v>30</v>
      </c>
      <c r="K116">
        <f>Cocina[[#This Row],[Ganacia Bruta]]-Cocina[[#This Row],[Coste Total]]</f>
        <v>24</v>
      </c>
      <c r="L116" s="3">
        <f>Cocina[[#This Row],[Ganancia Neta]]/Cocina[[#This Row],[Ganacia Bruta]]</f>
        <v>0.44444444444444442</v>
      </c>
      <c r="N116"/>
    </row>
    <row r="117" spans="1:14" x14ac:dyDescent="0.2">
      <c r="A117">
        <v>46</v>
      </c>
      <c r="B117">
        <v>10</v>
      </c>
      <c r="C117" t="s">
        <v>31</v>
      </c>
      <c r="D117">
        <v>18</v>
      </c>
      <c r="E117">
        <v>30</v>
      </c>
      <c r="F117">
        <v>2</v>
      </c>
      <c r="G117">
        <v>23</v>
      </c>
      <c r="H117" s="8">
        <f>Cocina[[#This Row],[Tiempo de Preparación]]/Cocina[[#This Row],[Cantidad Ordenada]]</f>
        <v>11.5</v>
      </c>
      <c r="I117">
        <f>Cocina[[#This Row],[Precio Unitario]]*Cocina[[#This Row],[Cantidad Ordenada]]</f>
        <v>60</v>
      </c>
      <c r="J117">
        <f>Cocina[[#This Row],[Costo Unitario]]*Cocina[[#This Row],[Cantidad Ordenada]]</f>
        <v>36</v>
      </c>
      <c r="K117">
        <f>Cocina[[#This Row],[Ganacia Bruta]]-Cocina[[#This Row],[Coste Total]]</f>
        <v>24</v>
      </c>
      <c r="L117" s="3">
        <f>Cocina[[#This Row],[Ganancia Neta]]/Cocina[[#This Row],[Ganacia Bruta]]</f>
        <v>0.4</v>
      </c>
      <c r="N117"/>
    </row>
    <row r="118" spans="1:14" x14ac:dyDescent="0.2">
      <c r="A118">
        <v>46</v>
      </c>
      <c r="B118">
        <v>10</v>
      </c>
      <c r="C118" t="s">
        <v>29</v>
      </c>
      <c r="D118">
        <v>20</v>
      </c>
      <c r="E118">
        <v>34</v>
      </c>
      <c r="F118">
        <v>1</v>
      </c>
      <c r="G118">
        <v>48</v>
      </c>
      <c r="H118" s="8">
        <f>Cocina[[#This Row],[Tiempo de Preparación]]/Cocina[[#This Row],[Cantidad Ordenada]]</f>
        <v>48</v>
      </c>
      <c r="I118">
        <f>Cocina[[#This Row],[Precio Unitario]]*Cocina[[#This Row],[Cantidad Ordenada]]</f>
        <v>34</v>
      </c>
      <c r="J118">
        <f>Cocina[[#This Row],[Costo Unitario]]*Cocina[[#This Row],[Cantidad Ordenada]]</f>
        <v>20</v>
      </c>
      <c r="K118">
        <f>Cocina[[#This Row],[Ganacia Bruta]]-Cocina[[#This Row],[Coste Total]]</f>
        <v>14</v>
      </c>
      <c r="L118" s="3">
        <f>Cocina[[#This Row],[Ganancia Neta]]/Cocina[[#This Row],[Ganacia Bruta]]</f>
        <v>0.41176470588235292</v>
      </c>
      <c r="N118"/>
    </row>
    <row r="119" spans="1:14" x14ac:dyDescent="0.2">
      <c r="A119">
        <v>46</v>
      </c>
      <c r="B119">
        <v>10</v>
      </c>
      <c r="C119" t="s">
        <v>79</v>
      </c>
      <c r="D119">
        <v>14</v>
      </c>
      <c r="E119">
        <v>23</v>
      </c>
      <c r="F119">
        <v>2</v>
      </c>
      <c r="G119">
        <v>15</v>
      </c>
      <c r="H119" s="8">
        <f>Cocina[[#This Row],[Tiempo de Preparación]]/Cocina[[#This Row],[Cantidad Ordenada]]</f>
        <v>7.5</v>
      </c>
      <c r="I119">
        <f>Cocina[[#This Row],[Precio Unitario]]*Cocina[[#This Row],[Cantidad Ordenada]]</f>
        <v>46</v>
      </c>
      <c r="J119">
        <f>Cocina[[#This Row],[Costo Unitario]]*Cocina[[#This Row],[Cantidad Ordenada]]</f>
        <v>28</v>
      </c>
      <c r="K119">
        <f>Cocina[[#This Row],[Ganacia Bruta]]-Cocina[[#This Row],[Coste Total]]</f>
        <v>18</v>
      </c>
      <c r="L119" s="3">
        <f>Cocina[[#This Row],[Ganancia Neta]]/Cocina[[#This Row],[Ganacia Bruta]]</f>
        <v>0.39130434782608697</v>
      </c>
      <c r="N119"/>
    </row>
    <row r="120" spans="1:14" x14ac:dyDescent="0.2">
      <c r="A120">
        <v>47</v>
      </c>
      <c r="B120">
        <v>18</v>
      </c>
      <c r="C120" t="s">
        <v>102</v>
      </c>
      <c r="D120">
        <v>20</v>
      </c>
      <c r="E120">
        <v>33</v>
      </c>
      <c r="F120">
        <v>2</v>
      </c>
      <c r="G120">
        <v>56</v>
      </c>
      <c r="H120" s="8">
        <f>Cocina[[#This Row],[Tiempo de Preparación]]/Cocina[[#This Row],[Cantidad Ordenada]]</f>
        <v>28</v>
      </c>
      <c r="I120">
        <f>Cocina[[#This Row],[Precio Unitario]]*Cocina[[#This Row],[Cantidad Ordenada]]</f>
        <v>66</v>
      </c>
      <c r="J120">
        <f>Cocina[[#This Row],[Costo Unitario]]*Cocina[[#This Row],[Cantidad Ordenada]]</f>
        <v>40</v>
      </c>
      <c r="K120">
        <f>Cocina[[#This Row],[Ganacia Bruta]]-Cocina[[#This Row],[Coste Total]]</f>
        <v>26</v>
      </c>
      <c r="L120" s="3">
        <f>Cocina[[#This Row],[Ganancia Neta]]/Cocina[[#This Row],[Ganacia Bruta]]</f>
        <v>0.39393939393939392</v>
      </c>
      <c r="N120"/>
    </row>
    <row r="121" spans="1:14" x14ac:dyDescent="0.2">
      <c r="A121">
        <v>47</v>
      </c>
      <c r="B121">
        <v>18</v>
      </c>
      <c r="C121" t="s">
        <v>79</v>
      </c>
      <c r="D121">
        <v>14</v>
      </c>
      <c r="E121">
        <v>23</v>
      </c>
      <c r="F121">
        <v>1</v>
      </c>
      <c r="G121">
        <v>17</v>
      </c>
      <c r="H121" s="8">
        <f>Cocina[[#This Row],[Tiempo de Preparación]]/Cocina[[#This Row],[Cantidad Ordenada]]</f>
        <v>17</v>
      </c>
      <c r="I121">
        <f>Cocina[[#This Row],[Precio Unitario]]*Cocina[[#This Row],[Cantidad Ordenada]]</f>
        <v>23</v>
      </c>
      <c r="J121">
        <f>Cocina[[#This Row],[Costo Unitario]]*Cocina[[#This Row],[Cantidad Ordenada]]</f>
        <v>14</v>
      </c>
      <c r="K121">
        <f>Cocina[[#This Row],[Ganacia Bruta]]-Cocina[[#This Row],[Coste Total]]</f>
        <v>9</v>
      </c>
      <c r="L121" s="3">
        <f>Cocina[[#This Row],[Ganancia Neta]]/Cocina[[#This Row],[Ganacia Bruta]]</f>
        <v>0.39130434782608697</v>
      </c>
      <c r="N121"/>
    </row>
    <row r="122" spans="1:14" x14ac:dyDescent="0.2">
      <c r="A122">
        <v>47</v>
      </c>
      <c r="B122">
        <v>18</v>
      </c>
      <c r="C122" t="s">
        <v>56</v>
      </c>
      <c r="D122">
        <v>12</v>
      </c>
      <c r="E122">
        <v>20</v>
      </c>
      <c r="F122">
        <v>1</v>
      </c>
      <c r="G122">
        <v>14</v>
      </c>
      <c r="H122" s="8">
        <f>Cocina[[#This Row],[Tiempo de Preparación]]/Cocina[[#This Row],[Cantidad Ordenada]]</f>
        <v>14</v>
      </c>
      <c r="I122">
        <f>Cocina[[#This Row],[Precio Unitario]]*Cocina[[#This Row],[Cantidad Ordenada]]</f>
        <v>20</v>
      </c>
      <c r="J122">
        <f>Cocina[[#This Row],[Costo Unitario]]*Cocina[[#This Row],[Cantidad Ordenada]]</f>
        <v>12</v>
      </c>
      <c r="K122">
        <f>Cocina[[#This Row],[Ganacia Bruta]]-Cocina[[#This Row],[Coste Total]]</f>
        <v>8</v>
      </c>
      <c r="L122" s="3">
        <f>Cocina[[#This Row],[Ganancia Neta]]/Cocina[[#This Row],[Ganacia Bruta]]</f>
        <v>0.4</v>
      </c>
      <c r="N122"/>
    </row>
    <row r="123" spans="1:14" x14ac:dyDescent="0.2">
      <c r="A123">
        <v>48</v>
      </c>
      <c r="B123">
        <v>17</v>
      </c>
      <c r="C123" t="s">
        <v>41</v>
      </c>
      <c r="D123">
        <v>16</v>
      </c>
      <c r="E123">
        <v>27</v>
      </c>
      <c r="F123">
        <v>3</v>
      </c>
      <c r="G123">
        <v>37</v>
      </c>
      <c r="H123" s="8">
        <f>Cocina[[#This Row],[Tiempo de Preparación]]/Cocina[[#This Row],[Cantidad Ordenada]]</f>
        <v>12.333333333333334</v>
      </c>
      <c r="I123">
        <f>Cocina[[#This Row],[Precio Unitario]]*Cocina[[#This Row],[Cantidad Ordenada]]</f>
        <v>81</v>
      </c>
      <c r="J123">
        <f>Cocina[[#This Row],[Costo Unitario]]*Cocina[[#This Row],[Cantidad Ordenada]]</f>
        <v>48</v>
      </c>
      <c r="K123">
        <f>Cocina[[#This Row],[Ganacia Bruta]]-Cocina[[#This Row],[Coste Total]]</f>
        <v>33</v>
      </c>
      <c r="L123" s="3">
        <f>Cocina[[#This Row],[Ganancia Neta]]/Cocina[[#This Row],[Ganacia Bruta]]</f>
        <v>0.40740740740740738</v>
      </c>
      <c r="N123"/>
    </row>
    <row r="124" spans="1:14" x14ac:dyDescent="0.2">
      <c r="A124">
        <v>48</v>
      </c>
      <c r="B124">
        <v>17</v>
      </c>
      <c r="C124" t="s">
        <v>82</v>
      </c>
      <c r="D124">
        <v>13</v>
      </c>
      <c r="E124">
        <v>22</v>
      </c>
      <c r="F124">
        <v>2</v>
      </c>
      <c r="G124">
        <v>55</v>
      </c>
      <c r="H124" s="8">
        <f>Cocina[[#This Row],[Tiempo de Preparación]]/Cocina[[#This Row],[Cantidad Ordenada]]</f>
        <v>27.5</v>
      </c>
      <c r="I124">
        <f>Cocina[[#This Row],[Precio Unitario]]*Cocina[[#This Row],[Cantidad Ordenada]]</f>
        <v>44</v>
      </c>
      <c r="J124">
        <f>Cocina[[#This Row],[Costo Unitario]]*Cocina[[#This Row],[Cantidad Ordenada]]</f>
        <v>26</v>
      </c>
      <c r="K124">
        <f>Cocina[[#This Row],[Ganacia Bruta]]-Cocina[[#This Row],[Coste Total]]</f>
        <v>18</v>
      </c>
      <c r="L124" s="3">
        <f>Cocina[[#This Row],[Ganancia Neta]]/Cocina[[#This Row],[Ganacia Bruta]]</f>
        <v>0.40909090909090912</v>
      </c>
      <c r="N124"/>
    </row>
    <row r="125" spans="1:14" x14ac:dyDescent="0.2">
      <c r="A125">
        <v>48</v>
      </c>
      <c r="B125">
        <v>17</v>
      </c>
      <c r="C125" t="s">
        <v>102</v>
      </c>
      <c r="D125">
        <v>20</v>
      </c>
      <c r="E125">
        <v>33</v>
      </c>
      <c r="F125">
        <v>1</v>
      </c>
      <c r="G125">
        <v>32</v>
      </c>
      <c r="H125" s="8">
        <f>Cocina[[#This Row],[Tiempo de Preparación]]/Cocina[[#This Row],[Cantidad Ordenada]]</f>
        <v>32</v>
      </c>
      <c r="I125">
        <f>Cocina[[#This Row],[Precio Unitario]]*Cocina[[#This Row],[Cantidad Ordenada]]</f>
        <v>33</v>
      </c>
      <c r="J125">
        <f>Cocina[[#This Row],[Costo Unitario]]*Cocina[[#This Row],[Cantidad Ordenada]]</f>
        <v>20</v>
      </c>
      <c r="K125">
        <f>Cocina[[#This Row],[Ganacia Bruta]]-Cocina[[#This Row],[Coste Total]]</f>
        <v>13</v>
      </c>
      <c r="L125" s="3">
        <f>Cocina[[#This Row],[Ganancia Neta]]/Cocina[[#This Row],[Ganacia Bruta]]</f>
        <v>0.39393939393939392</v>
      </c>
      <c r="N125"/>
    </row>
    <row r="126" spans="1:14" x14ac:dyDescent="0.2">
      <c r="A126">
        <v>49</v>
      </c>
      <c r="B126">
        <v>8</v>
      </c>
      <c r="C126" t="s">
        <v>65</v>
      </c>
      <c r="D126">
        <v>14</v>
      </c>
      <c r="E126">
        <v>24</v>
      </c>
      <c r="F126">
        <v>3</v>
      </c>
      <c r="G126">
        <v>9</v>
      </c>
      <c r="H126" s="8">
        <f>Cocina[[#This Row],[Tiempo de Preparación]]/Cocina[[#This Row],[Cantidad Ordenada]]</f>
        <v>3</v>
      </c>
      <c r="I126">
        <f>Cocina[[#This Row],[Precio Unitario]]*Cocina[[#This Row],[Cantidad Ordenada]]</f>
        <v>72</v>
      </c>
      <c r="J126">
        <f>Cocina[[#This Row],[Costo Unitario]]*Cocina[[#This Row],[Cantidad Ordenada]]</f>
        <v>42</v>
      </c>
      <c r="K126">
        <f>Cocina[[#This Row],[Ganacia Bruta]]-Cocina[[#This Row],[Coste Total]]</f>
        <v>30</v>
      </c>
      <c r="L126" s="3">
        <f>Cocina[[#This Row],[Ganancia Neta]]/Cocina[[#This Row],[Ganacia Bruta]]</f>
        <v>0.41666666666666669</v>
      </c>
      <c r="N126"/>
    </row>
    <row r="127" spans="1:14" x14ac:dyDescent="0.2">
      <c r="A127">
        <v>49</v>
      </c>
      <c r="B127">
        <v>8</v>
      </c>
      <c r="C127" t="s">
        <v>95</v>
      </c>
      <c r="D127">
        <v>19</v>
      </c>
      <c r="E127">
        <v>32</v>
      </c>
      <c r="F127">
        <v>3</v>
      </c>
      <c r="G127">
        <v>27</v>
      </c>
      <c r="H127" s="8">
        <f>Cocina[[#This Row],[Tiempo de Preparación]]/Cocina[[#This Row],[Cantidad Ordenada]]</f>
        <v>9</v>
      </c>
      <c r="I127">
        <f>Cocina[[#This Row],[Precio Unitario]]*Cocina[[#This Row],[Cantidad Ordenada]]</f>
        <v>96</v>
      </c>
      <c r="J127">
        <f>Cocina[[#This Row],[Costo Unitario]]*Cocina[[#This Row],[Cantidad Ordenada]]</f>
        <v>57</v>
      </c>
      <c r="K127">
        <f>Cocina[[#This Row],[Ganacia Bruta]]-Cocina[[#This Row],[Coste Total]]</f>
        <v>39</v>
      </c>
      <c r="L127" s="3">
        <f>Cocina[[#This Row],[Ganancia Neta]]/Cocina[[#This Row],[Ganacia Bruta]]</f>
        <v>0.40625</v>
      </c>
      <c r="N127"/>
    </row>
    <row r="128" spans="1:14" x14ac:dyDescent="0.2">
      <c r="A128">
        <v>49</v>
      </c>
      <c r="B128">
        <v>8</v>
      </c>
      <c r="C128" t="s">
        <v>37</v>
      </c>
      <c r="D128">
        <v>10</v>
      </c>
      <c r="E128">
        <v>18</v>
      </c>
      <c r="F128">
        <v>1</v>
      </c>
      <c r="G128">
        <v>45</v>
      </c>
      <c r="H128" s="8">
        <f>Cocina[[#This Row],[Tiempo de Preparación]]/Cocina[[#This Row],[Cantidad Ordenada]]</f>
        <v>45</v>
      </c>
      <c r="I128">
        <f>Cocina[[#This Row],[Precio Unitario]]*Cocina[[#This Row],[Cantidad Ordenada]]</f>
        <v>18</v>
      </c>
      <c r="J128">
        <f>Cocina[[#This Row],[Costo Unitario]]*Cocina[[#This Row],[Cantidad Ordenada]]</f>
        <v>10</v>
      </c>
      <c r="K128">
        <f>Cocina[[#This Row],[Ganacia Bruta]]-Cocina[[#This Row],[Coste Total]]</f>
        <v>8</v>
      </c>
      <c r="L128" s="3">
        <f>Cocina[[#This Row],[Ganancia Neta]]/Cocina[[#This Row],[Ganacia Bruta]]</f>
        <v>0.44444444444444442</v>
      </c>
      <c r="N128"/>
    </row>
    <row r="129" spans="1:14" x14ac:dyDescent="0.2">
      <c r="A129">
        <v>50</v>
      </c>
      <c r="B129">
        <v>19</v>
      </c>
      <c r="C129" t="s">
        <v>95</v>
      </c>
      <c r="D129">
        <v>19</v>
      </c>
      <c r="E129">
        <v>32</v>
      </c>
      <c r="F129">
        <v>1</v>
      </c>
      <c r="G129">
        <v>6</v>
      </c>
      <c r="H129" s="8">
        <f>Cocina[[#This Row],[Tiempo de Preparación]]/Cocina[[#This Row],[Cantidad Ordenada]]</f>
        <v>6</v>
      </c>
      <c r="I129">
        <f>Cocina[[#This Row],[Precio Unitario]]*Cocina[[#This Row],[Cantidad Ordenada]]</f>
        <v>32</v>
      </c>
      <c r="J129">
        <f>Cocina[[#This Row],[Costo Unitario]]*Cocina[[#This Row],[Cantidad Ordenada]]</f>
        <v>19</v>
      </c>
      <c r="K129">
        <f>Cocina[[#This Row],[Ganacia Bruta]]-Cocina[[#This Row],[Coste Total]]</f>
        <v>13</v>
      </c>
      <c r="L129" s="3">
        <f>Cocina[[#This Row],[Ganancia Neta]]/Cocina[[#This Row],[Ganacia Bruta]]</f>
        <v>0.40625</v>
      </c>
      <c r="N129"/>
    </row>
    <row r="130" spans="1:14" x14ac:dyDescent="0.2">
      <c r="A130">
        <v>50</v>
      </c>
      <c r="B130">
        <v>19</v>
      </c>
      <c r="C130" t="s">
        <v>82</v>
      </c>
      <c r="D130">
        <v>13</v>
      </c>
      <c r="E130">
        <v>22</v>
      </c>
      <c r="F130">
        <v>2</v>
      </c>
      <c r="G130">
        <v>15</v>
      </c>
      <c r="H130" s="8">
        <f>Cocina[[#This Row],[Tiempo de Preparación]]/Cocina[[#This Row],[Cantidad Ordenada]]</f>
        <v>7.5</v>
      </c>
      <c r="I130">
        <f>Cocina[[#This Row],[Precio Unitario]]*Cocina[[#This Row],[Cantidad Ordenada]]</f>
        <v>44</v>
      </c>
      <c r="J130">
        <f>Cocina[[#This Row],[Costo Unitario]]*Cocina[[#This Row],[Cantidad Ordenada]]</f>
        <v>26</v>
      </c>
      <c r="K130">
        <f>Cocina[[#This Row],[Ganacia Bruta]]-Cocina[[#This Row],[Coste Total]]</f>
        <v>18</v>
      </c>
      <c r="L130" s="3">
        <f>Cocina[[#This Row],[Ganancia Neta]]/Cocina[[#This Row],[Ganacia Bruta]]</f>
        <v>0.40909090909090912</v>
      </c>
      <c r="N130"/>
    </row>
    <row r="131" spans="1:14" x14ac:dyDescent="0.2">
      <c r="A131">
        <v>51</v>
      </c>
      <c r="B131">
        <v>12</v>
      </c>
      <c r="C131" t="s">
        <v>79</v>
      </c>
      <c r="D131">
        <v>14</v>
      </c>
      <c r="E131">
        <v>23</v>
      </c>
      <c r="F131">
        <v>2</v>
      </c>
      <c r="G131">
        <v>33</v>
      </c>
      <c r="H131" s="8">
        <f>Cocina[[#This Row],[Tiempo de Preparación]]/Cocina[[#This Row],[Cantidad Ordenada]]</f>
        <v>16.5</v>
      </c>
      <c r="I131">
        <f>Cocina[[#This Row],[Precio Unitario]]*Cocina[[#This Row],[Cantidad Ordenada]]</f>
        <v>46</v>
      </c>
      <c r="J131">
        <f>Cocina[[#This Row],[Costo Unitario]]*Cocina[[#This Row],[Cantidad Ordenada]]</f>
        <v>28</v>
      </c>
      <c r="K131">
        <f>Cocina[[#This Row],[Ganacia Bruta]]-Cocina[[#This Row],[Coste Total]]</f>
        <v>18</v>
      </c>
      <c r="L131" s="3">
        <f>Cocina[[#This Row],[Ganancia Neta]]/Cocina[[#This Row],[Ganacia Bruta]]</f>
        <v>0.39130434782608697</v>
      </c>
      <c r="N131"/>
    </row>
    <row r="132" spans="1:14" x14ac:dyDescent="0.2">
      <c r="A132">
        <v>51</v>
      </c>
      <c r="B132">
        <v>12</v>
      </c>
      <c r="C132" t="s">
        <v>102</v>
      </c>
      <c r="D132">
        <v>20</v>
      </c>
      <c r="E132">
        <v>33</v>
      </c>
      <c r="F132">
        <v>3</v>
      </c>
      <c r="G132">
        <v>56</v>
      </c>
      <c r="H132" s="8">
        <f>Cocina[[#This Row],[Tiempo de Preparación]]/Cocina[[#This Row],[Cantidad Ordenada]]</f>
        <v>18.666666666666668</v>
      </c>
      <c r="I132">
        <f>Cocina[[#This Row],[Precio Unitario]]*Cocina[[#This Row],[Cantidad Ordenada]]</f>
        <v>99</v>
      </c>
      <c r="J132">
        <f>Cocina[[#This Row],[Costo Unitario]]*Cocina[[#This Row],[Cantidad Ordenada]]</f>
        <v>60</v>
      </c>
      <c r="K132">
        <f>Cocina[[#This Row],[Ganacia Bruta]]-Cocina[[#This Row],[Coste Total]]</f>
        <v>39</v>
      </c>
      <c r="L132" s="3">
        <f>Cocina[[#This Row],[Ganancia Neta]]/Cocina[[#This Row],[Ganacia Bruta]]</f>
        <v>0.39393939393939392</v>
      </c>
      <c r="N132"/>
    </row>
    <row r="133" spans="1:14" x14ac:dyDescent="0.2">
      <c r="A133">
        <v>51</v>
      </c>
      <c r="B133">
        <v>12</v>
      </c>
      <c r="C133" t="s">
        <v>82</v>
      </c>
      <c r="D133">
        <v>13</v>
      </c>
      <c r="E133">
        <v>22</v>
      </c>
      <c r="F133">
        <v>2</v>
      </c>
      <c r="G133">
        <v>53</v>
      </c>
      <c r="H133" s="8">
        <f>Cocina[[#This Row],[Tiempo de Preparación]]/Cocina[[#This Row],[Cantidad Ordenada]]</f>
        <v>26.5</v>
      </c>
      <c r="I133">
        <f>Cocina[[#This Row],[Precio Unitario]]*Cocina[[#This Row],[Cantidad Ordenada]]</f>
        <v>44</v>
      </c>
      <c r="J133">
        <f>Cocina[[#This Row],[Costo Unitario]]*Cocina[[#This Row],[Cantidad Ordenada]]</f>
        <v>26</v>
      </c>
      <c r="K133">
        <f>Cocina[[#This Row],[Ganacia Bruta]]-Cocina[[#This Row],[Coste Total]]</f>
        <v>18</v>
      </c>
      <c r="L133" s="3">
        <f>Cocina[[#This Row],[Ganancia Neta]]/Cocina[[#This Row],[Ganacia Bruta]]</f>
        <v>0.40909090909090912</v>
      </c>
      <c r="N133"/>
    </row>
    <row r="134" spans="1:14" x14ac:dyDescent="0.2">
      <c r="A134">
        <v>51</v>
      </c>
      <c r="B134">
        <v>12</v>
      </c>
      <c r="C134" t="s">
        <v>37</v>
      </c>
      <c r="D134">
        <v>10</v>
      </c>
      <c r="E134">
        <v>18</v>
      </c>
      <c r="F134">
        <v>2</v>
      </c>
      <c r="G134">
        <v>22</v>
      </c>
      <c r="H134" s="8">
        <f>Cocina[[#This Row],[Tiempo de Preparación]]/Cocina[[#This Row],[Cantidad Ordenada]]</f>
        <v>11</v>
      </c>
      <c r="I134">
        <f>Cocina[[#This Row],[Precio Unitario]]*Cocina[[#This Row],[Cantidad Ordenada]]</f>
        <v>36</v>
      </c>
      <c r="J134">
        <f>Cocina[[#This Row],[Costo Unitario]]*Cocina[[#This Row],[Cantidad Ordenada]]</f>
        <v>20</v>
      </c>
      <c r="K134">
        <f>Cocina[[#This Row],[Ganacia Bruta]]-Cocina[[#This Row],[Coste Total]]</f>
        <v>16</v>
      </c>
      <c r="L134" s="3">
        <f>Cocina[[#This Row],[Ganancia Neta]]/Cocina[[#This Row],[Ganacia Bruta]]</f>
        <v>0.44444444444444442</v>
      </c>
      <c r="N134"/>
    </row>
    <row r="135" spans="1:14" x14ac:dyDescent="0.2">
      <c r="A135">
        <v>52</v>
      </c>
      <c r="B135">
        <v>7</v>
      </c>
      <c r="C135" t="s">
        <v>102</v>
      </c>
      <c r="D135">
        <v>20</v>
      </c>
      <c r="E135">
        <v>33</v>
      </c>
      <c r="F135">
        <v>3</v>
      </c>
      <c r="G135">
        <v>13</v>
      </c>
      <c r="H135" s="8">
        <f>Cocina[[#This Row],[Tiempo de Preparación]]/Cocina[[#This Row],[Cantidad Ordenada]]</f>
        <v>4.333333333333333</v>
      </c>
      <c r="I135">
        <f>Cocina[[#This Row],[Precio Unitario]]*Cocina[[#This Row],[Cantidad Ordenada]]</f>
        <v>99</v>
      </c>
      <c r="J135">
        <f>Cocina[[#This Row],[Costo Unitario]]*Cocina[[#This Row],[Cantidad Ordenada]]</f>
        <v>60</v>
      </c>
      <c r="K135">
        <f>Cocina[[#This Row],[Ganacia Bruta]]-Cocina[[#This Row],[Coste Total]]</f>
        <v>39</v>
      </c>
      <c r="L135" s="3">
        <f>Cocina[[#This Row],[Ganancia Neta]]/Cocina[[#This Row],[Ganacia Bruta]]</f>
        <v>0.39393939393939392</v>
      </c>
      <c r="N135"/>
    </row>
    <row r="136" spans="1:14" x14ac:dyDescent="0.2">
      <c r="A136">
        <v>52</v>
      </c>
      <c r="B136">
        <v>7</v>
      </c>
      <c r="C136" t="s">
        <v>47</v>
      </c>
      <c r="D136">
        <v>19</v>
      </c>
      <c r="E136">
        <v>31</v>
      </c>
      <c r="F136">
        <v>2</v>
      </c>
      <c r="G136">
        <v>17</v>
      </c>
      <c r="H136" s="8">
        <f>Cocina[[#This Row],[Tiempo de Preparación]]/Cocina[[#This Row],[Cantidad Ordenada]]</f>
        <v>8.5</v>
      </c>
      <c r="I136">
        <f>Cocina[[#This Row],[Precio Unitario]]*Cocina[[#This Row],[Cantidad Ordenada]]</f>
        <v>62</v>
      </c>
      <c r="J136">
        <f>Cocina[[#This Row],[Costo Unitario]]*Cocina[[#This Row],[Cantidad Ordenada]]</f>
        <v>38</v>
      </c>
      <c r="K136">
        <f>Cocina[[#This Row],[Ganacia Bruta]]-Cocina[[#This Row],[Coste Total]]</f>
        <v>24</v>
      </c>
      <c r="L136" s="3">
        <f>Cocina[[#This Row],[Ganancia Neta]]/Cocina[[#This Row],[Ganacia Bruta]]</f>
        <v>0.38709677419354838</v>
      </c>
      <c r="N136"/>
    </row>
    <row r="137" spans="1:14" x14ac:dyDescent="0.2">
      <c r="A137">
        <v>52</v>
      </c>
      <c r="B137">
        <v>7</v>
      </c>
      <c r="C137" t="s">
        <v>29</v>
      </c>
      <c r="D137">
        <v>20</v>
      </c>
      <c r="E137">
        <v>34</v>
      </c>
      <c r="F137">
        <v>3</v>
      </c>
      <c r="G137">
        <v>32</v>
      </c>
      <c r="H137" s="8">
        <f>Cocina[[#This Row],[Tiempo de Preparación]]/Cocina[[#This Row],[Cantidad Ordenada]]</f>
        <v>10.666666666666666</v>
      </c>
      <c r="I137">
        <f>Cocina[[#This Row],[Precio Unitario]]*Cocina[[#This Row],[Cantidad Ordenada]]</f>
        <v>102</v>
      </c>
      <c r="J137">
        <f>Cocina[[#This Row],[Costo Unitario]]*Cocina[[#This Row],[Cantidad Ordenada]]</f>
        <v>60</v>
      </c>
      <c r="K137">
        <f>Cocina[[#This Row],[Ganacia Bruta]]-Cocina[[#This Row],[Coste Total]]</f>
        <v>42</v>
      </c>
      <c r="L137" s="3">
        <f>Cocina[[#This Row],[Ganancia Neta]]/Cocina[[#This Row],[Ganacia Bruta]]</f>
        <v>0.41176470588235292</v>
      </c>
      <c r="N137"/>
    </row>
    <row r="138" spans="1:14" x14ac:dyDescent="0.2">
      <c r="A138">
        <v>53</v>
      </c>
      <c r="B138">
        <v>16</v>
      </c>
      <c r="C138" t="s">
        <v>79</v>
      </c>
      <c r="D138">
        <v>14</v>
      </c>
      <c r="E138">
        <v>23</v>
      </c>
      <c r="F138">
        <v>3</v>
      </c>
      <c r="G138">
        <v>47</v>
      </c>
      <c r="H138" s="8">
        <f>Cocina[[#This Row],[Tiempo de Preparación]]/Cocina[[#This Row],[Cantidad Ordenada]]</f>
        <v>15.666666666666666</v>
      </c>
      <c r="I138">
        <f>Cocina[[#This Row],[Precio Unitario]]*Cocina[[#This Row],[Cantidad Ordenada]]</f>
        <v>69</v>
      </c>
      <c r="J138">
        <f>Cocina[[#This Row],[Costo Unitario]]*Cocina[[#This Row],[Cantidad Ordenada]]</f>
        <v>42</v>
      </c>
      <c r="K138">
        <f>Cocina[[#This Row],[Ganacia Bruta]]-Cocina[[#This Row],[Coste Total]]</f>
        <v>27</v>
      </c>
      <c r="L138" s="3">
        <f>Cocina[[#This Row],[Ganancia Neta]]/Cocina[[#This Row],[Ganacia Bruta]]</f>
        <v>0.39130434782608697</v>
      </c>
      <c r="N138"/>
    </row>
    <row r="139" spans="1:14" x14ac:dyDescent="0.2">
      <c r="A139">
        <v>53</v>
      </c>
      <c r="B139">
        <v>16</v>
      </c>
      <c r="C139" t="s">
        <v>31</v>
      </c>
      <c r="D139">
        <v>18</v>
      </c>
      <c r="E139">
        <v>30</v>
      </c>
      <c r="F139">
        <v>3</v>
      </c>
      <c r="G139">
        <v>39</v>
      </c>
      <c r="H139" s="8">
        <f>Cocina[[#This Row],[Tiempo de Preparación]]/Cocina[[#This Row],[Cantidad Ordenada]]</f>
        <v>13</v>
      </c>
      <c r="I139">
        <f>Cocina[[#This Row],[Precio Unitario]]*Cocina[[#This Row],[Cantidad Ordenada]]</f>
        <v>90</v>
      </c>
      <c r="J139">
        <f>Cocina[[#This Row],[Costo Unitario]]*Cocina[[#This Row],[Cantidad Ordenada]]</f>
        <v>54</v>
      </c>
      <c r="K139">
        <f>Cocina[[#This Row],[Ganacia Bruta]]-Cocina[[#This Row],[Coste Total]]</f>
        <v>36</v>
      </c>
      <c r="L139" s="3">
        <f>Cocina[[#This Row],[Ganancia Neta]]/Cocina[[#This Row],[Ganacia Bruta]]</f>
        <v>0.4</v>
      </c>
      <c r="N139"/>
    </row>
    <row r="140" spans="1:14" x14ac:dyDescent="0.2">
      <c r="A140">
        <v>53</v>
      </c>
      <c r="B140">
        <v>16</v>
      </c>
      <c r="C140" t="s">
        <v>35</v>
      </c>
      <c r="D140">
        <v>22</v>
      </c>
      <c r="E140">
        <v>36</v>
      </c>
      <c r="F140">
        <v>3</v>
      </c>
      <c r="G140">
        <v>26</v>
      </c>
      <c r="H140" s="8">
        <f>Cocina[[#This Row],[Tiempo de Preparación]]/Cocina[[#This Row],[Cantidad Ordenada]]</f>
        <v>8.6666666666666661</v>
      </c>
      <c r="I140">
        <f>Cocina[[#This Row],[Precio Unitario]]*Cocina[[#This Row],[Cantidad Ordenada]]</f>
        <v>108</v>
      </c>
      <c r="J140">
        <f>Cocina[[#This Row],[Costo Unitario]]*Cocina[[#This Row],[Cantidad Ordenada]]</f>
        <v>66</v>
      </c>
      <c r="K140">
        <f>Cocina[[#This Row],[Ganacia Bruta]]-Cocina[[#This Row],[Coste Total]]</f>
        <v>42</v>
      </c>
      <c r="L140" s="3">
        <f>Cocina[[#This Row],[Ganancia Neta]]/Cocina[[#This Row],[Ganacia Bruta]]</f>
        <v>0.3888888888888889</v>
      </c>
      <c r="N140"/>
    </row>
    <row r="141" spans="1:14" x14ac:dyDescent="0.2">
      <c r="A141">
        <v>54</v>
      </c>
      <c r="B141">
        <v>6</v>
      </c>
      <c r="C141" t="s">
        <v>11</v>
      </c>
      <c r="D141">
        <v>21</v>
      </c>
      <c r="E141">
        <v>35</v>
      </c>
      <c r="F141">
        <v>3</v>
      </c>
      <c r="G141">
        <v>47</v>
      </c>
      <c r="H141" s="8">
        <f>Cocina[[#This Row],[Tiempo de Preparación]]/Cocina[[#This Row],[Cantidad Ordenada]]</f>
        <v>15.666666666666666</v>
      </c>
      <c r="I141">
        <f>Cocina[[#This Row],[Precio Unitario]]*Cocina[[#This Row],[Cantidad Ordenada]]</f>
        <v>105</v>
      </c>
      <c r="J141">
        <f>Cocina[[#This Row],[Costo Unitario]]*Cocina[[#This Row],[Cantidad Ordenada]]</f>
        <v>63</v>
      </c>
      <c r="K141">
        <f>Cocina[[#This Row],[Ganacia Bruta]]-Cocina[[#This Row],[Coste Total]]</f>
        <v>42</v>
      </c>
      <c r="L141" s="3">
        <f>Cocina[[#This Row],[Ganancia Neta]]/Cocina[[#This Row],[Ganacia Bruta]]</f>
        <v>0.4</v>
      </c>
      <c r="N141"/>
    </row>
    <row r="142" spans="1:14" x14ac:dyDescent="0.2">
      <c r="A142">
        <v>54</v>
      </c>
      <c r="B142">
        <v>6</v>
      </c>
      <c r="C142" t="s">
        <v>47</v>
      </c>
      <c r="D142">
        <v>19</v>
      </c>
      <c r="E142">
        <v>31</v>
      </c>
      <c r="F142">
        <v>1</v>
      </c>
      <c r="G142">
        <v>55</v>
      </c>
      <c r="H142" s="8">
        <f>Cocina[[#This Row],[Tiempo de Preparación]]/Cocina[[#This Row],[Cantidad Ordenada]]</f>
        <v>55</v>
      </c>
      <c r="I142">
        <f>Cocina[[#This Row],[Precio Unitario]]*Cocina[[#This Row],[Cantidad Ordenada]]</f>
        <v>31</v>
      </c>
      <c r="J142">
        <f>Cocina[[#This Row],[Costo Unitario]]*Cocina[[#This Row],[Cantidad Ordenada]]</f>
        <v>19</v>
      </c>
      <c r="K142">
        <f>Cocina[[#This Row],[Ganacia Bruta]]-Cocina[[#This Row],[Coste Total]]</f>
        <v>12</v>
      </c>
      <c r="L142" s="3">
        <f>Cocina[[#This Row],[Ganancia Neta]]/Cocina[[#This Row],[Ganacia Bruta]]</f>
        <v>0.38709677419354838</v>
      </c>
      <c r="N142"/>
    </row>
    <row r="143" spans="1:14" x14ac:dyDescent="0.2">
      <c r="A143">
        <v>54</v>
      </c>
      <c r="B143">
        <v>6</v>
      </c>
      <c r="C143" t="s">
        <v>37</v>
      </c>
      <c r="D143">
        <v>10</v>
      </c>
      <c r="E143">
        <v>18</v>
      </c>
      <c r="F143">
        <v>1</v>
      </c>
      <c r="G143">
        <v>55</v>
      </c>
      <c r="H143" s="8">
        <f>Cocina[[#This Row],[Tiempo de Preparación]]/Cocina[[#This Row],[Cantidad Ordenada]]</f>
        <v>55</v>
      </c>
      <c r="I143">
        <f>Cocina[[#This Row],[Precio Unitario]]*Cocina[[#This Row],[Cantidad Ordenada]]</f>
        <v>18</v>
      </c>
      <c r="J143">
        <f>Cocina[[#This Row],[Costo Unitario]]*Cocina[[#This Row],[Cantidad Ordenada]]</f>
        <v>10</v>
      </c>
      <c r="K143">
        <f>Cocina[[#This Row],[Ganacia Bruta]]-Cocina[[#This Row],[Coste Total]]</f>
        <v>8</v>
      </c>
      <c r="L143" s="3">
        <f>Cocina[[#This Row],[Ganancia Neta]]/Cocina[[#This Row],[Ganacia Bruta]]</f>
        <v>0.44444444444444442</v>
      </c>
      <c r="N143"/>
    </row>
    <row r="144" spans="1:14" x14ac:dyDescent="0.2">
      <c r="A144">
        <v>54</v>
      </c>
      <c r="B144">
        <v>6</v>
      </c>
      <c r="C144" t="s">
        <v>102</v>
      </c>
      <c r="D144">
        <v>20</v>
      </c>
      <c r="E144">
        <v>33</v>
      </c>
      <c r="F144">
        <v>1</v>
      </c>
      <c r="G144">
        <v>46</v>
      </c>
      <c r="H144" s="8">
        <f>Cocina[[#This Row],[Tiempo de Preparación]]/Cocina[[#This Row],[Cantidad Ordenada]]</f>
        <v>46</v>
      </c>
      <c r="I144">
        <f>Cocina[[#This Row],[Precio Unitario]]*Cocina[[#This Row],[Cantidad Ordenada]]</f>
        <v>33</v>
      </c>
      <c r="J144">
        <f>Cocina[[#This Row],[Costo Unitario]]*Cocina[[#This Row],[Cantidad Ordenada]]</f>
        <v>20</v>
      </c>
      <c r="K144">
        <f>Cocina[[#This Row],[Ganacia Bruta]]-Cocina[[#This Row],[Coste Total]]</f>
        <v>13</v>
      </c>
      <c r="L144" s="3">
        <f>Cocina[[#This Row],[Ganancia Neta]]/Cocina[[#This Row],[Ganacia Bruta]]</f>
        <v>0.39393939393939392</v>
      </c>
      <c r="N144"/>
    </row>
    <row r="145" spans="1:14" x14ac:dyDescent="0.2">
      <c r="A145">
        <v>55</v>
      </c>
      <c r="B145">
        <v>20</v>
      </c>
      <c r="C145" t="s">
        <v>102</v>
      </c>
      <c r="D145">
        <v>20</v>
      </c>
      <c r="E145">
        <v>33</v>
      </c>
      <c r="F145">
        <v>3</v>
      </c>
      <c r="G145">
        <v>27</v>
      </c>
      <c r="H145" s="8">
        <f>Cocina[[#This Row],[Tiempo de Preparación]]/Cocina[[#This Row],[Cantidad Ordenada]]</f>
        <v>9</v>
      </c>
      <c r="I145">
        <f>Cocina[[#This Row],[Precio Unitario]]*Cocina[[#This Row],[Cantidad Ordenada]]</f>
        <v>99</v>
      </c>
      <c r="J145">
        <f>Cocina[[#This Row],[Costo Unitario]]*Cocina[[#This Row],[Cantidad Ordenada]]</f>
        <v>60</v>
      </c>
      <c r="K145">
        <f>Cocina[[#This Row],[Ganacia Bruta]]-Cocina[[#This Row],[Coste Total]]</f>
        <v>39</v>
      </c>
      <c r="L145" s="3">
        <f>Cocina[[#This Row],[Ganancia Neta]]/Cocina[[#This Row],[Ganacia Bruta]]</f>
        <v>0.39393939393939392</v>
      </c>
      <c r="N145"/>
    </row>
    <row r="146" spans="1:14" x14ac:dyDescent="0.2">
      <c r="A146">
        <v>55</v>
      </c>
      <c r="B146">
        <v>20</v>
      </c>
      <c r="C146" t="s">
        <v>65</v>
      </c>
      <c r="D146">
        <v>14</v>
      </c>
      <c r="E146">
        <v>24</v>
      </c>
      <c r="F146">
        <v>1</v>
      </c>
      <c r="G146">
        <v>5</v>
      </c>
      <c r="H146" s="8">
        <f>Cocina[[#This Row],[Tiempo de Preparación]]/Cocina[[#This Row],[Cantidad Ordenada]]</f>
        <v>5</v>
      </c>
      <c r="I146">
        <f>Cocina[[#This Row],[Precio Unitario]]*Cocina[[#This Row],[Cantidad Ordenada]]</f>
        <v>24</v>
      </c>
      <c r="J146">
        <f>Cocina[[#This Row],[Costo Unitario]]*Cocina[[#This Row],[Cantidad Ordenada]]</f>
        <v>14</v>
      </c>
      <c r="K146">
        <f>Cocina[[#This Row],[Ganacia Bruta]]-Cocina[[#This Row],[Coste Total]]</f>
        <v>10</v>
      </c>
      <c r="L146" s="3">
        <f>Cocina[[#This Row],[Ganancia Neta]]/Cocina[[#This Row],[Ganacia Bruta]]</f>
        <v>0.41666666666666669</v>
      </c>
      <c r="N146"/>
    </row>
    <row r="147" spans="1:14" x14ac:dyDescent="0.2">
      <c r="A147">
        <v>55</v>
      </c>
      <c r="B147">
        <v>20</v>
      </c>
      <c r="C147" t="s">
        <v>35</v>
      </c>
      <c r="D147">
        <v>22</v>
      </c>
      <c r="E147">
        <v>36</v>
      </c>
      <c r="F147">
        <v>1</v>
      </c>
      <c r="G147">
        <v>51</v>
      </c>
      <c r="H147" s="8">
        <f>Cocina[[#This Row],[Tiempo de Preparación]]/Cocina[[#This Row],[Cantidad Ordenada]]</f>
        <v>51</v>
      </c>
      <c r="I147">
        <f>Cocina[[#This Row],[Precio Unitario]]*Cocina[[#This Row],[Cantidad Ordenada]]</f>
        <v>36</v>
      </c>
      <c r="J147">
        <f>Cocina[[#This Row],[Costo Unitario]]*Cocina[[#This Row],[Cantidad Ordenada]]</f>
        <v>22</v>
      </c>
      <c r="K147">
        <f>Cocina[[#This Row],[Ganacia Bruta]]-Cocina[[#This Row],[Coste Total]]</f>
        <v>14</v>
      </c>
      <c r="L147" s="3">
        <f>Cocina[[#This Row],[Ganancia Neta]]/Cocina[[#This Row],[Ganacia Bruta]]</f>
        <v>0.3888888888888889</v>
      </c>
      <c r="N147"/>
    </row>
    <row r="148" spans="1:14" x14ac:dyDescent="0.2">
      <c r="A148">
        <v>55</v>
      </c>
      <c r="B148">
        <v>20</v>
      </c>
      <c r="C148" t="s">
        <v>95</v>
      </c>
      <c r="D148">
        <v>19</v>
      </c>
      <c r="E148">
        <v>32</v>
      </c>
      <c r="F148">
        <v>3</v>
      </c>
      <c r="G148">
        <v>13</v>
      </c>
      <c r="H148" s="8">
        <f>Cocina[[#This Row],[Tiempo de Preparación]]/Cocina[[#This Row],[Cantidad Ordenada]]</f>
        <v>4.333333333333333</v>
      </c>
      <c r="I148">
        <f>Cocina[[#This Row],[Precio Unitario]]*Cocina[[#This Row],[Cantidad Ordenada]]</f>
        <v>96</v>
      </c>
      <c r="J148">
        <f>Cocina[[#This Row],[Costo Unitario]]*Cocina[[#This Row],[Cantidad Ordenada]]</f>
        <v>57</v>
      </c>
      <c r="K148">
        <f>Cocina[[#This Row],[Ganacia Bruta]]-Cocina[[#This Row],[Coste Total]]</f>
        <v>39</v>
      </c>
      <c r="L148" s="3">
        <f>Cocina[[#This Row],[Ganancia Neta]]/Cocina[[#This Row],[Ganacia Bruta]]</f>
        <v>0.40625</v>
      </c>
      <c r="N148"/>
    </row>
    <row r="149" spans="1:14" x14ac:dyDescent="0.2">
      <c r="A149">
        <v>56</v>
      </c>
      <c r="B149">
        <v>1</v>
      </c>
      <c r="C149" t="s">
        <v>18</v>
      </c>
      <c r="D149">
        <v>17</v>
      </c>
      <c r="E149">
        <v>29</v>
      </c>
      <c r="F149">
        <v>1</v>
      </c>
      <c r="G149">
        <v>38</v>
      </c>
      <c r="H149" s="8">
        <f>Cocina[[#This Row],[Tiempo de Preparación]]/Cocina[[#This Row],[Cantidad Ordenada]]</f>
        <v>38</v>
      </c>
      <c r="I149">
        <f>Cocina[[#This Row],[Precio Unitario]]*Cocina[[#This Row],[Cantidad Ordenada]]</f>
        <v>29</v>
      </c>
      <c r="J149">
        <f>Cocina[[#This Row],[Costo Unitario]]*Cocina[[#This Row],[Cantidad Ordenada]]</f>
        <v>17</v>
      </c>
      <c r="K149">
        <f>Cocina[[#This Row],[Ganacia Bruta]]-Cocina[[#This Row],[Coste Total]]</f>
        <v>12</v>
      </c>
      <c r="L149" s="3">
        <f>Cocina[[#This Row],[Ganancia Neta]]/Cocina[[#This Row],[Ganacia Bruta]]</f>
        <v>0.41379310344827586</v>
      </c>
      <c r="N149"/>
    </row>
    <row r="150" spans="1:14" x14ac:dyDescent="0.2">
      <c r="A150">
        <v>56</v>
      </c>
      <c r="B150">
        <v>1</v>
      </c>
      <c r="C150" t="s">
        <v>44</v>
      </c>
      <c r="D150">
        <v>11</v>
      </c>
      <c r="E150">
        <v>19</v>
      </c>
      <c r="F150">
        <v>1</v>
      </c>
      <c r="G150">
        <v>40</v>
      </c>
      <c r="H150" s="8">
        <f>Cocina[[#This Row],[Tiempo de Preparación]]/Cocina[[#This Row],[Cantidad Ordenada]]</f>
        <v>40</v>
      </c>
      <c r="I150">
        <f>Cocina[[#This Row],[Precio Unitario]]*Cocina[[#This Row],[Cantidad Ordenada]]</f>
        <v>19</v>
      </c>
      <c r="J150">
        <f>Cocina[[#This Row],[Costo Unitario]]*Cocina[[#This Row],[Cantidad Ordenada]]</f>
        <v>11</v>
      </c>
      <c r="K150">
        <f>Cocina[[#This Row],[Ganacia Bruta]]-Cocina[[#This Row],[Coste Total]]</f>
        <v>8</v>
      </c>
      <c r="L150" s="3">
        <f>Cocina[[#This Row],[Ganancia Neta]]/Cocina[[#This Row],[Ganacia Bruta]]</f>
        <v>0.42105263157894735</v>
      </c>
      <c r="N150"/>
    </row>
    <row r="151" spans="1:14" x14ac:dyDescent="0.2">
      <c r="A151">
        <v>57</v>
      </c>
      <c r="B151">
        <v>18</v>
      </c>
      <c r="C151" t="s">
        <v>11</v>
      </c>
      <c r="D151">
        <v>21</v>
      </c>
      <c r="E151">
        <v>35</v>
      </c>
      <c r="F151">
        <v>1</v>
      </c>
      <c r="G151">
        <v>21</v>
      </c>
      <c r="H151" s="8">
        <f>Cocina[[#This Row],[Tiempo de Preparación]]/Cocina[[#This Row],[Cantidad Ordenada]]</f>
        <v>21</v>
      </c>
      <c r="I151">
        <f>Cocina[[#This Row],[Precio Unitario]]*Cocina[[#This Row],[Cantidad Ordenada]]</f>
        <v>35</v>
      </c>
      <c r="J151">
        <f>Cocina[[#This Row],[Costo Unitario]]*Cocina[[#This Row],[Cantidad Ordenada]]</f>
        <v>21</v>
      </c>
      <c r="K151">
        <f>Cocina[[#This Row],[Ganacia Bruta]]-Cocina[[#This Row],[Coste Total]]</f>
        <v>14</v>
      </c>
      <c r="L151" s="3">
        <f>Cocina[[#This Row],[Ganancia Neta]]/Cocina[[#This Row],[Ganacia Bruta]]</f>
        <v>0.4</v>
      </c>
      <c r="N151"/>
    </row>
    <row r="152" spans="1:14" x14ac:dyDescent="0.2">
      <c r="A152">
        <v>57</v>
      </c>
      <c r="B152">
        <v>18</v>
      </c>
      <c r="C152" t="s">
        <v>26</v>
      </c>
      <c r="D152">
        <v>25</v>
      </c>
      <c r="E152">
        <v>40</v>
      </c>
      <c r="F152">
        <v>1</v>
      </c>
      <c r="G152">
        <v>30</v>
      </c>
      <c r="H152" s="8">
        <f>Cocina[[#This Row],[Tiempo de Preparación]]/Cocina[[#This Row],[Cantidad Ordenada]]</f>
        <v>30</v>
      </c>
      <c r="I152">
        <f>Cocina[[#This Row],[Precio Unitario]]*Cocina[[#This Row],[Cantidad Ordenada]]</f>
        <v>40</v>
      </c>
      <c r="J152">
        <f>Cocina[[#This Row],[Costo Unitario]]*Cocina[[#This Row],[Cantidad Ordenada]]</f>
        <v>25</v>
      </c>
      <c r="K152">
        <f>Cocina[[#This Row],[Ganacia Bruta]]-Cocina[[#This Row],[Coste Total]]</f>
        <v>15</v>
      </c>
      <c r="L152" s="3">
        <f>Cocina[[#This Row],[Ganancia Neta]]/Cocina[[#This Row],[Ganacia Bruta]]</f>
        <v>0.375</v>
      </c>
      <c r="N152"/>
    </row>
    <row r="153" spans="1:14" x14ac:dyDescent="0.2">
      <c r="A153">
        <v>57</v>
      </c>
      <c r="B153">
        <v>18</v>
      </c>
      <c r="C153" t="s">
        <v>82</v>
      </c>
      <c r="D153">
        <v>13</v>
      </c>
      <c r="E153">
        <v>22</v>
      </c>
      <c r="F153">
        <v>1</v>
      </c>
      <c r="G153">
        <v>10</v>
      </c>
      <c r="H153" s="8">
        <f>Cocina[[#This Row],[Tiempo de Preparación]]/Cocina[[#This Row],[Cantidad Ordenada]]</f>
        <v>10</v>
      </c>
      <c r="I153">
        <f>Cocina[[#This Row],[Precio Unitario]]*Cocina[[#This Row],[Cantidad Ordenada]]</f>
        <v>22</v>
      </c>
      <c r="J153">
        <f>Cocina[[#This Row],[Costo Unitario]]*Cocina[[#This Row],[Cantidad Ordenada]]</f>
        <v>13</v>
      </c>
      <c r="K153">
        <f>Cocina[[#This Row],[Ganacia Bruta]]-Cocina[[#This Row],[Coste Total]]</f>
        <v>9</v>
      </c>
      <c r="L153" s="3">
        <f>Cocina[[#This Row],[Ganancia Neta]]/Cocina[[#This Row],[Ganacia Bruta]]</f>
        <v>0.40909090909090912</v>
      </c>
      <c r="N153"/>
    </row>
    <row r="154" spans="1:14" x14ac:dyDescent="0.2">
      <c r="A154">
        <v>57</v>
      </c>
      <c r="B154">
        <v>18</v>
      </c>
      <c r="C154" t="s">
        <v>35</v>
      </c>
      <c r="D154">
        <v>22</v>
      </c>
      <c r="E154">
        <v>36</v>
      </c>
      <c r="F154">
        <v>2</v>
      </c>
      <c r="G154">
        <v>7</v>
      </c>
      <c r="H154" s="8">
        <f>Cocina[[#This Row],[Tiempo de Preparación]]/Cocina[[#This Row],[Cantidad Ordenada]]</f>
        <v>3.5</v>
      </c>
      <c r="I154">
        <f>Cocina[[#This Row],[Precio Unitario]]*Cocina[[#This Row],[Cantidad Ordenada]]</f>
        <v>72</v>
      </c>
      <c r="J154">
        <f>Cocina[[#This Row],[Costo Unitario]]*Cocina[[#This Row],[Cantidad Ordenada]]</f>
        <v>44</v>
      </c>
      <c r="K154">
        <f>Cocina[[#This Row],[Ganacia Bruta]]-Cocina[[#This Row],[Coste Total]]</f>
        <v>28</v>
      </c>
      <c r="L154" s="3">
        <f>Cocina[[#This Row],[Ganancia Neta]]/Cocina[[#This Row],[Ganacia Bruta]]</f>
        <v>0.3888888888888889</v>
      </c>
      <c r="N154"/>
    </row>
    <row r="155" spans="1:14" x14ac:dyDescent="0.2">
      <c r="A155">
        <v>58</v>
      </c>
      <c r="B155">
        <v>8</v>
      </c>
      <c r="C155" t="s">
        <v>82</v>
      </c>
      <c r="D155">
        <v>13</v>
      </c>
      <c r="E155">
        <v>22</v>
      </c>
      <c r="F155">
        <v>1</v>
      </c>
      <c r="G155">
        <v>17</v>
      </c>
      <c r="H155" s="8">
        <f>Cocina[[#This Row],[Tiempo de Preparación]]/Cocina[[#This Row],[Cantidad Ordenada]]</f>
        <v>17</v>
      </c>
      <c r="I155">
        <f>Cocina[[#This Row],[Precio Unitario]]*Cocina[[#This Row],[Cantidad Ordenada]]</f>
        <v>22</v>
      </c>
      <c r="J155">
        <f>Cocina[[#This Row],[Costo Unitario]]*Cocina[[#This Row],[Cantidad Ordenada]]</f>
        <v>13</v>
      </c>
      <c r="K155">
        <f>Cocina[[#This Row],[Ganacia Bruta]]-Cocina[[#This Row],[Coste Total]]</f>
        <v>9</v>
      </c>
      <c r="L155" s="3">
        <f>Cocina[[#This Row],[Ganancia Neta]]/Cocina[[#This Row],[Ganacia Bruta]]</f>
        <v>0.40909090909090912</v>
      </c>
      <c r="N155"/>
    </row>
    <row r="156" spans="1:14" x14ac:dyDescent="0.2">
      <c r="A156">
        <v>58</v>
      </c>
      <c r="B156">
        <v>8</v>
      </c>
      <c r="C156" t="s">
        <v>56</v>
      </c>
      <c r="D156">
        <v>12</v>
      </c>
      <c r="E156">
        <v>20</v>
      </c>
      <c r="F156">
        <v>3</v>
      </c>
      <c r="G156">
        <v>56</v>
      </c>
      <c r="H156" s="8">
        <f>Cocina[[#This Row],[Tiempo de Preparación]]/Cocina[[#This Row],[Cantidad Ordenada]]</f>
        <v>18.666666666666668</v>
      </c>
      <c r="I156">
        <f>Cocina[[#This Row],[Precio Unitario]]*Cocina[[#This Row],[Cantidad Ordenada]]</f>
        <v>60</v>
      </c>
      <c r="J156">
        <f>Cocina[[#This Row],[Costo Unitario]]*Cocina[[#This Row],[Cantidad Ordenada]]</f>
        <v>36</v>
      </c>
      <c r="K156">
        <f>Cocina[[#This Row],[Ganacia Bruta]]-Cocina[[#This Row],[Coste Total]]</f>
        <v>24</v>
      </c>
      <c r="L156" s="3">
        <f>Cocina[[#This Row],[Ganancia Neta]]/Cocina[[#This Row],[Ganacia Bruta]]</f>
        <v>0.4</v>
      </c>
      <c r="N156"/>
    </row>
    <row r="157" spans="1:14" x14ac:dyDescent="0.2">
      <c r="A157">
        <v>59</v>
      </c>
      <c r="B157">
        <v>8</v>
      </c>
      <c r="C157" t="s">
        <v>44</v>
      </c>
      <c r="D157">
        <v>11</v>
      </c>
      <c r="E157">
        <v>19</v>
      </c>
      <c r="F157">
        <v>2</v>
      </c>
      <c r="G157">
        <v>13</v>
      </c>
      <c r="H157" s="8">
        <f>Cocina[[#This Row],[Tiempo de Preparación]]/Cocina[[#This Row],[Cantidad Ordenada]]</f>
        <v>6.5</v>
      </c>
      <c r="I157">
        <f>Cocina[[#This Row],[Precio Unitario]]*Cocina[[#This Row],[Cantidad Ordenada]]</f>
        <v>38</v>
      </c>
      <c r="J157">
        <f>Cocina[[#This Row],[Costo Unitario]]*Cocina[[#This Row],[Cantidad Ordenada]]</f>
        <v>22</v>
      </c>
      <c r="K157">
        <f>Cocina[[#This Row],[Ganacia Bruta]]-Cocina[[#This Row],[Coste Total]]</f>
        <v>16</v>
      </c>
      <c r="L157" s="3">
        <f>Cocina[[#This Row],[Ganancia Neta]]/Cocina[[#This Row],[Ganacia Bruta]]</f>
        <v>0.42105263157894735</v>
      </c>
      <c r="N157"/>
    </row>
    <row r="158" spans="1:14" x14ac:dyDescent="0.2">
      <c r="A158">
        <v>59</v>
      </c>
      <c r="B158">
        <v>8</v>
      </c>
      <c r="C158" t="s">
        <v>79</v>
      </c>
      <c r="D158">
        <v>14</v>
      </c>
      <c r="E158">
        <v>23</v>
      </c>
      <c r="F158">
        <v>2</v>
      </c>
      <c r="G158">
        <v>9</v>
      </c>
      <c r="H158" s="8">
        <f>Cocina[[#This Row],[Tiempo de Preparación]]/Cocina[[#This Row],[Cantidad Ordenada]]</f>
        <v>4.5</v>
      </c>
      <c r="I158">
        <f>Cocina[[#This Row],[Precio Unitario]]*Cocina[[#This Row],[Cantidad Ordenada]]</f>
        <v>46</v>
      </c>
      <c r="J158">
        <f>Cocina[[#This Row],[Costo Unitario]]*Cocina[[#This Row],[Cantidad Ordenada]]</f>
        <v>28</v>
      </c>
      <c r="K158">
        <f>Cocina[[#This Row],[Ganacia Bruta]]-Cocina[[#This Row],[Coste Total]]</f>
        <v>18</v>
      </c>
      <c r="L158" s="3">
        <f>Cocina[[#This Row],[Ganancia Neta]]/Cocina[[#This Row],[Ganacia Bruta]]</f>
        <v>0.39130434782608697</v>
      </c>
      <c r="N158"/>
    </row>
    <row r="159" spans="1:14" x14ac:dyDescent="0.2">
      <c r="A159">
        <v>59</v>
      </c>
      <c r="B159">
        <v>8</v>
      </c>
      <c r="C159" t="s">
        <v>37</v>
      </c>
      <c r="D159">
        <v>10</v>
      </c>
      <c r="E159">
        <v>18</v>
      </c>
      <c r="F159">
        <v>2</v>
      </c>
      <c r="G159">
        <v>13</v>
      </c>
      <c r="H159" s="8">
        <f>Cocina[[#This Row],[Tiempo de Preparación]]/Cocina[[#This Row],[Cantidad Ordenada]]</f>
        <v>6.5</v>
      </c>
      <c r="I159">
        <f>Cocina[[#This Row],[Precio Unitario]]*Cocina[[#This Row],[Cantidad Ordenada]]</f>
        <v>36</v>
      </c>
      <c r="J159">
        <f>Cocina[[#This Row],[Costo Unitario]]*Cocina[[#This Row],[Cantidad Ordenada]]</f>
        <v>20</v>
      </c>
      <c r="K159">
        <f>Cocina[[#This Row],[Ganacia Bruta]]-Cocina[[#This Row],[Coste Total]]</f>
        <v>16</v>
      </c>
      <c r="L159" s="3">
        <f>Cocina[[#This Row],[Ganancia Neta]]/Cocina[[#This Row],[Ganacia Bruta]]</f>
        <v>0.44444444444444442</v>
      </c>
      <c r="N159"/>
    </row>
    <row r="160" spans="1:14" x14ac:dyDescent="0.2">
      <c r="A160">
        <v>59</v>
      </c>
      <c r="B160">
        <v>8</v>
      </c>
      <c r="C160" t="s">
        <v>26</v>
      </c>
      <c r="D160">
        <v>25</v>
      </c>
      <c r="E160">
        <v>40</v>
      </c>
      <c r="F160">
        <v>1</v>
      </c>
      <c r="G160">
        <v>13</v>
      </c>
      <c r="H160" s="8">
        <f>Cocina[[#This Row],[Tiempo de Preparación]]/Cocina[[#This Row],[Cantidad Ordenada]]</f>
        <v>13</v>
      </c>
      <c r="I160">
        <f>Cocina[[#This Row],[Precio Unitario]]*Cocina[[#This Row],[Cantidad Ordenada]]</f>
        <v>40</v>
      </c>
      <c r="J160">
        <f>Cocina[[#This Row],[Costo Unitario]]*Cocina[[#This Row],[Cantidad Ordenada]]</f>
        <v>25</v>
      </c>
      <c r="K160">
        <f>Cocina[[#This Row],[Ganacia Bruta]]-Cocina[[#This Row],[Coste Total]]</f>
        <v>15</v>
      </c>
      <c r="L160" s="3">
        <f>Cocina[[#This Row],[Ganancia Neta]]/Cocina[[#This Row],[Ganacia Bruta]]</f>
        <v>0.375</v>
      </c>
      <c r="N160"/>
    </row>
    <row r="161" spans="1:14" x14ac:dyDescent="0.2">
      <c r="A161">
        <v>60</v>
      </c>
      <c r="B161">
        <v>6</v>
      </c>
      <c r="C161" t="s">
        <v>37</v>
      </c>
      <c r="D161">
        <v>10</v>
      </c>
      <c r="E161">
        <v>18</v>
      </c>
      <c r="F161">
        <v>2</v>
      </c>
      <c r="G161">
        <v>23</v>
      </c>
      <c r="H161" s="8">
        <f>Cocina[[#This Row],[Tiempo de Preparación]]/Cocina[[#This Row],[Cantidad Ordenada]]</f>
        <v>11.5</v>
      </c>
      <c r="I161">
        <f>Cocina[[#This Row],[Precio Unitario]]*Cocina[[#This Row],[Cantidad Ordenada]]</f>
        <v>36</v>
      </c>
      <c r="J161">
        <f>Cocina[[#This Row],[Costo Unitario]]*Cocina[[#This Row],[Cantidad Ordenada]]</f>
        <v>20</v>
      </c>
      <c r="K161">
        <f>Cocina[[#This Row],[Ganacia Bruta]]-Cocina[[#This Row],[Coste Total]]</f>
        <v>16</v>
      </c>
      <c r="L161" s="3">
        <f>Cocina[[#This Row],[Ganancia Neta]]/Cocina[[#This Row],[Ganacia Bruta]]</f>
        <v>0.44444444444444442</v>
      </c>
      <c r="N161"/>
    </row>
    <row r="162" spans="1:14" x14ac:dyDescent="0.2">
      <c r="A162">
        <v>60</v>
      </c>
      <c r="B162">
        <v>6</v>
      </c>
      <c r="C162" t="s">
        <v>102</v>
      </c>
      <c r="D162">
        <v>20</v>
      </c>
      <c r="E162">
        <v>33</v>
      </c>
      <c r="F162">
        <v>2</v>
      </c>
      <c r="G162">
        <v>20</v>
      </c>
      <c r="H162" s="8">
        <f>Cocina[[#This Row],[Tiempo de Preparación]]/Cocina[[#This Row],[Cantidad Ordenada]]</f>
        <v>10</v>
      </c>
      <c r="I162">
        <f>Cocina[[#This Row],[Precio Unitario]]*Cocina[[#This Row],[Cantidad Ordenada]]</f>
        <v>66</v>
      </c>
      <c r="J162">
        <f>Cocina[[#This Row],[Costo Unitario]]*Cocina[[#This Row],[Cantidad Ordenada]]</f>
        <v>40</v>
      </c>
      <c r="K162">
        <f>Cocina[[#This Row],[Ganacia Bruta]]-Cocina[[#This Row],[Coste Total]]</f>
        <v>26</v>
      </c>
      <c r="L162" s="3">
        <f>Cocina[[#This Row],[Ganancia Neta]]/Cocina[[#This Row],[Ganacia Bruta]]</f>
        <v>0.39393939393939392</v>
      </c>
      <c r="N162"/>
    </row>
    <row r="163" spans="1:14" x14ac:dyDescent="0.2">
      <c r="A163">
        <v>61</v>
      </c>
      <c r="B163">
        <v>10</v>
      </c>
      <c r="C163" t="s">
        <v>26</v>
      </c>
      <c r="D163">
        <v>25</v>
      </c>
      <c r="E163">
        <v>40</v>
      </c>
      <c r="F163">
        <v>2</v>
      </c>
      <c r="G163">
        <v>56</v>
      </c>
      <c r="H163" s="8">
        <f>Cocina[[#This Row],[Tiempo de Preparación]]/Cocina[[#This Row],[Cantidad Ordenada]]</f>
        <v>28</v>
      </c>
      <c r="I163">
        <f>Cocina[[#This Row],[Precio Unitario]]*Cocina[[#This Row],[Cantidad Ordenada]]</f>
        <v>80</v>
      </c>
      <c r="J163">
        <f>Cocina[[#This Row],[Costo Unitario]]*Cocina[[#This Row],[Cantidad Ordenada]]</f>
        <v>50</v>
      </c>
      <c r="K163">
        <f>Cocina[[#This Row],[Ganacia Bruta]]-Cocina[[#This Row],[Coste Total]]</f>
        <v>30</v>
      </c>
      <c r="L163" s="3">
        <f>Cocina[[#This Row],[Ganancia Neta]]/Cocina[[#This Row],[Ganacia Bruta]]</f>
        <v>0.375</v>
      </c>
      <c r="N163"/>
    </row>
    <row r="164" spans="1:14" x14ac:dyDescent="0.2">
      <c r="A164">
        <v>61</v>
      </c>
      <c r="B164">
        <v>10</v>
      </c>
      <c r="C164" t="s">
        <v>37</v>
      </c>
      <c r="D164">
        <v>10</v>
      </c>
      <c r="E164">
        <v>18</v>
      </c>
      <c r="F164">
        <v>1</v>
      </c>
      <c r="G164">
        <v>39</v>
      </c>
      <c r="H164" s="8">
        <f>Cocina[[#This Row],[Tiempo de Preparación]]/Cocina[[#This Row],[Cantidad Ordenada]]</f>
        <v>39</v>
      </c>
      <c r="I164">
        <f>Cocina[[#This Row],[Precio Unitario]]*Cocina[[#This Row],[Cantidad Ordenada]]</f>
        <v>18</v>
      </c>
      <c r="J164">
        <f>Cocina[[#This Row],[Costo Unitario]]*Cocina[[#This Row],[Cantidad Ordenada]]</f>
        <v>10</v>
      </c>
      <c r="K164">
        <f>Cocina[[#This Row],[Ganacia Bruta]]-Cocina[[#This Row],[Coste Total]]</f>
        <v>8</v>
      </c>
      <c r="L164" s="3">
        <f>Cocina[[#This Row],[Ganancia Neta]]/Cocina[[#This Row],[Ganacia Bruta]]</f>
        <v>0.44444444444444442</v>
      </c>
      <c r="N164"/>
    </row>
    <row r="165" spans="1:14" x14ac:dyDescent="0.2">
      <c r="A165">
        <v>61</v>
      </c>
      <c r="B165">
        <v>10</v>
      </c>
      <c r="C165" t="s">
        <v>31</v>
      </c>
      <c r="D165">
        <v>18</v>
      </c>
      <c r="E165">
        <v>30</v>
      </c>
      <c r="F165">
        <v>2</v>
      </c>
      <c r="G165">
        <v>13</v>
      </c>
      <c r="H165" s="8">
        <f>Cocina[[#This Row],[Tiempo de Preparación]]/Cocina[[#This Row],[Cantidad Ordenada]]</f>
        <v>6.5</v>
      </c>
      <c r="I165">
        <f>Cocina[[#This Row],[Precio Unitario]]*Cocina[[#This Row],[Cantidad Ordenada]]</f>
        <v>60</v>
      </c>
      <c r="J165">
        <f>Cocina[[#This Row],[Costo Unitario]]*Cocina[[#This Row],[Cantidad Ordenada]]</f>
        <v>36</v>
      </c>
      <c r="K165">
        <f>Cocina[[#This Row],[Ganacia Bruta]]-Cocina[[#This Row],[Coste Total]]</f>
        <v>24</v>
      </c>
      <c r="L165" s="3">
        <f>Cocina[[#This Row],[Ganancia Neta]]/Cocina[[#This Row],[Ganacia Bruta]]</f>
        <v>0.4</v>
      </c>
      <c r="N165"/>
    </row>
    <row r="166" spans="1:14" x14ac:dyDescent="0.2">
      <c r="A166">
        <v>61</v>
      </c>
      <c r="B166">
        <v>10</v>
      </c>
      <c r="C166" t="s">
        <v>22</v>
      </c>
      <c r="D166">
        <v>16</v>
      </c>
      <c r="E166">
        <v>28</v>
      </c>
      <c r="F166">
        <v>3</v>
      </c>
      <c r="G166">
        <v>51</v>
      </c>
      <c r="H166" s="8">
        <f>Cocina[[#This Row],[Tiempo de Preparación]]/Cocina[[#This Row],[Cantidad Ordenada]]</f>
        <v>17</v>
      </c>
      <c r="I166">
        <f>Cocina[[#This Row],[Precio Unitario]]*Cocina[[#This Row],[Cantidad Ordenada]]</f>
        <v>84</v>
      </c>
      <c r="J166">
        <f>Cocina[[#This Row],[Costo Unitario]]*Cocina[[#This Row],[Cantidad Ordenada]]</f>
        <v>48</v>
      </c>
      <c r="K166">
        <f>Cocina[[#This Row],[Ganacia Bruta]]-Cocina[[#This Row],[Coste Total]]</f>
        <v>36</v>
      </c>
      <c r="L166" s="3">
        <f>Cocina[[#This Row],[Ganancia Neta]]/Cocina[[#This Row],[Ganacia Bruta]]</f>
        <v>0.42857142857142855</v>
      </c>
      <c r="N166"/>
    </row>
    <row r="167" spans="1:14" x14ac:dyDescent="0.2">
      <c r="A167">
        <v>62</v>
      </c>
      <c r="B167">
        <v>2</v>
      </c>
      <c r="C167" t="s">
        <v>31</v>
      </c>
      <c r="D167">
        <v>18</v>
      </c>
      <c r="E167">
        <v>30</v>
      </c>
      <c r="F167">
        <v>2</v>
      </c>
      <c r="G167">
        <v>59</v>
      </c>
      <c r="H167" s="8">
        <f>Cocina[[#This Row],[Tiempo de Preparación]]/Cocina[[#This Row],[Cantidad Ordenada]]</f>
        <v>29.5</v>
      </c>
      <c r="I167">
        <f>Cocina[[#This Row],[Precio Unitario]]*Cocina[[#This Row],[Cantidad Ordenada]]</f>
        <v>60</v>
      </c>
      <c r="J167">
        <f>Cocina[[#This Row],[Costo Unitario]]*Cocina[[#This Row],[Cantidad Ordenada]]</f>
        <v>36</v>
      </c>
      <c r="K167">
        <f>Cocina[[#This Row],[Ganacia Bruta]]-Cocina[[#This Row],[Coste Total]]</f>
        <v>24</v>
      </c>
      <c r="L167" s="3">
        <f>Cocina[[#This Row],[Ganancia Neta]]/Cocina[[#This Row],[Ganacia Bruta]]</f>
        <v>0.4</v>
      </c>
      <c r="N167"/>
    </row>
    <row r="168" spans="1:14" x14ac:dyDescent="0.2">
      <c r="A168">
        <v>62</v>
      </c>
      <c r="B168">
        <v>2</v>
      </c>
      <c r="C168" t="s">
        <v>44</v>
      </c>
      <c r="D168">
        <v>11</v>
      </c>
      <c r="E168">
        <v>19</v>
      </c>
      <c r="F168">
        <v>3</v>
      </c>
      <c r="G168">
        <v>46</v>
      </c>
      <c r="H168" s="8">
        <f>Cocina[[#This Row],[Tiempo de Preparación]]/Cocina[[#This Row],[Cantidad Ordenada]]</f>
        <v>15.333333333333334</v>
      </c>
      <c r="I168">
        <f>Cocina[[#This Row],[Precio Unitario]]*Cocina[[#This Row],[Cantidad Ordenada]]</f>
        <v>57</v>
      </c>
      <c r="J168">
        <f>Cocina[[#This Row],[Costo Unitario]]*Cocina[[#This Row],[Cantidad Ordenada]]</f>
        <v>33</v>
      </c>
      <c r="K168">
        <f>Cocina[[#This Row],[Ganacia Bruta]]-Cocina[[#This Row],[Coste Total]]</f>
        <v>24</v>
      </c>
      <c r="L168" s="3">
        <f>Cocina[[#This Row],[Ganancia Neta]]/Cocina[[#This Row],[Ganacia Bruta]]</f>
        <v>0.42105263157894735</v>
      </c>
      <c r="N168"/>
    </row>
    <row r="169" spans="1:14" x14ac:dyDescent="0.2">
      <c r="A169">
        <v>62</v>
      </c>
      <c r="B169">
        <v>2</v>
      </c>
      <c r="C169" t="s">
        <v>47</v>
      </c>
      <c r="D169">
        <v>19</v>
      </c>
      <c r="E169">
        <v>31</v>
      </c>
      <c r="F169">
        <v>1</v>
      </c>
      <c r="G169">
        <v>50</v>
      </c>
      <c r="H169" s="8">
        <f>Cocina[[#This Row],[Tiempo de Preparación]]/Cocina[[#This Row],[Cantidad Ordenada]]</f>
        <v>50</v>
      </c>
      <c r="I169">
        <f>Cocina[[#This Row],[Precio Unitario]]*Cocina[[#This Row],[Cantidad Ordenada]]</f>
        <v>31</v>
      </c>
      <c r="J169">
        <f>Cocina[[#This Row],[Costo Unitario]]*Cocina[[#This Row],[Cantidad Ordenada]]</f>
        <v>19</v>
      </c>
      <c r="K169">
        <f>Cocina[[#This Row],[Ganacia Bruta]]-Cocina[[#This Row],[Coste Total]]</f>
        <v>12</v>
      </c>
      <c r="L169" s="3">
        <f>Cocina[[#This Row],[Ganancia Neta]]/Cocina[[#This Row],[Ganacia Bruta]]</f>
        <v>0.38709677419354838</v>
      </c>
      <c r="N169"/>
    </row>
    <row r="170" spans="1:14" x14ac:dyDescent="0.2">
      <c r="A170">
        <v>63</v>
      </c>
      <c r="B170">
        <v>17</v>
      </c>
      <c r="C170" t="s">
        <v>56</v>
      </c>
      <c r="D170">
        <v>12</v>
      </c>
      <c r="E170">
        <v>20</v>
      </c>
      <c r="F170">
        <v>1</v>
      </c>
      <c r="G170">
        <v>10</v>
      </c>
      <c r="H170" s="8">
        <f>Cocina[[#This Row],[Tiempo de Preparación]]/Cocina[[#This Row],[Cantidad Ordenada]]</f>
        <v>10</v>
      </c>
      <c r="I170">
        <f>Cocina[[#This Row],[Precio Unitario]]*Cocina[[#This Row],[Cantidad Ordenada]]</f>
        <v>20</v>
      </c>
      <c r="J170">
        <f>Cocina[[#This Row],[Costo Unitario]]*Cocina[[#This Row],[Cantidad Ordenada]]</f>
        <v>12</v>
      </c>
      <c r="K170">
        <f>Cocina[[#This Row],[Ganacia Bruta]]-Cocina[[#This Row],[Coste Total]]</f>
        <v>8</v>
      </c>
      <c r="L170" s="3">
        <f>Cocina[[#This Row],[Ganancia Neta]]/Cocina[[#This Row],[Ganacia Bruta]]</f>
        <v>0.4</v>
      </c>
      <c r="N170"/>
    </row>
    <row r="171" spans="1:14" x14ac:dyDescent="0.2">
      <c r="A171">
        <v>63</v>
      </c>
      <c r="B171">
        <v>17</v>
      </c>
      <c r="C171" t="s">
        <v>11</v>
      </c>
      <c r="D171">
        <v>21</v>
      </c>
      <c r="E171">
        <v>35</v>
      </c>
      <c r="F171">
        <v>1</v>
      </c>
      <c r="G171">
        <v>20</v>
      </c>
      <c r="H171" s="8">
        <f>Cocina[[#This Row],[Tiempo de Preparación]]/Cocina[[#This Row],[Cantidad Ordenada]]</f>
        <v>20</v>
      </c>
      <c r="I171">
        <f>Cocina[[#This Row],[Precio Unitario]]*Cocina[[#This Row],[Cantidad Ordenada]]</f>
        <v>35</v>
      </c>
      <c r="J171">
        <f>Cocina[[#This Row],[Costo Unitario]]*Cocina[[#This Row],[Cantidad Ordenada]]</f>
        <v>21</v>
      </c>
      <c r="K171">
        <f>Cocina[[#This Row],[Ganacia Bruta]]-Cocina[[#This Row],[Coste Total]]</f>
        <v>14</v>
      </c>
      <c r="L171" s="3">
        <f>Cocina[[#This Row],[Ganancia Neta]]/Cocina[[#This Row],[Ganacia Bruta]]</f>
        <v>0.4</v>
      </c>
      <c r="N171"/>
    </row>
    <row r="172" spans="1:14" x14ac:dyDescent="0.2">
      <c r="A172">
        <v>64</v>
      </c>
      <c r="B172">
        <v>3</v>
      </c>
      <c r="C172" t="s">
        <v>56</v>
      </c>
      <c r="D172">
        <v>12</v>
      </c>
      <c r="E172">
        <v>20</v>
      </c>
      <c r="F172">
        <v>3</v>
      </c>
      <c r="G172">
        <v>25</v>
      </c>
      <c r="H172" s="8">
        <f>Cocina[[#This Row],[Tiempo de Preparación]]/Cocina[[#This Row],[Cantidad Ordenada]]</f>
        <v>8.3333333333333339</v>
      </c>
      <c r="I172">
        <f>Cocina[[#This Row],[Precio Unitario]]*Cocina[[#This Row],[Cantidad Ordenada]]</f>
        <v>60</v>
      </c>
      <c r="J172">
        <f>Cocina[[#This Row],[Costo Unitario]]*Cocina[[#This Row],[Cantidad Ordenada]]</f>
        <v>36</v>
      </c>
      <c r="K172">
        <f>Cocina[[#This Row],[Ganacia Bruta]]-Cocina[[#This Row],[Coste Total]]</f>
        <v>24</v>
      </c>
      <c r="L172" s="3">
        <f>Cocina[[#This Row],[Ganancia Neta]]/Cocina[[#This Row],[Ganacia Bruta]]</f>
        <v>0.4</v>
      </c>
      <c r="N172"/>
    </row>
    <row r="173" spans="1:14" x14ac:dyDescent="0.2">
      <c r="A173">
        <v>64</v>
      </c>
      <c r="B173">
        <v>3</v>
      </c>
      <c r="C173" t="s">
        <v>26</v>
      </c>
      <c r="D173">
        <v>25</v>
      </c>
      <c r="E173">
        <v>40</v>
      </c>
      <c r="F173">
        <v>3</v>
      </c>
      <c r="G173">
        <v>47</v>
      </c>
      <c r="H173" s="8">
        <f>Cocina[[#This Row],[Tiempo de Preparación]]/Cocina[[#This Row],[Cantidad Ordenada]]</f>
        <v>15.666666666666666</v>
      </c>
      <c r="I173">
        <f>Cocina[[#This Row],[Precio Unitario]]*Cocina[[#This Row],[Cantidad Ordenada]]</f>
        <v>120</v>
      </c>
      <c r="J173">
        <f>Cocina[[#This Row],[Costo Unitario]]*Cocina[[#This Row],[Cantidad Ordenada]]</f>
        <v>75</v>
      </c>
      <c r="K173">
        <f>Cocina[[#This Row],[Ganacia Bruta]]-Cocina[[#This Row],[Coste Total]]</f>
        <v>45</v>
      </c>
      <c r="L173" s="3">
        <f>Cocina[[#This Row],[Ganancia Neta]]/Cocina[[#This Row],[Ganacia Bruta]]</f>
        <v>0.375</v>
      </c>
      <c r="N173"/>
    </row>
    <row r="174" spans="1:14" x14ac:dyDescent="0.2">
      <c r="A174">
        <v>64</v>
      </c>
      <c r="B174">
        <v>3</v>
      </c>
      <c r="C174" t="s">
        <v>35</v>
      </c>
      <c r="D174">
        <v>22</v>
      </c>
      <c r="E174">
        <v>36</v>
      </c>
      <c r="F174">
        <v>3</v>
      </c>
      <c r="G174">
        <v>10</v>
      </c>
      <c r="H174" s="8">
        <f>Cocina[[#This Row],[Tiempo de Preparación]]/Cocina[[#This Row],[Cantidad Ordenada]]</f>
        <v>3.3333333333333335</v>
      </c>
      <c r="I174">
        <f>Cocina[[#This Row],[Precio Unitario]]*Cocina[[#This Row],[Cantidad Ordenada]]</f>
        <v>108</v>
      </c>
      <c r="J174">
        <f>Cocina[[#This Row],[Costo Unitario]]*Cocina[[#This Row],[Cantidad Ordenada]]</f>
        <v>66</v>
      </c>
      <c r="K174">
        <f>Cocina[[#This Row],[Ganacia Bruta]]-Cocina[[#This Row],[Coste Total]]</f>
        <v>42</v>
      </c>
      <c r="L174" s="3">
        <f>Cocina[[#This Row],[Ganancia Neta]]/Cocina[[#This Row],[Ganacia Bruta]]</f>
        <v>0.3888888888888889</v>
      </c>
      <c r="N174"/>
    </row>
    <row r="175" spans="1:14" x14ac:dyDescent="0.2">
      <c r="A175">
        <v>65</v>
      </c>
      <c r="B175">
        <v>5</v>
      </c>
      <c r="C175" t="s">
        <v>22</v>
      </c>
      <c r="D175">
        <v>16</v>
      </c>
      <c r="E175">
        <v>28</v>
      </c>
      <c r="F175">
        <v>1</v>
      </c>
      <c r="G175">
        <v>32</v>
      </c>
      <c r="H175" s="8">
        <f>Cocina[[#This Row],[Tiempo de Preparación]]/Cocina[[#This Row],[Cantidad Ordenada]]</f>
        <v>32</v>
      </c>
      <c r="I175">
        <f>Cocina[[#This Row],[Precio Unitario]]*Cocina[[#This Row],[Cantidad Ordenada]]</f>
        <v>28</v>
      </c>
      <c r="J175">
        <f>Cocina[[#This Row],[Costo Unitario]]*Cocina[[#This Row],[Cantidad Ordenada]]</f>
        <v>16</v>
      </c>
      <c r="K175">
        <f>Cocina[[#This Row],[Ganacia Bruta]]-Cocina[[#This Row],[Coste Total]]</f>
        <v>12</v>
      </c>
      <c r="L175" s="3">
        <f>Cocina[[#This Row],[Ganancia Neta]]/Cocina[[#This Row],[Ganacia Bruta]]</f>
        <v>0.42857142857142855</v>
      </c>
      <c r="N175"/>
    </row>
    <row r="176" spans="1:14" x14ac:dyDescent="0.2">
      <c r="A176">
        <v>65</v>
      </c>
      <c r="B176">
        <v>5</v>
      </c>
      <c r="C176" t="s">
        <v>47</v>
      </c>
      <c r="D176">
        <v>19</v>
      </c>
      <c r="E176">
        <v>31</v>
      </c>
      <c r="F176">
        <v>1</v>
      </c>
      <c r="G176">
        <v>55</v>
      </c>
      <c r="H176" s="8">
        <f>Cocina[[#This Row],[Tiempo de Preparación]]/Cocina[[#This Row],[Cantidad Ordenada]]</f>
        <v>55</v>
      </c>
      <c r="I176">
        <f>Cocina[[#This Row],[Precio Unitario]]*Cocina[[#This Row],[Cantidad Ordenada]]</f>
        <v>31</v>
      </c>
      <c r="J176">
        <f>Cocina[[#This Row],[Costo Unitario]]*Cocina[[#This Row],[Cantidad Ordenada]]</f>
        <v>19</v>
      </c>
      <c r="K176">
        <f>Cocina[[#This Row],[Ganacia Bruta]]-Cocina[[#This Row],[Coste Total]]</f>
        <v>12</v>
      </c>
      <c r="L176" s="3">
        <f>Cocina[[#This Row],[Ganancia Neta]]/Cocina[[#This Row],[Ganacia Bruta]]</f>
        <v>0.38709677419354838</v>
      </c>
      <c r="N176"/>
    </row>
    <row r="177" spans="1:14" x14ac:dyDescent="0.2">
      <c r="A177">
        <v>65</v>
      </c>
      <c r="B177">
        <v>5</v>
      </c>
      <c r="C177" t="s">
        <v>44</v>
      </c>
      <c r="D177">
        <v>11</v>
      </c>
      <c r="E177">
        <v>19</v>
      </c>
      <c r="F177">
        <v>3</v>
      </c>
      <c r="G177">
        <v>51</v>
      </c>
      <c r="H177" s="8">
        <f>Cocina[[#This Row],[Tiempo de Preparación]]/Cocina[[#This Row],[Cantidad Ordenada]]</f>
        <v>17</v>
      </c>
      <c r="I177">
        <f>Cocina[[#This Row],[Precio Unitario]]*Cocina[[#This Row],[Cantidad Ordenada]]</f>
        <v>57</v>
      </c>
      <c r="J177">
        <f>Cocina[[#This Row],[Costo Unitario]]*Cocina[[#This Row],[Cantidad Ordenada]]</f>
        <v>33</v>
      </c>
      <c r="K177">
        <f>Cocina[[#This Row],[Ganacia Bruta]]-Cocina[[#This Row],[Coste Total]]</f>
        <v>24</v>
      </c>
      <c r="L177" s="3">
        <f>Cocina[[#This Row],[Ganancia Neta]]/Cocina[[#This Row],[Ganacia Bruta]]</f>
        <v>0.42105263157894735</v>
      </c>
      <c r="N177"/>
    </row>
    <row r="178" spans="1:14" x14ac:dyDescent="0.2">
      <c r="A178">
        <v>65</v>
      </c>
      <c r="B178">
        <v>5</v>
      </c>
      <c r="C178" t="s">
        <v>26</v>
      </c>
      <c r="D178">
        <v>25</v>
      </c>
      <c r="E178">
        <v>40</v>
      </c>
      <c r="F178">
        <v>2</v>
      </c>
      <c r="G178">
        <v>17</v>
      </c>
      <c r="H178" s="8">
        <f>Cocina[[#This Row],[Tiempo de Preparación]]/Cocina[[#This Row],[Cantidad Ordenada]]</f>
        <v>8.5</v>
      </c>
      <c r="I178">
        <f>Cocina[[#This Row],[Precio Unitario]]*Cocina[[#This Row],[Cantidad Ordenada]]</f>
        <v>80</v>
      </c>
      <c r="J178">
        <f>Cocina[[#This Row],[Costo Unitario]]*Cocina[[#This Row],[Cantidad Ordenada]]</f>
        <v>50</v>
      </c>
      <c r="K178">
        <f>Cocina[[#This Row],[Ganacia Bruta]]-Cocina[[#This Row],[Coste Total]]</f>
        <v>30</v>
      </c>
      <c r="L178" s="3">
        <f>Cocina[[#This Row],[Ganancia Neta]]/Cocina[[#This Row],[Ganacia Bruta]]</f>
        <v>0.375</v>
      </c>
      <c r="N178"/>
    </row>
    <row r="179" spans="1:14" x14ac:dyDescent="0.2">
      <c r="A179">
        <v>66</v>
      </c>
      <c r="B179">
        <v>18</v>
      </c>
      <c r="C179" t="s">
        <v>35</v>
      </c>
      <c r="D179">
        <v>22</v>
      </c>
      <c r="E179">
        <v>36</v>
      </c>
      <c r="F179">
        <v>1</v>
      </c>
      <c r="G179">
        <v>29</v>
      </c>
      <c r="H179" s="8">
        <f>Cocina[[#This Row],[Tiempo de Preparación]]/Cocina[[#This Row],[Cantidad Ordenada]]</f>
        <v>29</v>
      </c>
      <c r="I179">
        <f>Cocina[[#This Row],[Precio Unitario]]*Cocina[[#This Row],[Cantidad Ordenada]]</f>
        <v>36</v>
      </c>
      <c r="J179">
        <f>Cocina[[#This Row],[Costo Unitario]]*Cocina[[#This Row],[Cantidad Ordenada]]</f>
        <v>22</v>
      </c>
      <c r="K179">
        <f>Cocina[[#This Row],[Ganacia Bruta]]-Cocina[[#This Row],[Coste Total]]</f>
        <v>14</v>
      </c>
      <c r="L179" s="3">
        <f>Cocina[[#This Row],[Ganancia Neta]]/Cocina[[#This Row],[Ganacia Bruta]]</f>
        <v>0.3888888888888889</v>
      </c>
      <c r="N179"/>
    </row>
    <row r="180" spans="1:14" x14ac:dyDescent="0.2">
      <c r="A180">
        <v>66</v>
      </c>
      <c r="B180">
        <v>18</v>
      </c>
      <c r="C180" t="s">
        <v>26</v>
      </c>
      <c r="D180">
        <v>25</v>
      </c>
      <c r="E180">
        <v>40</v>
      </c>
      <c r="F180">
        <v>3</v>
      </c>
      <c r="G180">
        <v>30</v>
      </c>
      <c r="H180" s="8">
        <f>Cocina[[#This Row],[Tiempo de Preparación]]/Cocina[[#This Row],[Cantidad Ordenada]]</f>
        <v>10</v>
      </c>
      <c r="I180">
        <f>Cocina[[#This Row],[Precio Unitario]]*Cocina[[#This Row],[Cantidad Ordenada]]</f>
        <v>120</v>
      </c>
      <c r="J180">
        <f>Cocina[[#This Row],[Costo Unitario]]*Cocina[[#This Row],[Cantidad Ordenada]]</f>
        <v>75</v>
      </c>
      <c r="K180">
        <f>Cocina[[#This Row],[Ganacia Bruta]]-Cocina[[#This Row],[Coste Total]]</f>
        <v>45</v>
      </c>
      <c r="L180" s="3">
        <f>Cocina[[#This Row],[Ganancia Neta]]/Cocina[[#This Row],[Ganacia Bruta]]</f>
        <v>0.375</v>
      </c>
      <c r="N180"/>
    </row>
    <row r="181" spans="1:14" x14ac:dyDescent="0.2">
      <c r="A181">
        <v>66</v>
      </c>
      <c r="B181">
        <v>18</v>
      </c>
      <c r="C181" t="s">
        <v>37</v>
      </c>
      <c r="D181">
        <v>10</v>
      </c>
      <c r="E181">
        <v>18</v>
      </c>
      <c r="F181">
        <v>3</v>
      </c>
      <c r="G181">
        <v>55</v>
      </c>
      <c r="H181" s="8">
        <f>Cocina[[#This Row],[Tiempo de Preparación]]/Cocina[[#This Row],[Cantidad Ordenada]]</f>
        <v>18.333333333333332</v>
      </c>
      <c r="I181">
        <f>Cocina[[#This Row],[Precio Unitario]]*Cocina[[#This Row],[Cantidad Ordenada]]</f>
        <v>54</v>
      </c>
      <c r="J181">
        <f>Cocina[[#This Row],[Costo Unitario]]*Cocina[[#This Row],[Cantidad Ordenada]]</f>
        <v>30</v>
      </c>
      <c r="K181">
        <f>Cocina[[#This Row],[Ganacia Bruta]]-Cocina[[#This Row],[Coste Total]]</f>
        <v>24</v>
      </c>
      <c r="L181" s="3">
        <f>Cocina[[#This Row],[Ganancia Neta]]/Cocina[[#This Row],[Ganacia Bruta]]</f>
        <v>0.44444444444444442</v>
      </c>
      <c r="N181"/>
    </row>
    <row r="182" spans="1:14" x14ac:dyDescent="0.2">
      <c r="A182">
        <v>67</v>
      </c>
      <c r="B182">
        <v>2</v>
      </c>
      <c r="C182" t="s">
        <v>26</v>
      </c>
      <c r="D182">
        <v>25</v>
      </c>
      <c r="E182">
        <v>40</v>
      </c>
      <c r="F182">
        <v>1</v>
      </c>
      <c r="G182">
        <v>22</v>
      </c>
      <c r="H182" s="8">
        <f>Cocina[[#This Row],[Tiempo de Preparación]]/Cocina[[#This Row],[Cantidad Ordenada]]</f>
        <v>22</v>
      </c>
      <c r="I182">
        <f>Cocina[[#This Row],[Precio Unitario]]*Cocina[[#This Row],[Cantidad Ordenada]]</f>
        <v>40</v>
      </c>
      <c r="J182">
        <f>Cocina[[#This Row],[Costo Unitario]]*Cocina[[#This Row],[Cantidad Ordenada]]</f>
        <v>25</v>
      </c>
      <c r="K182">
        <f>Cocina[[#This Row],[Ganacia Bruta]]-Cocina[[#This Row],[Coste Total]]</f>
        <v>15</v>
      </c>
      <c r="L182" s="3">
        <f>Cocina[[#This Row],[Ganancia Neta]]/Cocina[[#This Row],[Ganacia Bruta]]</f>
        <v>0.375</v>
      </c>
      <c r="N182"/>
    </row>
    <row r="183" spans="1:14" x14ac:dyDescent="0.2">
      <c r="A183">
        <v>67</v>
      </c>
      <c r="B183">
        <v>2</v>
      </c>
      <c r="C183" t="s">
        <v>35</v>
      </c>
      <c r="D183">
        <v>22</v>
      </c>
      <c r="E183">
        <v>36</v>
      </c>
      <c r="F183">
        <v>3</v>
      </c>
      <c r="G183">
        <v>59</v>
      </c>
      <c r="H183" s="8">
        <f>Cocina[[#This Row],[Tiempo de Preparación]]/Cocina[[#This Row],[Cantidad Ordenada]]</f>
        <v>19.666666666666668</v>
      </c>
      <c r="I183">
        <f>Cocina[[#This Row],[Precio Unitario]]*Cocina[[#This Row],[Cantidad Ordenada]]</f>
        <v>108</v>
      </c>
      <c r="J183">
        <f>Cocina[[#This Row],[Costo Unitario]]*Cocina[[#This Row],[Cantidad Ordenada]]</f>
        <v>66</v>
      </c>
      <c r="K183">
        <f>Cocina[[#This Row],[Ganacia Bruta]]-Cocina[[#This Row],[Coste Total]]</f>
        <v>42</v>
      </c>
      <c r="L183" s="3">
        <f>Cocina[[#This Row],[Ganancia Neta]]/Cocina[[#This Row],[Ganacia Bruta]]</f>
        <v>0.3888888888888889</v>
      </c>
      <c r="N183"/>
    </row>
    <row r="184" spans="1:14" x14ac:dyDescent="0.2">
      <c r="A184">
        <v>67</v>
      </c>
      <c r="B184">
        <v>2</v>
      </c>
      <c r="C184" t="s">
        <v>61</v>
      </c>
      <c r="D184">
        <v>15</v>
      </c>
      <c r="E184">
        <v>26</v>
      </c>
      <c r="F184">
        <v>3</v>
      </c>
      <c r="G184">
        <v>15</v>
      </c>
      <c r="H184" s="8">
        <f>Cocina[[#This Row],[Tiempo de Preparación]]/Cocina[[#This Row],[Cantidad Ordenada]]</f>
        <v>5</v>
      </c>
      <c r="I184">
        <f>Cocina[[#This Row],[Precio Unitario]]*Cocina[[#This Row],[Cantidad Ordenada]]</f>
        <v>78</v>
      </c>
      <c r="J184">
        <f>Cocina[[#This Row],[Costo Unitario]]*Cocina[[#This Row],[Cantidad Ordenada]]</f>
        <v>45</v>
      </c>
      <c r="K184">
        <f>Cocina[[#This Row],[Ganacia Bruta]]-Cocina[[#This Row],[Coste Total]]</f>
        <v>33</v>
      </c>
      <c r="L184" s="3">
        <f>Cocina[[#This Row],[Ganancia Neta]]/Cocina[[#This Row],[Ganacia Bruta]]</f>
        <v>0.42307692307692307</v>
      </c>
      <c r="N184"/>
    </row>
    <row r="185" spans="1:14" x14ac:dyDescent="0.2">
      <c r="A185">
        <v>67</v>
      </c>
      <c r="B185">
        <v>2</v>
      </c>
      <c r="C185" t="s">
        <v>31</v>
      </c>
      <c r="D185">
        <v>18</v>
      </c>
      <c r="E185">
        <v>30</v>
      </c>
      <c r="F185">
        <v>1</v>
      </c>
      <c r="G185">
        <v>35</v>
      </c>
      <c r="H185" s="8">
        <f>Cocina[[#This Row],[Tiempo de Preparación]]/Cocina[[#This Row],[Cantidad Ordenada]]</f>
        <v>35</v>
      </c>
      <c r="I185">
        <f>Cocina[[#This Row],[Precio Unitario]]*Cocina[[#This Row],[Cantidad Ordenada]]</f>
        <v>30</v>
      </c>
      <c r="J185">
        <f>Cocina[[#This Row],[Costo Unitario]]*Cocina[[#This Row],[Cantidad Ordenada]]</f>
        <v>18</v>
      </c>
      <c r="K185">
        <f>Cocina[[#This Row],[Ganacia Bruta]]-Cocina[[#This Row],[Coste Total]]</f>
        <v>12</v>
      </c>
      <c r="L185" s="3">
        <f>Cocina[[#This Row],[Ganancia Neta]]/Cocina[[#This Row],[Ganacia Bruta]]</f>
        <v>0.4</v>
      </c>
      <c r="N185"/>
    </row>
    <row r="186" spans="1:14" x14ac:dyDescent="0.2">
      <c r="A186">
        <v>68</v>
      </c>
      <c r="B186">
        <v>8</v>
      </c>
      <c r="C186" t="s">
        <v>79</v>
      </c>
      <c r="D186">
        <v>14</v>
      </c>
      <c r="E186">
        <v>23</v>
      </c>
      <c r="F186">
        <v>3</v>
      </c>
      <c r="G186">
        <v>43</v>
      </c>
      <c r="H186" s="8">
        <f>Cocina[[#This Row],[Tiempo de Preparación]]/Cocina[[#This Row],[Cantidad Ordenada]]</f>
        <v>14.333333333333334</v>
      </c>
      <c r="I186">
        <f>Cocina[[#This Row],[Precio Unitario]]*Cocina[[#This Row],[Cantidad Ordenada]]</f>
        <v>69</v>
      </c>
      <c r="J186">
        <f>Cocina[[#This Row],[Costo Unitario]]*Cocina[[#This Row],[Cantidad Ordenada]]</f>
        <v>42</v>
      </c>
      <c r="K186">
        <f>Cocina[[#This Row],[Ganacia Bruta]]-Cocina[[#This Row],[Coste Total]]</f>
        <v>27</v>
      </c>
      <c r="L186" s="3">
        <f>Cocina[[#This Row],[Ganancia Neta]]/Cocina[[#This Row],[Ganacia Bruta]]</f>
        <v>0.39130434782608697</v>
      </c>
      <c r="N186"/>
    </row>
    <row r="187" spans="1:14" x14ac:dyDescent="0.2">
      <c r="A187">
        <v>68</v>
      </c>
      <c r="B187">
        <v>8</v>
      </c>
      <c r="C187" t="s">
        <v>22</v>
      </c>
      <c r="D187">
        <v>16</v>
      </c>
      <c r="E187">
        <v>28</v>
      </c>
      <c r="F187">
        <v>1</v>
      </c>
      <c r="G187">
        <v>19</v>
      </c>
      <c r="H187" s="8">
        <f>Cocina[[#This Row],[Tiempo de Preparación]]/Cocina[[#This Row],[Cantidad Ordenada]]</f>
        <v>19</v>
      </c>
      <c r="I187">
        <f>Cocina[[#This Row],[Precio Unitario]]*Cocina[[#This Row],[Cantidad Ordenada]]</f>
        <v>28</v>
      </c>
      <c r="J187">
        <f>Cocina[[#This Row],[Costo Unitario]]*Cocina[[#This Row],[Cantidad Ordenada]]</f>
        <v>16</v>
      </c>
      <c r="K187">
        <f>Cocina[[#This Row],[Ganacia Bruta]]-Cocina[[#This Row],[Coste Total]]</f>
        <v>12</v>
      </c>
      <c r="L187" s="3">
        <f>Cocina[[#This Row],[Ganancia Neta]]/Cocina[[#This Row],[Ganacia Bruta]]</f>
        <v>0.42857142857142855</v>
      </c>
      <c r="N187"/>
    </row>
    <row r="188" spans="1:14" x14ac:dyDescent="0.2">
      <c r="A188">
        <v>68</v>
      </c>
      <c r="B188">
        <v>8</v>
      </c>
      <c r="C188" t="s">
        <v>95</v>
      </c>
      <c r="D188">
        <v>19</v>
      </c>
      <c r="E188">
        <v>32</v>
      </c>
      <c r="F188">
        <v>3</v>
      </c>
      <c r="G188">
        <v>57</v>
      </c>
      <c r="H188" s="8">
        <f>Cocina[[#This Row],[Tiempo de Preparación]]/Cocina[[#This Row],[Cantidad Ordenada]]</f>
        <v>19</v>
      </c>
      <c r="I188">
        <f>Cocina[[#This Row],[Precio Unitario]]*Cocina[[#This Row],[Cantidad Ordenada]]</f>
        <v>96</v>
      </c>
      <c r="J188">
        <f>Cocina[[#This Row],[Costo Unitario]]*Cocina[[#This Row],[Cantidad Ordenada]]</f>
        <v>57</v>
      </c>
      <c r="K188">
        <f>Cocina[[#This Row],[Ganacia Bruta]]-Cocina[[#This Row],[Coste Total]]</f>
        <v>39</v>
      </c>
      <c r="L188" s="3">
        <f>Cocina[[#This Row],[Ganancia Neta]]/Cocina[[#This Row],[Ganacia Bruta]]</f>
        <v>0.40625</v>
      </c>
      <c r="N188"/>
    </row>
    <row r="189" spans="1:14" x14ac:dyDescent="0.2">
      <c r="A189">
        <v>68</v>
      </c>
      <c r="B189">
        <v>8</v>
      </c>
      <c r="C189" t="s">
        <v>50</v>
      </c>
      <c r="D189">
        <v>15</v>
      </c>
      <c r="E189">
        <v>25</v>
      </c>
      <c r="F189">
        <v>1</v>
      </c>
      <c r="G189">
        <v>26</v>
      </c>
      <c r="H189" s="8">
        <f>Cocina[[#This Row],[Tiempo de Preparación]]/Cocina[[#This Row],[Cantidad Ordenada]]</f>
        <v>26</v>
      </c>
      <c r="I189">
        <f>Cocina[[#This Row],[Precio Unitario]]*Cocina[[#This Row],[Cantidad Ordenada]]</f>
        <v>25</v>
      </c>
      <c r="J189">
        <f>Cocina[[#This Row],[Costo Unitario]]*Cocina[[#This Row],[Cantidad Ordenada]]</f>
        <v>15</v>
      </c>
      <c r="K189">
        <f>Cocina[[#This Row],[Ganacia Bruta]]-Cocina[[#This Row],[Coste Total]]</f>
        <v>10</v>
      </c>
      <c r="L189" s="3">
        <f>Cocina[[#This Row],[Ganancia Neta]]/Cocina[[#This Row],[Ganacia Bruta]]</f>
        <v>0.4</v>
      </c>
      <c r="N189"/>
    </row>
    <row r="190" spans="1:14" x14ac:dyDescent="0.2">
      <c r="A190">
        <v>69</v>
      </c>
      <c r="B190">
        <v>5</v>
      </c>
      <c r="C190" t="s">
        <v>33</v>
      </c>
      <c r="D190">
        <v>13</v>
      </c>
      <c r="E190">
        <v>21</v>
      </c>
      <c r="F190">
        <v>3</v>
      </c>
      <c r="G190">
        <v>20</v>
      </c>
      <c r="H190" s="8">
        <f>Cocina[[#This Row],[Tiempo de Preparación]]/Cocina[[#This Row],[Cantidad Ordenada]]</f>
        <v>6.666666666666667</v>
      </c>
      <c r="I190">
        <f>Cocina[[#This Row],[Precio Unitario]]*Cocina[[#This Row],[Cantidad Ordenada]]</f>
        <v>63</v>
      </c>
      <c r="J190">
        <f>Cocina[[#This Row],[Costo Unitario]]*Cocina[[#This Row],[Cantidad Ordenada]]</f>
        <v>39</v>
      </c>
      <c r="K190">
        <f>Cocina[[#This Row],[Ganacia Bruta]]-Cocina[[#This Row],[Coste Total]]</f>
        <v>24</v>
      </c>
      <c r="L190" s="3">
        <f>Cocina[[#This Row],[Ganancia Neta]]/Cocina[[#This Row],[Ganacia Bruta]]</f>
        <v>0.38095238095238093</v>
      </c>
      <c r="N190"/>
    </row>
    <row r="191" spans="1:14" x14ac:dyDescent="0.2">
      <c r="A191">
        <v>69</v>
      </c>
      <c r="B191">
        <v>5</v>
      </c>
      <c r="C191" t="s">
        <v>65</v>
      </c>
      <c r="D191">
        <v>14</v>
      </c>
      <c r="E191">
        <v>24</v>
      </c>
      <c r="F191">
        <v>3</v>
      </c>
      <c r="G191">
        <v>48</v>
      </c>
      <c r="H191" s="8">
        <f>Cocina[[#This Row],[Tiempo de Preparación]]/Cocina[[#This Row],[Cantidad Ordenada]]</f>
        <v>16</v>
      </c>
      <c r="I191">
        <f>Cocina[[#This Row],[Precio Unitario]]*Cocina[[#This Row],[Cantidad Ordenada]]</f>
        <v>72</v>
      </c>
      <c r="J191">
        <f>Cocina[[#This Row],[Costo Unitario]]*Cocina[[#This Row],[Cantidad Ordenada]]</f>
        <v>42</v>
      </c>
      <c r="K191">
        <f>Cocina[[#This Row],[Ganacia Bruta]]-Cocina[[#This Row],[Coste Total]]</f>
        <v>30</v>
      </c>
      <c r="L191" s="3">
        <f>Cocina[[#This Row],[Ganancia Neta]]/Cocina[[#This Row],[Ganacia Bruta]]</f>
        <v>0.41666666666666669</v>
      </c>
      <c r="N191"/>
    </row>
    <row r="192" spans="1:14" x14ac:dyDescent="0.2">
      <c r="A192">
        <v>69</v>
      </c>
      <c r="B192">
        <v>5</v>
      </c>
      <c r="C192" t="s">
        <v>102</v>
      </c>
      <c r="D192">
        <v>20</v>
      </c>
      <c r="E192">
        <v>33</v>
      </c>
      <c r="F192">
        <v>3</v>
      </c>
      <c r="G192">
        <v>24</v>
      </c>
      <c r="H192" s="8">
        <f>Cocina[[#This Row],[Tiempo de Preparación]]/Cocina[[#This Row],[Cantidad Ordenada]]</f>
        <v>8</v>
      </c>
      <c r="I192">
        <f>Cocina[[#This Row],[Precio Unitario]]*Cocina[[#This Row],[Cantidad Ordenada]]</f>
        <v>99</v>
      </c>
      <c r="J192">
        <f>Cocina[[#This Row],[Costo Unitario]]*Cocina[[#This Row],[Cantidad Ordenada]]</f>
        <v>60</v>
      </c>
      <c r="K192">
        <f>Cocina[[#This Row],[Ganacia Bruta]]-Cocina[[#This Row],[Coste Total]]</f>
        <v>39</v>
      </c>
      <c r="L192" s="3">
        <f>Cocina[[#This Row],[Ganancia Neta]]/Cocina[[#This Row],[Ganacia Bruta]]</f>
        <v>0.39393939393939392</v>
      </c>
      <c r="N192"/>
    </row>
    <row r="193" spans="1:14" x14ac:dyDescent="0.2">
      <c r="A193">
        <v>70</v>
      </c>
      <c r="B193">
        <v>17</v>
      </c>
      <c r="C193" t="s">
        <v>50</v>
      </c>
      <c r="D193">
        <v>15</v>
      </c>
      <c r="E193">
        <v>25</v>
      </c>
      <c r="F193">
        <v>2</v>
      </c>
      <c r="G193">
        <v>19</v>
      </c>
      <c r="H193" s="8">
        <f>Cocina[[#This Row],[Tiempo de Preparación]]/Cocina[[#This Row],[Cantidad Ordenada]]</f>
        <v>9.5</v>
      </c>
      <c r="I193">
        <f>Cocina[[#This Row],[Precio Unitario]]*Cocina[[#This Row],[Cantidad Ordenada]]</f>
        <v>50</v>
      </c>
      <c r="J193">
        <f>Cocina[[#This Row],[Costo Unitario]]*Cocina[[#This Row],[Cantidad Ordenada]]</f>
        <v>30</v>
      </c>
      <c r="K193">
        <f>Cocina[[#This Row],[Ganacia Bruta]]-Cocina[[#This Row],[Coste Total]]</f>
        <v>20</v>
      </c>
      <c r="L193" s="3">
        <f>Cocina[[#This Row],[Ganancia Neta]]/Cocina[[#This Row],[Ganacia Bruta]]</f>
        <v>0.4</v>
      </c>
      <c r="N193"/>
    </row>
    <row r="194" spans="1:14" x14ac:dyDescent="0.2">
      <c r="A194">
        <v>70</v>
      </c>
      <c r="B194">
        <v>17</v>
      </c>
      <c r="C194" t="s">
        <v>29</v>
      </c>
      <c r="D194">
        <v>20</v>
      </c>
      <c r="E194">
        <v>34</v>
      </c>
      <c r="F194">
        <v>2</v>
      </c>
      <c r="G194">
        <v>21</v>
      </c>
      <c r="H194" s="8">
        <f>Cocina[[#This Row],[Tiempo de Preparación]]/Cocina[[#This Row],[Cantidad Ordenada]]</f>
        <v>10.5</v>
      </c>
      <c r="I194">
        <f>Cocina[[#This Row],[Precio Unitario]]*Cocina[[#This Row],[Cantidad Ordenada]]</f>
        <v>68</v>
      </c>
      <c r="J194">
        <f>Cocina[[#This Row],[Costo Unitario]]*Cocina[[#This Row],[Cantidad Ordenada]]</f>
        <v>40</v>
      </c>
      <c r="K194">
        <f>Cocina[[#This Row],[Ganacia Bruta]]-Cocina[[#This Row],[Coste Total]]</f>
        <v>28</v>
      </c>
      <c r="L194" s="3">
        <f>Cocina[[#This Row],[Ganancia Neta]]/Cocina[[#This Row],[Ganacia Bruta]]</f>
        <v>0.41176470588235292</v>
      </c>
      <c r="N194"/>
    </row>
    <row r="195" spans="1:14" x14ac:dyDescent="0.2">
      <c r="A195">
        <v>71</v>
      </c>
      <c r="B195">
        <v>18</v>
      </c>
      <c r="C195" t="s">
        <v>31</v>
      </c>
      <c r="D195">
        <v>18</v>
      </c>
      <c r="E195">
        <v>30</v>
      </c>
      <c r="F195">
        <v>3</v>
      </c>
      <c r="G195">
        <v>20</v>
      </c>
      <c r="H195" s="8">
        <f>Cocina[[#This Row],[Tiempo de Preparación]]/Cocina[[#This Row],[Cantidad Ordenada]]</f>
        <v>6.666666666666667</v>
      </c>
      <c r="I195">
        <f>Cocina[[#This Row],[Precio Unitario]]*Cocina[[#This Row],[Cantidad Ordenada]]</f>
        <v>90</v>
      </c>
      <c r="J195">
        <f>Cocina[[#This Row],[Costo Unitario]]*Cocina[[#This Row],[Cantidad Ordenada]]</f>
        <v>54</v>
      </c>
      <c r="K195">
        <f>Cocina[[#This Row],[Ganacia Bruta]]-Cocina[[#This Row],[Coste Total]]</f>
        <v>36</v>
      </c>
      <c r="L195" s="3">
        <f>Cocina[[#This Row],[Ganancia Neta]]/Cocina[[#This Row],[Ganacia Bruta]]</f>
        <v>0.4</v>
      </c>
      <c r="N195"/>
    </row>
    <row r="196" spans="1:14" x14ac:dyDescent="0.2">
      <c r="A196">
        <v>71</v>
      </c>
      <c r="B196">
        <v>18</v>
      </c>
      <c r="C196" t="s">
        <v>79</v>
      </c>
      <c r="D196">
        <v>14</v>
      </c>
      <c r="E196">
        <v>23</v>
      </c>
      <c r="F196">
        <v>2</v>
      </c>
      <c r="G196">
        <v>29</v>
      </c>
      <c r="H196" s="8">
        <f>Cocina[[#This Row],[Tiempo de Preparación]]/Cocina[[#This Row],[Cantidad Ordenada]]</f>
        <v>14.5</v>
      </c>
      <c r="I196">
        <f>Cocina[[#This Row],[Precio Unitario]]*Cocina[[#This Row],[Cantidad Ordenada]]</f>
        <v>46</v>
      </c>
      <c r="J196">
        <f>Cocina[[#This Row],[Costo Unitario]]*Cocina[[#This Row],[Cantidad Ordenada]]</f>
        <v>28</v>
      </c>
      <c r="K196">
        <f>Cocina[[#This Row],[Ganacia Bruta]]-Cocina[[#This Row],[Coste Total]]</f>
        <v>18</v>
      </c>
      <c r="L196" s="3">
        <f>Cocina[[#This Row],[Ganancia Neta]]/Cocina[[#This Row],[Ganacia Bruta]]</f>
        <v>0.39130434782608697</v>
      </c>
      <c r="N196"/>
    </row>
    <row r="197" spans="1:14" x14ac:dyDescent="0.2">
      <c r="A197">
        <v>72</v>
      </c>
      <c r="B197">
        <v>17</v>
      </c>
      <c r="C197" t="s">
        <v>33</v>
      </c>
      <c r="D197">
        <v>13</v>
      </c>
      <c r="E197">
        <v>21</v>
      </c>
      <c r="F197">
        <v>1</v>
      </c>
      <c r="G197">
        <v>17</v>
      </c>
      <c r="H197" s="8">
        <f>Cocina[[#This Row],[Tiempo de Preparación]]/Cocina[[#This Row],[Cantidad Ordenada]]</f>
        <v>17</v>
      </c>
      <c r="I197">
        <f>Cocina[[#This Row],[Precio Unitario]]*Cocina[[#This Row],[Cantidad Ordenada]]</f>
        <v>21</v>
      </c>
      <c r="J197">
        <f>Cocina[[#This Row],[Costo Unitario]]*Cocina[[#This Row],[Cantidad Ordenada]]</f>
        <v>13</v>
      </c>
      <c r="K197">
        <f>Cocina[[#This Row],[Ganacia Bruta]]-Cocina[[#This Row],[Coste Total]]</f>
        <v>8</v>
      </c>
      <c r="L197" s="3">
        <f>Cocina[[#This Row],[Ganancia Neta]]/Cocina[[#This Row],[Ganacia Bruta]]</f>
        <v>0.38095238095238093</v>
      </c>
      <c r="N197"/>
    </row>
    <row r="198" spans="1:14" x14ac:dyDescent="0.2">
      <c r="A198">
        <v>72</v>
      </c>
      <c r="B198">
        <v>17</v>
      </c>
      <c r="C198" t="s">
        <v>37</v>
      </c>
      <c r="D198">
        <v>10</v>
      </c>
      <c r="E198">
        <v>18</v>
      </c>
      <c r="F198">
        <v>3</v>
      </c>
      <c r="G198">
        <v>37</v>
      </c>
      <c r="H198" s="8">
        <f>Cocina[[#This Row],[Tiempo de Preparación]]/Cocina[[#This Row],[Cantidad Ordenada]]</f>
        <v>12.333333333333334</v>
      </c>
      <c r="I198">
        <f>Cocina[[#This Row],[Precio Unitario]]*Cocina[[#This Row],[Cantidad Ordenada]]</f>
        <v>54</v>
      </c>
      <c r="J198">
        <f>Cocina[[#This Row],[Costo Unitario]]*Cocina[[#This Row],[Cantidad Ordenada]]</f>
        <v>30</v>
      </c>
      <c r="K198">
        <f>Cocina[[#This Row],[Ganacia Bruta]]-Cocina[[#This Row],[Coste Total]]</f>
        <v>24</v>
      </c>
      <c r="L198" s="3">
        <f>Cocina[[#This Row],[Ganancia Neta]]/Cocina[[#This Row],[Ganacia Bruta]]</f>
        <v>0.44444444444444442</v>
      </c>
      <c r="N198"/>
    </row>
    <row r="199" spans="1:14" x14ac:dyDescent="0.2">
      <c r="A199">
        <v>73</v>
      </c>
      <c r="B199">
        <v>1</v>
      </c>
      <c r="C199" t="s">
        <v>41</v>
      </c>
      <c r="D199">
        <v>16</v>
      </c>
      <c r="E199">
        <v>27</v>
      </c>
      <c r="F199">
        <v>3</v>
      </c>
      <c r="G199">
        <v>20</v>
      </c>
      <c r="H199" s="8">
        <f>Cocina[[#This Row],[Tiempo de Preparación]]/Cocina[[#This Row],[Cantidad Ordenada]]</f>
        <v>6.666666666666667</v>
      </c>
      <c r="I199">
        <f>Cocina[[#This Row],[Precio Unitario]]*Cocina[[#This Row],[Cantidad Ordenada]]</f>
        <v>81</v>
      </c>
      <c r="J199">
        <f>Cocina[[#This Row],[Costo Unitario]]*Cocina[[#This Row],[Cantidad Ordenada]]</f>
        <v>48</v>
      </c>
      <c r="K199">
        <f>Cocina[[#This Row],[Ganacia Bruta]]-Cocina[[#This Row],[Coste Total]]</f>
        <v>33</v>
      </c>
      <c r="L199" s="3">
        <f>Cocina[[#This Row],[Ganancia Neta]]/Cocina[[#This Row],[Ganacia Bruta]]</f>
        <v>0.40740740740740738</v>
      </c>
      <c r="N199"/>
    </row>
    <row r="200" spans="1:14" x14ac:dyDescent="0.2">
      <c r="A200">
        <v>74</v>
      </c>
      <c r="B200">
        <v>19</v>
      </c>
      <c r="C200" t="s">
        <v>61</v>
      </c>
      <c r="D200">
        <v>15</v>
      </c>
      <c r="E200">
        <v>26</v>
      </c>
      <c r="F200">
        <v>2</v>
      </c>
      <c r="G200">
        <v>39</v>
      </c>
      <c r="H200" s="8">
        <f>Cocina[[#This Row],[Tiempo de Preparación]]/Cocina[[#This Row],[Cantidad Ordenada]]</f>
        <v>19.5</v>
      </c>
      <c r="I200">
        <f>Cocina[[#This Row],[Precio Unitario]]*Cocina[[#This Row],[Cantidad Ordenada]]</f>
        <v>52</v>
      </c>
      <c r="J200">
        <f>Cocina[[#This Row],[Costo Unitario]]*Cocina[[#This Row],[Cantidad Ordenada]]</f>
        <v>30</v>
      </c>
      <c r="K200">
        <f>Cocina[[#This Row],[Ganacia Bruta]]-Cocina[[#This Row],[Coste Total]]</f>
        <v>22</v>
      </c>
      <c r="L200" s="3">
        <f>Cocina[[#This Row],[Ganancia Neta]]/Cocina[[#This Row],[Ganacia Bruta]]</f>
        <v>0.42307692307692307</v>
      </c>
      <c r="N200"/>
    </row>
    <row r="201" spans="1:14" x14ac:dyDescent="0.2">
      <c r="A201">
        <v>74</v>
      </c>
      <c r="B201">
        <v>19</v>
      </c>
      <c r="C201" t="s">
        <v>29</v>
      </c>
      <c r="D201">
        <v>20</v>
      </c>
      <c r="E201">
        <v>34</v>
      </c>
      <c r="F201">
        <v>3</v>
      </c>
      <c r="G201">
        <v>37</v>
      </c>
      <c r="H201" s="8">
        <f>Cocina[[#This Row],[Tiempo de Preparación]]/Cocina[[#This Row],[Cantidad Ordenada]]</f>
        <v>12.333333333333334</v>
      </c>
      <c r="I201">
        <f>Cocina[[#This Row],[Precio Unitario]]*Cocina[[#This Row],[Cantidad Ordenada]]</f>
        <v>102</v>
      </c>
      <c r="J201">
        <f>Cocina[[#This Row],[Costo Unitario]]*Cocina[[#This Row],[Cantidad Ordenada]]</f>
        <v>60</v>
      </c>
      <c r="K201">
        <f>Cocina[[#This Row],[Ganacia Bruta]]-Cocina[[#This Row],[Coste Total]]</f>
        <v>42</v>
      </c>
      <c r="L201" s="3">
        <f>Cocina[[#This Row],[Ganancia Neta]]/Cocina[[#This Row],[Ganacia Bruta]]</f>
        <v>0.41176470588235292</v>
      </c>
      <c r="N201"/>
    </row>
    <row r="202" spans="1:14" x14ac:dyDescent="0.2">
      <c r="A202">
        <v>74</v>
      </c>
      <c r="B202">
        <v>19</v>
      </c>
      <c r="C202" t="s">
        <v>95</v>
      </c>
      <c r="D202">
        <v>19</v>
      </c>
      <c r="E202">
        <v>32</v>
      </c>
      <c r="F202">
        <v>2</v>
      </c>
      <c r="G202">
        <v>24</v>
      </c>
      <c r="H202" s="8">
        <f>Cocina[[#This Row],[Tiempo de Preparación]]/Cocina[[#This Row],[Cantidad Ordenada]]</f>
        <v>12</v>
      </c>
      <c r="I202">
        <f>Cocina[[#This Row],[Precio Unitario]]*Cocina[[#This Row],[Cantidad Ordenada]]</f>
        <v>64</v>
      </c>
      <c r="J202">
        <f>Cocina[[#This Row],[Costo Unitario]]*Cocina[[#This Row],[Cantidad Ordenada]]</f>
        <v>38</v>
      </c>
      <c r="K202">
        <f>Cocina[[#This Row],[Ganacia Bruta]]-Cocina[[#This Row],[Coste Total]]</f>
        <v>26</v>
      </c>
      <c r="L202" s="3">
        <f>Cocina[[#This Row],[Ganancia Neta]]/Cocina[[#This Row],[Ganacia Bruta]]</f>
        <v>0.40625</v>
      </c>
      <c r="N202"/>
    </row>
    <row r="203" spans="1:14" x14ac:dyDescent="0.2">
      <c r="A203">
        <v>75</v>
      </c>
      <c r="B203">
        <v>19</v>
      </c>
      <c r="C203" t="s">
        <v>26</v>
      </c>
      <c r="D203">
        <v>25</v>
      </c>
      <c r="E203">
        <v>40</v>
      </c>
      <c r="F203">
        <v>1</v>
      </c>
      <c r="G203">
        <v>35</v>
      </c>
      <c r="H203" s="8">
        <f>Cocina[[#This Row],[Tiempo de Preparación]]/Cocina[[#This Row],[Cantidad Ordenada]]</f>
        <v>35</v>
      </c>
      <c r="I203">
        <f>Cocina[[#This Row],[Precio Unitario]]*Cocina[[#This Row],[Cantidad Ordenada]]</f>
        <v>40</v>
      </c>
      <c r="J203">
        <f>Cocina[[#This Row],[Costo Unitario]]*Cocina[[#This Row],[Cantidad Ordenada]]</f>
        <v>25</v>
      </c>
      <c r="K203">
        <f>Cocina[[#This Row],[Ganacia Bruta]]-Cocina[[#This Row],[Coste Total]]</f>
        <v>15</v>
      </c>
      <c r="L203" s="3">
        <f>Cocina[[#This Row],[Ganancia Neta]]/Cocina[[#This Row],[Ganacia Bruta]]</f>
        <v>0.375</v>
      </c>
      <c r="N203"/>
    </row>
    <row r="204" spans="1:14" x14ac:dyDescent="0.2">
      <c r="A204">
        <v>75</v>
      </c>
      <c r="B204">
        <v>19</v>
      </c>
      <c r="C204" t="s">
        <v>79</v>
      </c>
      <c r="D204">
        <v>14</v>
      </c>
      <c r="E204">
        <v>23</v>
      </c>
      <c r="F204">
        <v>3</v>
      </c>
      <c r="G204">
        <v>16</v>
      </c>
      <c r="H204" s="8">
        <f>Cocina[[#This Row],[Tiempo de Preparación]]/Cocina[[#This Row],[Cantidad Ordenada]]</f>
        <v>5.333333333333333</v>
      </c>
      <c r="I204">
        <f>Cocina[[#This Row],[Precio Unitario]]*Cocina[[#This Row],[Cantidad Ordenada]]</f>
        <v>69</v>
      </c>
      <c r="J204">
        <f>Cocina[[#This Row],[Costo Unitario]]*Cocina[[#This Row],[Cantidad Ordenada]]</f>
        <v>42</v>
      </c>
      <c r="K204">
        <f>Cocina[[#This Row],[Ganacia Bruta]]-Cocina[[#This Row],[Coste Total]]</f>
        <v>27</v>
      </c>
      <c r="L204" s="3">
        <f>Cocina[[#This Row],[Ganancia Neta]]/Cocina[[#This Row],[Ganacia Bruta]]</f>
        <v>0.39130434782608697</v>
      </c>
      <c r="N204"/>
    </row>
    <row r="205" spans="1:14" x14ac:dyDescent="0.2">
      <c r="A205">
        <v>76</v>
      </c>
      <c r="B205">
        <v>17</v>
      </c>
      <c r="C205" t="s">
        <v>31</v>
      </c>
      <c r="D205">
        <v>18</v>
      </c>
      <c r="E205">
        <v>30</v>
      </c>
      <c r="F205">
        <v>3</v>
      </c>
      <c r="G205">
        <v>13</v>
      </c>
      <c r="H205" s="8">
        <f>Cocina[[#This Row],[Tiempo de Preparación]]/Cocina[[#This Row],[Cantidad Ordenada]]</f>
        <v>4.333333333333333</v>
      </c>
      <c r="I205">
        <f>Cocina[[#This Row],[Precio Unitario]]*Cocina[[#This Row],[Cantidad Ordenada]]</f>
        <v>90</v>
      </c>
      <c r="J205">
        <f>Cocina[[#This Row],[Costo Unitario]]*Cocina[[#This Row],[Cantidad Ordenada]]</f>
        <v>54</v>
      </c>
      <c r="K205">
        <f>Cocina[[#This Row],[Ganacia Bruta]]-Cocina[[#This Row],[Coste Total]]</f>
        <v>36</v>
      </c>
      <c r="L205" s="3">
        <f>Cocina[[#This Row],[Ganancia Neta]]/Cocina[[#This Row],[Ganacia Bruta]]</f>
        <v>0.4</v>
      </c>
      <c r="N205"/>
    </row>
    <row r="206" spans="1:14" x14ac:dyDescent="0.2">
      <c r="A206">
        <v>76</v>
      </c>
      <c r="B206">
        <v>17</v>
      </c>
      <c r="C206" t="s">
        <v>37</v>
      </c>
      <c r="D206">
        <v>10</v>
      </c>
      <c r="E206">
        <v>18</v>
      </c>
      <c r="F206">
        <v>1</v>
      </c>
      <c r="G206">
        <v>34</v>
      </c>
      <c r="H206" s="8">
        <f>Cocina[[#This Row],[Tiempo de Preparación]]/Cocina[[#This Row],[Cantidad Ordenada]]</f>
        <v>34</v>
      </c>
      <c r="I206">
        <f>Cocina[[#This Row],[Precio Unitario]]*Cocina[[#This Row],[Cantidad Ordenada]]</f>
        <v>18</v>
      </c>
      <c r="J206">
        <f>Cocina[[#This Row],[Costo Unitario]]*Cocina[[#This Row],[Cantidad Ordenada]]</f>
        <v>10</v>
      </c>
      <c r="K206">
        <f>Cocina[[#This Row],[Ganacia Bruta]]-Cocina[[#This Row],[Coste Total]]</f>
        <v>8</v>
      </c>
      <c r="L206" s="3">
        <f>Cocina[[#This Row],[Ganancia Neta]]/Cocina[[#This Row],[Ganacia Bruta]]</f>
        <v>0.44444444444444442</v>
      </c>
      <c r="N206"/>
    </row>
    <row r="207" spans="1:14" x14ac:dyDescent="0.2">
      <c r="A207">
        <v>76</v>
      </c>
      <c r="B207">
        <v>17</v>
      </c>
      <c r="C207" t="s">
        <v>65</v>
      </c>
      <c r="D207">
        <v>14</v>
      </c>
      <c r="E207">
        <v>24</v>
      </c>
      <c r="F207">
        <v>1</v>
      </c>
      <c r="G207">
        <v>20</v>
      </c>
      <c r="H207" s="8">
        <f>Cocina[[#This Row],[Tiempo de Preparación]]/Cocina[[#This Row],[Cantidad Ordenada]]</f>
        <v>20</v>
      </c>
      <c r="I207">
        <f>Cocina[[#This Row],[Precio Unitario]]*Cocina[[#This Row],[Cantidad Ordenada]]</f>
        <v>24</v>
      </c>
      <c r="J207">
        <f>Cocina[[#This Row],[Costo Unitario]]*Cocina[[#This Row],[Cantidad Ordenada]]</f>
        <v>14</v>
      </c>
      <c r="K207">
        <f>Cocina[[#This Row],[Ganacia Bruta]]-Cocina[[#This Row],[Coste Total]]</f>
        <v>10</v>
      </c>
      <c r="L207" s="3">
        <f>Cocina[[#This Row],[Ganancia Neta]]/Cocina[[#This Row],[Ganacia Bruta]]</f>
        <v>0.41666666666666669</v>
      </c>
      <c r="N207"/>
    </row>
    <row r="208" spans="1:14" x14ac:dyDescent="0.2">
      <c r="A208">
        <v>76</v>
      </c>
      <c r="B208">
        <v>17</v>
      </c>
      <c r="C208" t="s">
        <v>61</v>
      </c>
      <c r="D208">
        <v>15</v>
      </c>
      <c r="E208">
        <v>26</v>
      </c>
      <c r="F208">
        <v>1</v>
      </c>
      <c r="G208">
        <v>30</v>
      </c>
      <c r="H208" s="8">
        <f>Cocina[[#This Row],[Tiempo de Preparación]]/Cocina[[#This Row],[Cantidad Ordenada]]</f>
        <v>30</v>
      </c>
      <c r="I208">
        <f>Cocina[[#This Row],[Precio Unitario]]*Cocina[[#This Row],[Cantidad Ordenada]]</f>
        <v>26</v>
      </c>
      <c r="J208">
        <f>Cocina[[#This Row],[Costo Unitario]]*Cocina[[#This Row],[Cantidad Ordenada]]</f>
        <v>15</v>
      </c>
      <c r="K208">
        <f>Cocina[[#This Row],[Ganacia Bruta]]-Cocina[[#This Row],[Coste Total]]</f>
        <v>11</v>
      </c>
      <c r="L208" s="3">
        <f>Cocina[[#This Row],[Ganancia Neta]]/Cocina[[#This Row],[Ganacia Bruta]]</f>
        <v>0.42307692307692307</v>
      </c>
      <c r="N208"/>
    </row>
    <row r="209" spans="1:14" x14ac:dyDescent="0.2">
      <c r="A209">
        <v>77</v>
      </c>
      <c r="B209">
        <v>3</v>
      </c>
      <c r="C209" t="s">
        <v>37</v>
      </c>
      <c r="D209">
        <v>10</v>
      </c>
      <c r="E209">
        <v>18</v>
      </c>
      <c r="F209">
        <v>1</v>
      </c>
      <c r="G209">
        <v>34</v>
      </c>
      <c r="H209" s="8">
        <f>Cocina[[#This Row],[Tiempo de Preparación]]/Cocina[[#This Row],[Cantidad Ordenada]]</f>
        <v>34</v>
      </c>
      <c r="I209">
        <f>Cocina[[#This Row],[Precio Unitario]]*Cocina[[#This Row],[Cantidad Ordenada]]</f>
        <v>18</v>
      </c>
      <c r="J209">
        <f>Cocina[[#This Row],[Costo Unitario]]*Cocina[[#This Row],[Cantidad Ordenada]]</f>
        <v>10</v>
      </c>
      <c r="K209">
        <f>Cocina[[#This Row],[Ganacia Bruta]]-Cocina[[#This Row],[Coste Total]]</f>
        <v>8</v>
      </c>
      <c r="L209" s="3">
        <f>Cocina[[#This Row],[Ganancia Neta]]/Cocina[[#This Row],[Ganacia Bruta]]</f>
        <v>0.44444444444444442</v>
      </c>
      <c r="N209"/>
    </row>
    <row r="210" spans="1:14" x14ac:dyDescent="0.2">
      <c r="A210">
        <v>77</v>
      </c>
      <c r="B210">
        <v>3</v>
      </c>
      <c r="C210" t="s">
        <v>65</v>
      </c>
      <c r="D210">
        <v>14</v>
      </c>
      <c r="E210">
        <v>24</v>
      </c>
      <c r="F210">
        <v>2</v>
      </c>
      <c r="G210">
        <v>55</v>
      </c>
      <c r="H210" s="8">
        <f>Cocina[[#This Row],[Tiempo de Preparación]]/Cocina[[#This Row],[Cantidad Ordenada]]</f>
        <v>27.5</v>
      </c>
      <c r="I210">
        <f>Cocina[[#This Row],[Precio Unitario]]*Cocina[[#This Row],[Cantidad Ordenada]]</f>
        <v>48</v>
      </c>
      <c r="J210">
        <f>Cocina[[#This Row],[Costo Unitario]]*Cocina[[#This Row],[Cantidad Ordenada]]</f>
        <v>28</v>
      </c>
      <c r="K210">
        <f>Cocina[[#This Row],[Ganacia Bruta]]-Cocina[[#This Row],[Coste Total]]</f>
        <v>20</v>
      </c>
      <c r="L210" s="3">
        <f>Cocina[[#This Row],[Ganancia Neta]]/Cocina[[#This Row],[Ganacia Bruta]]</f>
        <v>0.41666666666666669</v>
      </c>
      <c r="N210"/>
    </row>
    <row r="211" spans="1:14" x14ac:dyDescent="0.2">
      <c r="A211">
        <v>77</v>
      </c>
      <c r="B211">
        <v>3</v>
      </c>
      <c r="C211" t="s">
        <v>102</v>
      </c>
      <c r="D211">
        <v>20</v>
      </c>
      <c r="E211">
        <v>33</v>
      </c>
      <c r="F211">
        <v>1</v>
      </c>
      <c r="G211">
        <v>8</v>
      </c>
      <c r="H211" s="8">
        <f>Cocina[[#This Row],[Tiempo de Preparación]]/Cocina[[#This Row],[Cantidad Ordenada]]</f>
        <v>8</v>
      </c>
      <c r="I211">
        <f>Cocina[[#This Row],[Precio Unitario]]*Cocina[[#This Row],[Cantidad Ordenada]]</f>
        <v>33</v>
      </c>
      <c r="J211">
        <f>Cocina[[#This Row],[Costo Unitario]]*Cocina[[#This Row],[Cantidad Ordenada]]</f>
        <v>20</v>
      </c>
      <c r="K211">
        <f>Cocina[[#This Row],[Ganacia Bruta]]-Cocina[[#This Row],[Coste Total]]</f>
        <v>13</v>
      </c>
      <c r="L211" s="3">
        <f>Cocina[[#This Row],[Ganancia Neta]]/Cocina[[#This Row],[Ganacia Bruta]]</f>
        <v>0.39393939393939392</v>
      </c>
      <c r="N211"/>
    </row>
    <row r="212" spans="1:14" x14ac:dyDescent="0.2">
      <c r="A212">
        <v>78</v>
      </c>
      <c r="B212">
        <v>7</v>
      </c>
      <c r="C212" t="s">
        <v>44</v>
      </c>
      <c r="D212">
        <v>11</v>
      </c>
      <c r="E212">
        <v>19</v>
      </c>
      <c r="F212">
        <v>3</v>
      </c>
      <c r="G212">
        <v>54</v>
      </c>
      <c r="H212" s="8">
        <f>Cocina[[#This Row],[Tiempo de Preparación]]/Cocina[[#This Row],[Cantidad Ordenada]]</f>
        <v>18</v>
      </c>
      <c r="I212">
        <f>Cocina[[#This Row],[Precio Unitario]]*Cocina[[#This Row],[Cantidad Ordenada]]</f>
        <v>57</v>
      </c>
      <c r="J212">
        <f>Cocina[[#This Row],[Costo Unitario]]*Cocina[[#This Row],[Cantidad Ordenada]]</f>
        <v>33</v>
      </c>
      <c r="K212">
        <f>Cocina[[#This Row],[Ganacia Bruta]]-Cocina[[#This Row],[Coste Total]]</f>
        <v>24</v>
      </c>
      <c r="L212" s="3">
        <f>Cocina[[#This Row],[Ganancia Neta]]/Cocina[[#This Row],[Ganacia Bruta]]</f>
        <v>0.42105263157894735</v>
      </c>
      <c r="N212"/>
    </row>
    <row r="213" spans="1:14" x14ac:dyDescent="0.2">
      <c r="A213">
        <v>79</v>
      </c>
      <c r="B213">
        <v>16</v>
      </c>
      <c r="C213" t="s">
        <v>18</v>
      </c>
      <c r="D213">
        <v>17</v>
      </c>
      <c r="E213">
        <v>29</v>
      </c>
      <c r="F213">
        <v>3</v>
      </c>
      <c r="G213">
        <v>14</v>
      </c>
      <c r="H213" s="8">
        <f>Cocina[[#This Row],[Tiempo de Preparación]]/Cocina[[#This Row],[Cantidad Ordenada]]</f>
        <v>4.666666666666667</v>
      </c>
      <c r="I213">
        <f>Cocina[[#This Row],[Precio Unitario]]*Cocina[[#This Row],[Cantidad Ordenada]]</f>
        <v>87</v>
      </c>
      <c r="J213">
        <f>Cocina[[#This Row],[Costo Unitario]]*Cocina[[#This Row],[Cantidad Ordenada]]</f>
        <v>51</v>
      </c>
      <c r="K213">
        <f>Cocina[[#This Row],[Ganacia Bruta]]-Cocina[[#This Row],[Coste Total]]</f>
        <v>36</v>
      </c>
      <c r="L213" s="3">
        <f>Cocina[[#This Row],[Ganancia Neta]]/Cocina[[#This Row],[Ganacia Bruta]]</f>
        <v>0.41379310344827586</v>
      </c>
      <c r="N213"/>
    </row>
    <row r="214" spans="1:14" x14ac:dyDescent="0.2">
      <c r="A214">
        <v>79</v>
      </c>
      <c r="B214">
        <v>16</v>
      </c>
      <c r="C214" t="s">
        <v>102</v>
      </c>
      <c r="D214">
        <v>20</v>
      </c>
      <c r="E214">
        <v>33</v>
      </c>
      <c r="F214">
        <v>3</v>
      </c>
      <c r="G214">
        <v>14</v>
      </c>
      <c r="H214" s="8">
        <f>Cocina[[#This Row],[Tiempo de Preparación]]/Cocina[[#This Row],[Cantidad Ordenada]]</f>
        <v>4.666666666666667</v>
      </c>
      <c r="I214">
        <f>Cocina[[#This Row],[Precio Unitario]]*Cocina[[#This Row],[Cantidad Ordenada]]</f>
        <v>99</v>
      </c>
      <c r="J214">
        <f>Cocina[[#This Row],[Costo Unitario]]*Cocina[[#This Row],[Cantidad Ordenada]]</f>
        <v>60</v>
      </c>
      <c r="K214">
        <f>Cocina[[#This Row],[Ganacia Bruta]]-Cocina[[#This Row],[Coste Total]]</f>
        <v>39</v>
      </c>
      <c r="L214" s="3">
        <f>Cocina[[#This Row],[Ganancia Neta]]/Cocina[[#This Row],[Ganacia Bruta]]</f>
        <v>0.39393939393939392</v>
      </c>
      <c r="N214"/>
    </row>
    <row r="215" spans="1:14" x14ac:dyDescent="0.2">
      <c r="A215">
        <v>79</v>
      </c>
      <c r="B215">
        <v>16</v>
      </c>
      <c r="C215" t="s">
        <v>56</v>
      </c>
      <c r="D215">
        <v>12</v>
      </c>
      <c r="E215">
        <v>20</v>
      </c>
      <c r="F215">
        <v>3</v>
      </c>
      <c r="G215">
        <v>25</v>
      </c>
      <c r="H215" s="8">
        <f>Cocina[[#This Row],[Tiempo de Preparación]]/Cocina[[#This Row],[Cantidad Ordenada]]</f>
        <v>8.3333333333333339</v>
      </c>
      <c r="I215">
        <f>Cocina[[#This Row],[Precio Unitario]]*Cocina[[#This Row],[Cantidad Ordenada]]</f>
        <v>60</v>
      </c>
      <c r="J215">
        <f>Cocina[[#This Row],[Costo Unitario]]*Cocina[[#This Row],[Cantidad Ordenada]]</f>
        <v>36</v>
      </c>
      <c r="K215">
        <f>Cocina[[#This Row],[Ganacia Bruta]]-Cocina[[#This Row],[Coste Total]]</f>
        <v>24</v>
      </c>
      <c r="L215" s="3">
        <f>Cocina[[#This Row],[Ganancia Neta]]/Cocina[[#This Row],[Ganacia Bruta]]</f>
        <v>0.4</v>
      </c>
      <c r="N215"/>
    </row>
    <row r="216" spans="1:14" x14ac:dyDescent="0.2">
      <c r="A216">
        <v>79</v>
      </c>
      <c r="B216">
        <v>16</v>
      </c>
      <c r="C216" t="s">
        <v>33</v>
      </c>
      <c r="D216">
        <v>13</v>
      </c>
      <c r="E216">
        <v>21</v>
      </c>
      <c r="F216">
        <v>3</v>
      </c>
      <c r="G216">
        <v>43</v>
      </c>
      <c r="H216" s="8">
        <f>Cocina[[#This Row],[Tiempo de Preparación]]/Cocina[[#This Row],[Cantidad Ordenada]]</f>
        <v>14.333333333333334</v>
      </c>
      <c r="I216">
        <f>Cocina[[#This Row],[Precio Unitario]]*Cocina[[#This Row],[Cantidad Ordenada]]</f>
        <v>63</v>
      </c>
      <c r="J216">
        <f>Cocina[[#This Row],[Costo Unitario]]*Cocina[[#This Row],[Cantidad Ordenada]]</f>
        <v>39</v>
      </c>
      <c r="K216">
        <f>Cocina[[#This Row],[Ganacia Bruta]]-Cocina[[#This Row],[Coste Total]]</f>
        <v>24</v>
      </c>
      <c r="L216" s="3">
        <f>Cocina[[#This Row],[Ganancia Neta]]/Cocina[[#This Row],[Ganacia Bruta]]</f>
        <v>0.38095238095238093</v>
      </c>
      <c r="N216"/>
    </row>
    <row r="217" spans="1:14" x14ac:dyDescent="0.2">
      <c r="A217">
        <v>80</v>
      </c>
      <c r="B217">
        <v>18</v>
      </c>
      <c r="C217" t="s">
        <v>82</v>
      </c>
      <c r="D217">
        <v>13</v>
      </c>
      <c r="E217">
        <v>22</v>
      </c>
      <c r="F217">
        <v>2</v>
      </c>
      <c r="G217">
        <v>5</v>
      </c>
      <c r="H217" s="8">
        <f>Cocina[[#This Row],[Tiempo de Preparación]]/Cocina[[#This Row],[Cantidad Ordenada]]</f>
        <v>2.5</v>
      </c>
      <c r="I217">
        <f>Cocina[[#This Row],[Precio Unitario]]*Cocina[[#This Row],[Cantidad Ordenada]]</f>
        <v>44</v>
      </c>
      <c r="J217">
        <f>Cocina[[#This Row],[Costo Unitario]]*Cocina[[#This Row],[Cantidad Ordenada]]</f>
        <v>26</v>
      </c>
      <c r="K217">
        <f>Cocina[[#This Row],[Ganacia Bruta]]-Cocina[[#This Row],[Coste Total]]</f>
        <v>18</v>
      </c>
      <c r="L217" s="3">
        <f>Cocina[[#This Row],[Ganancia Neta]]/Cocina[[#This Row],[Ganacia Bruta]]</f>
        <v>0.40909090909090912</v>
      </c>
      <c r="N217"/>
    </row>
    <row r="218" spans="1:14" x14ac:dyDescent="0.2">
      <c r="A218">
        <v>80</v>
      </c>
      <c r="B218">
        <v>18</v>
      </c>
      <c r="C218" t="s">
        <v>18</v>
      </c>
      <c r="D218">
        <v>17</v>
      </c>
      <c r="E218">
        <v>29</v>
      </c>
      <c r="F218">
        <v>1</v>
      </c>
      <c r="G218">
        <v>34</v>
      </c>
      <c r="H218" s="8">
        <f>Cocina[[#This Row],[Tiempo de Preparación]]/Cocina[[#This Row],[Cantidad Ordenada]]</f>
        <v>34</v>
      </c>
      <c r="I218">
        <f>Cocina[[#This Row],[Precio Unitario]]*Cocina[[#This Row],[Cantidad Ordenada]]</f>
        <v>29</v>
      </c>
      <c r="J218">
        <f>Cocina[[#This Row],[Costo Unitario]]*Cocina[[#This Row],[Cantidad Ordenada]]</f>
        <v>17</v>
      </c>
      <c r="K218">
        <f>Cocina[[#This Row],[Ganacia Bruta]]-Cocina[[#This Row],[Coste Total]]</f>
        <v>12</v>
      </c>
      <c r="L218" s="3">
        <f>Cocina[[#This Row],[Ganancia Neta]]/Cocina[[#This Row],[Ganacia Bruta]]</f>
        <v>0.41379310344827586</v>
      </c>
      <c r="N218"/>
    </row>
    <row r="219" spans="1:14" x14ac:dyDescent="0.2">
      <c r="A219">
        <v>80</v>
      </c>
      <c r="B219">
        <v>18</v>
      </c>
      <c r="C219" t="s">
        <v>65</v>
      </c>
      <c r="D219">
        <v>14</v>
      </c>
      <c r="E219">
        <v>24</v>
      </c>
      <c r="F219">
        <v>2</v>
      </c>
      <c r="G219">
        <v>28</v>
      </c>
      <c r="H219" s="8">
        <f>Cocina[[#This Row],[Tiempo de Preparación]]/Cocina[[#This Row],[Cantidad Ordenada]]</f>
        <v>14</v>
      </c>
      <c r="I219">
        <f>Cocina[[#This Row],[Precio Unitario]]*Cocina[[#This Row],[Cantidad Ordenada]]</f>
        <v>48</v>
      </c>
      <c r="J219">
        <f>Cocina[[#This Row],[Costo Unitario]]*Cocina[[#This Row],[Cantidad Ordenada]]</f>
        <v>28</v>
      </c>
      <c r="K219">
        <f>Cocina[[#This Row],[Ganacia Bruta]]-Cocina[[#This Row],[Coste Total]]</f>
        <v>20</v>
      </c>
      <c r="L219" s="3">
        <f>Cocina[[#This Row],[Ganancia Neta]]/Cocina[[#This Row],[Ganacia Bruta]]</f>
        <v>0.41666666666666669</v>
      </c>
      <c r="N219"/>
    </row>
    <row r="220" spans="1:14" x14ac:dyDescent="0.2">
      <c r="A220">
        <v>81</v>
      </c>
      <c r="B220">
        <v>17</v>
      </c>
      <c r="C220" t="s">
        <v>47</v>
      </c>
      <c r="D220">
        <v>19</v>
      </c>
      <c r="E220">
        <v>31</v>
      </c>
      <c r="F220">
        <v>2</v>
      </c>
      <c r="G220">
        <v>59</v>
      </c>
      <c r="H220" s="8">
        <f>Cocina[[#This Row],[Tiempo de Preparación]]/Cocina[[#This Row],[Cantidad Ordenada]]</f>
        <v>29.5</v>
      </c>
      <c r="I220">
        <f>Cocina[[#This Row],[Precio Unitario]]*Cocina[[#This Row],[Cantidad Ordenada]]</f>
        <v>62</v>
      </c>
      <c r="J220">
        <f>Cocina[[#This Row],[Costo Unitario]]*Cocina[[#This Row],[Cantidad Ordenada]]</f>
        <v>38</v>
      </c>
      <c r="K220">
        <f>Cocina[[#This Row],[Ganacia Bruta]]-Cocina[[#This Row],[Coste Total]]</f>
        <v>24</v>
      </c>
      <c r="L220" s="3">
        <f>Cocina[[#This Row],[Ganancia Neta]]/Cocina[[#This Row],[Ganacia Bruta]]</f>
        <v>0.38709677419354838</v>
      </c>
      <c r="N220"/>
    </row>
    <row r="221" spans="1:14" x14ac:dyDescent="0.2">
      <c r="A221">
        <v>82</v>
      </c>
      <c r="B221">
        <v>16</v>
      </c>
      <c r="C221" t="s">
        <v>50</v>
      </c>
      <c r="D221">
        <v>15</v>
      </c>
      <c r="E221">
        <v>25</v>
      </c>
      <c r="F221">
        <v>2</v>
      </c>
      <c r="G221">
        <v>11</v>
      </c>
      <c r="H221" s="8">
        <f>Cocina[[#This Row],[Tiempo de Preparación]]/Cocina[[#This Row],[Cantidad Ordenada]]</f>
        <v>5.5</v>
      </c>
      <c r="I221">
        <f>Cocina[[#This Row],[Precio Unitario]]*Cocina[[#This Row],[Cantidad Ordenada]]</f>
        <v>50</v>
      </c>
      <c r="J221">
        <f>Cocina[[#This Row],[Costo Unitario]]*Cocina[[#This Row],[Cantidad Ordenada]]</f>
        <v>30</v>
      </c>
      <c r="K221">
        <f>Cocina[[#This Row],[Ganacia Bruta]]-Cocina[[#This Row],[Coste Total]]</f>
        <v>20</v>
      </c>
      <c r="L221" s="3">
        <f>Cocina[[#This Row],[Ganancia Neta]]/Cocina[[#This Row],[Ganacia Bruta]]</f>
        <v>0.4</v>
      </c>
      <c r="N221"/>
    </row>
    <row r="222" spans="1:14" x14ac:dyDescent="0.2">
      <c r="A222">
        <v>82</v>
      </c>
      <c r="B222">
        <v>16</v>
      </c>
      <c r="C222" t="s">
        <v>31</v>
      </c>
      <c r="D222">
        <v>18</v>
      </c>
      <c r="E222">
        <v>30</v>
      </c>
      <c r="F222">
        <v>1</v>
      </c>
      <c r="G222">
        <v>8</v>
      </c>
      <c r="H222" s="8">
        <f>Cocina[[#This Row],[Tiempo de Preparación]]/Cocina[[#This Row],[Cantidad Ordenada]]</f>
        <v>8</v>
      </c>
      <c r="I222">
        <f>Cocina[[#This Row],[Precio Unitario]]*Cocina[[#This Row],[Cantidad Ordenada]]</f>
        <v>30</v>
      </c>
      <c r="J222">
        <f>Cocina[[#This Row],[Costo Unitario]]*Cocina[[#This Row],[Cantidad Ordenada]]</f>
        <v>18</v>
      </c>
      <c r="K222">
        <f>Cocina[[#This Row],[Ganacia Bruta]]-Cocina[[#This Row],[Coste Total]]</f>
        <v>12</v>
      </c>
      <c r="L222" s="3">
        <f>Cocina[[#This Row],[Ganancia Neta]]/Cocina[[#This Row],[Ganacia Bruta]]</f>
        <v>0.4</v>
      </c>
      <c r="N222"/>
    </row>
    <row r="223" spans="1:14" x14ac:dyDescent="0.2">
      <c r="A223">
        <v>83</v>
      </c>
      <c r="B223">
        <v>15</v>
      </c>
      <c r="C223" t="s">
        <v>41</v>
      </c>
      <c r="D223">
        <v>16</v>
      </c>
      <c r="E223">
        <v>27</v>
      </c>
      <c r="F223">
        <v>2</v>
      </c>
      <c r="G223">
        <v>14</v>
      </c>
      <c r="H223" s="8">
        <f>Cocina[[#This Row],[Tiempo de Preparación]]/Cocina[[#This Row],[Cantidad Ordenada]]</f>
        <v>7</v>
      </c>
      <c r="I223">
        <f>Cocina[[#This Row],[Precio Unitario]]*Cocina[[#This Row],[Cantidad Ordenada]]</f>
        <v>54</v>
      </c>
      <c r="J223">
        <f>Cocina[[#This Row],[Costo Unitario]]*Cocina[[#This Row],[Cantidad Ordenada]]</f>
        <v>32</v>
      </c>
      <c r="K223">
        <f>Cocina[[#This Row],[Ganacia Bruta]]-Cocina[[#This Row],[Coste Total]]</f>
        <v>22</v>
      </c>
      <c r="L223" s="3">
        <f>Cocina[[#This Row],[Ganancia Neta]]/Cocina[[#This Row],[Ganacia Bruta]]</f>
        <v>0.40740740740740738</v>
      </c>
      <c r="N223"/>
    </row>
    <row r="224" spans="1:14" x14ac:dyDescent="0.2">
      <c r="A224">
        <v>83</v>
      </c>
      <c r="B224">
        <v>15</v>
      </c>
      <c r="C224" t="s">
        <v>56</v>
      </c>
      <c r="D224">
        <v>12</v>
      </c>
      <c r="E224">
        <v>20</v>
      </c>
      <c r="F224">
        <v>1</v>
      </c>
      <c r="G224">
        <v>30</v>
      </c>
      <c r="H224" s="8">
        <f>Cocina[[#This Row],[Tiempo de Preparación]]/Cocina[[#This Row],[Cantidad Ordenada]]</f>
        <v>30</v>
      </c>
      <c r="I224">
        <f>Cocina[[#This Row],[Precio Unitario]]*Cocina[[#This Row],[Cantidad Ordenada]]</f>
        <v>20</v>
      </c>
      <c r="J224">
        <f>Cocina[[#This Row],[Costo Unitario]]*Cocina[[#This Row],[Cantidad Ordenada]]</f>
        <v>12</v>
      </c>
      <c r="K224">
        <f>Cocina[[#This Row],[Ganacia Bruta]]-Cocina[[#This Row],[Coste Total]]</f>
        <v>8</v>
      </c>
      <c r="L224" s="3">
        <f>Cocina[[#This Row],[Ganancia Neta]]/Cocina[[#This Row],[Ganacia Bruta]]</f>
        <v>0.4</v>
      </c>
      <c r="N224"/>
    </row>
    <row r="225" spans="1:14" x14ac:dyDescent="0.2">
      <c r="A225">
        <v>83</v>
      </c>
      <c r="B225">
        <v>15</v>
      </c>
      <c r="C225" t="s">
        <v>95</v>
      </c>
      <c r="D225">
        <v>19</v>
      </c>
      <c r="E225">
        <v>32</v>
      </c>
      <c r="F225">
        <v>3</v>
      </c>
      <c r="G225">
        <v>50</v>
      </c>
      <c r="H225" s="8">
        <f>Cocina[[#This Row],[Tiempo de Preparación]]/Cocina[[#This Row],[Cantidad Ordenada]]</f>
        <v>16.666666666666668</v>
      </c>
      <c r="I225">
        <f>Cocina[[#This Row],[Precio Unitario]]*Cocina[[#This Row],[Cantidad Ordenada]]</f>
        <v>96</v>
      </c>
      <c r="J225">
        <f>Cocina[[#This Row],[Costo Unitario]]*Cocina[[#This Row],[Cantidad Ordenada]]</f>
        <v>57</v>
      </c>
      <c r="K225">
        <f>Cocina[[#This Row],[Ganacia Bruta]]-Cocina[[#This Row],[Coste Total]]</f>
        <v>39</v>
      </c>
      <c r="L225" s="3">
        <f>Cocina[[#This Row],[Ganancia Neta]]/Cocina[[#This Row],[Ganacia Bruta]]</f>
        <v>0.40625</v>
      </c>
      <c r="N225"/>
    </row>
    <row r="226" spans="1:14" x14ac:dyDescent="0.2">
      <c r="A226">
        <v>84</v>
      </c>
      <c r="B226">
        <v>19</v>
      </c>
      <c r="C226" t="s">
        <v>31</v>
      </c>
      <c r="D226">
        <v>18</v>
      </c>
      <c r="E226">
        <v>30</v>
      </c>
      <c r="F226">
        <v>2</v>
      </c>
      <c r="G226">
        <v>10</v>
      </c>
      <c r="H226" s="8">
        <f>Cocina[[#This Row],[Tiempo de Preparación]]/Cocina[[#This Row],[Cantidad Ordenada]]</f>
        <v>5</v>
      </c>
      <c r="I226">
        <f>Cocina[[#This Row],[Precio Unitario]]*Cocina[[#This Row],[Cantidad Ordenada]]</f>
        <v>60</v>
      </c>
      <c r="J226">
        <f>Cocina[[#This Row],[Costo Unitario]]*Cocina[[#This Row],[Cantidad Ordenada]]</f>
        <v>36</v>
      </c>
      <c r="K226">
        <f>Cocina[[#This Row],[Ganacia Bruta]]-Cocina[[#This Row],[Coste Total]]</f>
        <v>24</v>
      </c>
      <c r="L226" s="3">
        <f>Cocina[[#This Row],[Ganancia Neta]]/Cocina[[#This Row],[Ganacia Bruta]]</f>
        <v>0.4</v>
      </c>
      <c r="N226"/>
    </row>
    <row r="227" spans="1:14" x14ac:dyDescent="0.2">
      <c r="A227">
        <v>85</v>
      </c>
      <c r="B227">
        <v>8</v>
      </c>
      <c r="C227" t="s">
        <v>22</v>
      </c>
      <c r="D227">
        <v>16</v>
      </c>
      <c r="E227">
        <v>28</v>
      </c>
      <c r="F227">
        <v>3</v>
      </c>
      <c r="G227">
        <v>26</v>
      </c>
      <c r="H227" s="8">
        <f>Cocina[[#This Row],[Tiempo de Preparación]]/Cocina[[#This Row],[Cantidad Ordenada]]</f>
        <v>8.6666666666666661</v>
      </c>
      <c r="I227">
        <f>Cocina[[#This Row],[Precio Unitario]]*Cocina[[#This Row],[Cantidad Ordenada]]</f>
        <v>84</v>
      </c>
      <c r="J227">
        <f>Cocina[[#This Row],[Costo Unitario]]*Cocina[[#This Row],[Cantidad Ordenada]]</f>
        <v>48</v>
      </c>
      <c r="K227">
        <f>Cocina[[#This Row],[Ganacia Bruta]]-Cocina[[#This Row],[Coste Total]]</f>
        <v>36</v>
      </c>
      <c r="L227" s="3">
        <f>Cocina[[#This Row],[Ganancia Neta]]/Cocina[[#This Row],[Ganacia Bruta]]</f>
        <v>0.42857142857142855</v>
      </c>
      <c r="N227"/>
    </row>
    <row r="228" spans="1:14" x14ac:dyDescent="0.2">
      <c r="A228">
        <v>85</v>
      </c>
      <c r="B228">
        <v>8</v>
      </c>
      <c r="C228" t="s">
        <v>35</v>
      </c>
      <c r="D228">
        <v>22</v>
      </c>
      <c r="E228">
        <v>36</v>
      </c>
      <c r="F228">
        <v>2</v>
      </c>
      <c r="G228">
        <v>33</v>
      </c>
      <c r="H228" s="8">
        <f>Cocina[[#This Row],[Tiempo de Preparación]]/Cocina[[#This Row],[Cantidad Ordenada]]</f>
        <v>16.5</v>
      </c>
      <c r="I228">
        <f>Cocina[[#This Row],[Precio Unitario]]*Cocina[[#This Row],[Cantidad Ordenada]]</f>
        <v>72</v>
      </c>
      <c r="J228">
        <f>Cocina[[#This Row],[Costo Unitario]]*Cocina[[#This Row],[Cantidad Ordenada]]</f>
        <v>44</v>
      </c>
      <c r="K228">
        <f>Cocina[[#This Row],[Ganacia Bruta]]-Cocina[[#This Row],[Coste Total]]</f>
        <v>28</v>
      </c>
      <c r="L228" s="3">
        <f>Cocina[[#This Row],[Ganancia Neta]]/Cocina[[#This Row],[Ganacia Bruta]]</f>
        <v>0.3888888888888889</v>
      </c>
      <c r="N228"/>
    </row>
    <row r="229" spans="1:14" x14ac:dyDescent="0.2">
      <c r="A229">
        <v>85</v>
      </c>
      <c r="B229">
        <v>8</v>
      </c>
      <c r="C229" t="s">
        <v>56</v>
      </c>
      <c r="D229">
        <v>12</v>
      </c>
      <c r="E229">
        <v>20</v>
      </c>
      <c r="F229">
        <v>1</v>
      </c>
      <c r="G229">
        <v>54</v>
      </c>
      <c r="H229" s="8">
        <f>Cocina[[#This Row],[Tiempo de Preparación]]/Cocina[[#This Row],[Cantidad Ordenada]]</f>
        <v>54</v>
      </c>
      <c r="I229">
        <f>Cocina[[#This Row],[Precio Unitario]]*Cocina[[#This Row],[Cantidad Ordenada]]</f>
        <v>20</v>
      </c>
      <c r="J229">
        <f>Cocina[[#This Row],[Costo Unitario]]*Cocina[[#This Row],[Cantidad Ordenada]]</f>
        <v>12</v>
      </c>
      <c r="K229">
        <f>Cocina[[#This Row],[Ganacia Bruta]]-Cocina[[#This Row],[Coste Total]]</f>
        <v>8</v>
      </c>
      <c r="L229" s="3">
        <f>Cocina[[#This Row],[Ganancia Neta]]/Cocina[[#This Row],[Ganacia Bruta]]</f>
        <v>0.4</v>
      </c>
      <c r="N229"/>
    </row>
    <row r="230" spans="1:14" x14ac:dyDescent="0.2">
      <c r="A230">
        <v>85</v>
      </c>
      <c r="B230">
        <v>8</v>
      </c>
      <c r="C230" t="s">
        <v>95</v>
      </c>
      <c r="D230">
        <v>19</v>
      </c>
      <c r="E230">
        <v>32</v>
      </c>
      <c r="F230">
        <v>1</v>
      </c>
      <c r="G230">
        <v>29</v>
      </c>
      <c r="H230" s="8">
        <f>Cocina[[#This Row],[Tiempo de Preparación]]/Cocina[[#This Row],[Cantidad Ordenada]]</f>
        <v>29</v>
      </c>
      <c r="I230">
        <f>Cocina[[#This Row],[Precio Unitario]]*Cocina[[#This Row],[Cantidad Ordenada]]</f>
        <v>32</v>
      </c>
      <c r="J230">
        <f>Cocina[[#This Row],[Costo Unitario]]*Cocina[[#This Row],[Cantidad Ordenada]]</f>
        <v>19</v>
      </c>
      <c r="K230">
        <f>Cocina[[#This Row],[Ganacia Bruta]]-Cocina[[#This Row],[Coste Total]]</f>
        <v>13</v>
      </c>
      <c r="L230" s="3">
        <f>Cocina[[#This Row],[Ganancia Neta]]/Cocina[[#This Row],[Ganacia Bruta]]</f>
        <v>0.40625</v>
      </c>
      <c r="N230"/>
    </row>
    <row r="231" spans="1:14" x14ac:dyDescent="0.2">
      <c r="A231">
        <v>86</v>
      </c>
      <c r="B231">
        <v>20</v>
      </c>
      <c r="C231" t="s">
        <v>50</v>
      </c>
      <c r="D231">
        <v>15</v>
      </c>
      <c r="E231">
        <v>25</v>
      </c>
      <c r="F231">
        <v>2</v>
      </c>
      <c r="G231">
        <v>8</v>
      </c>
      <c r="H231" s="8">
        <f>Cocina[[#This Row],[Tiempo de Preparación]]/Cocina[[#This Row],[Cantidad Ordenada]]</f>
        <v>4</v>
      </c>
      <c r="I231">
        <f>Cocina[[#This Row],[Precio Unitario]]*Cocina[[#This Row],[Cantidad Ordenada]]</f>
        <v>50</v>
      </c>
      <c r="J231">
        <f>Cocina[[#This Row],[Costo Unitario]]*Cocina[[#This Row],[Cantidad Ordenada]]</f>
        <v>30</v>
      </c>
      <c r="K231">
        <f>Cocina[[#This Row],[Ganacia Bruta]]-Cocina[[#This Row],[Coste Total]]</f>
        <v>20</v>
      </c>
      <c r="L231" s="3">
        <f>Cocina[[#This Row],[Ganancia Neta]]/Cocina[[#This Row],[Ganacia Bruta]]</f>
        <v>0.4</v>
      </c>
      <c r="N231"/>
    </row>
    <row r="232" spans="1:14" x14ac:dyDescent="0.2">
      <c r="A232">
        <v>87</v>
      </c>
      <c r="B232">
        <v>3</v>
      </c>
      <c r="C232" t="s">
        <v>37</v>
      </c>
      <c r="D232">
        <v>10</v>
      </c>
      <c r="E232">
        <v>18</v>
      </c>
      <c r="F232">
        <v>2</v>
      </c>
      <c r="G232">
        <v>55</v>
      </c>
      <c r="H232" s="8">
        <f>Cocina[[#This Row],[Tiempo de Preparación]]/Cocina[[#This Row],[Cantidad Ordenada]]</f>
        <v>27.5</v>
      </c>
      <c r="I232">
        <f>Cocina[[#This Row],[Precio Unitario]]*Cocina[[#This Row],[Cantidad Ordenada]]</f>
        <v>36</v>
      </c>
      <c r="J232">
        <f>Cocina[[#This Row],[Costo Unitario]]*Cocina[[#This Row],[Cantidad Ordenada]]</f>
        <v>20</v>
      </c>
      <c r="K232">
        <f>Cocina[[#This Row],[Ganacia Bruta]]-Cocina[[#This Row],[Coste Total]]</f>
        <v>16</v>
      </c>
      <c r="L232" s="3">
        <f>Cocina[[#This Row],[Ganancia Neta]]/Cocina[[#This Row],[Ganacia Bruta]]</f>
        <v>0.44444444444444442</v>
      </c>
      <c r="N232"/>
    </row>
    <row r="233" spans="1:14" x14ac:dyDescent="0.2">
      <c r="A233">
        <v>87</v>
      </c>
      <c r="B233">
        <v>3</v>
      </c>
      <c r="C233" t="s">
        <v>95</v>
      </c>
      <c r="D233">
        <v>19</v>
      </c>
      <c r="E233">
        <v>32</v>
      </c>
      <c r="F233">
        <v>1</v>
      </c>
      <c r="G233">
        <v>5</v>
      </c>
      <c r="H233" s="8">
        <f>Cocina[[#This Row],[Tiempo de Preparación]]/Cocina[[#This Row],[Cantidad Ordenada]]</f>
        <v>5</v>
      </c>
      <c r="I233">
        <f>Cocina[[#This Row],[Precio Unitario]]*Cocina[[#This Row],[Cantidad Ordenada]]</f>
        <v>32</v>
      </c>
      <c r="J233">
        <f>Cocina[[#This Row],[Costo Unitario]]*Cocina[[#This Row],[Cantidad Ordenada]]</f>
        <v>19</v>
      </c>
      <c r="K233">
        <f>Cocina[[#This Row],[Ganacia Bruta]]-Cocina[[#This Row],[Coste Total]]</f>
        <v>13</v>
      </c>
      <c r="L233" s="3">
        <f>Cocina[[#This Row],[Ganancia Neta]]/Cocina[[#This Row],[Ganacia Bruta]]</f>
        <v>0.40625</v>
      </c>
      <c r="N233"/>
    </row>
    <row r="234" spans="1:14" x14ac:dyDescent="0.2">
      <c r="A234">
        <v>87</v>
      </c>
      <c r="B234">
        <v>3</v>
      </c>
      <c r="C234" t="s">
        <v>47</v>
      </c>
      <c r="D234">
        <v>19</v>
      </c>
      <c r="E234">
        <v>31</v>
      </c>
      <c r="F234">
        <v>1</v>
      </c>
      <c r="G234">
        <v>11</v>
      </c>
      <c r="H234" s="8">
        <f>Cocina[[#This Row],[Tiempo de Preparación]]/Cocina[[#This Row],[Cantidad Ordenada]]</f>
        <v>11</v>
      </c>
      <c r="I234">
        <f>Cocina[[#This Row],[Precio Unitario]]*Cocina[[#This Row],[Cantidad Ordenada]]</f>
        <v>31</v>
      </c>
      <c r="J234">
        <f>Cocina[[#This Row],[Costo Unitario]]*Cocina[[#This Row],[Cantidad Ordenada]]</f>
        <v>19</v>
      </c>
      <c r="K234">
        <f>Cocina[[#This Row],[Ganacia Bruta]]-Cocina[[#This Row],[Coste Total]]</f>
        <v>12</v>
      </c>
      <c r="L234" s="3">
        <f>Cocina[[#This Row],[Ganancia Neta]]/Cocina[[#This Row],[Ganacia Bruta]]</f>
        <v>0.38709677419354838</v>
      </c>
      <c r="N234"/>
    </row>
    <row r="235" spans="1:14" x14ac:dyDescent="0.2">
      <c r="A235">
        <v>88</v>
      </c>
      <c r="B235">
        <v>18</v>
      </c>
      <c r="C235" t="s">
        <v>26</v>
      </c>
      <c r="D235">
        <v>25</v>
      </c>
      <c r="E235">
        <v>40</v>
      </c>
      <c r="F235">
        <v>1</v>
      </c>
      <c r="G235">
        <v>12</v>
      </c>
      <c r="H235" s="8">
        <f>Cocina[[#This Row],[Tiempo de Preparación]]/Cocina[[#This Row],[Cantidad Ordenada]]</f>
        <v>12</v>
      </c>
      <c r="I235">
        <f>Cocina[[#This Row],[Precio Unitario]]*Cocina[[#This Row],[Cantidad Ordenada]]</f>
        <v>40</v>
      </c>
      <c r="J235">
        <f>Cocina[[#This Row],[Costo Unitario]]*Cocina[[#This Row],[Cantidad Ordenada]]</f>
        <v>25</v>
      </c>
      <c r="K235">
        <f>Cocina[[#This Row],[Ganacia Bruta]]-Cocina[[#This Row],[Coste Total]]</f>
        <v>15</v>
      </c>
      <c r="L235" s="3">
        <f>Cocina[[#This Row],[Ganancia Neta]]/Cocina[[#This Row],[Ganacia Bruta]]</f>
        <v>0.375</v>
      </c>
      <c r="N235"/>
    </row>
    <row r="236" spans="1:14" x14ac:dyDescent="0.2">
      <c r="A236">
        <v>88</v>
      </c>
      <c r="B236">
        <v>18</v>
      </c>
      <c r="C236" t="s">
        <v>44</v>
      </c>
      <c r="D236">
        <v>11</v>
      </c>
      <c r="E236">
        <v>19</v>
      </c>
      <c r="F236">
        <v>3</v>
      </c>
      <c r="G236">
        <v>46</v>
      </c>
      <c r="H236" s="8">
        <f>Cocina[[#This Row],[Tiempo de Preparación]]/Cocina[[#This Row],[Cantidad Ordenada]]</f>
        <v>15.333333333333334</v>
      </c>
      <c r="I236">
        <f>Cocina[[#This Row],[Precio Unitario]]*Cocina[[#This Row],[Cantidad Ordenada]]</f>
        <v>57</v>
      </c>
      <c r="J236">
        <f>Cocina[[#This Row],[Costo Unitario]]*Cocina[[#This Row],[Cantidad Ordenada]]</f>
        <v>33</v>
      </c>
      <c r="K236">
        <f>Cocina[[#This Row],[Ganacia Bruta]]-Cocina[[#This Row],[Coste Total]]</f>
        <v>24</v>
      </c>
      <c r="L236" s="3">
        <f>Cocina[[#This Row],[Ganancia Neta]]/Cocina[[#This Row],[Ganacia Bruta]]</f>
        <v>0.42105263157894735</v>
      </c>
      <c r="N236"/>
    </row>
    <row r="237" spans="1:14" x14ac:dyDescent="0.2">
      <c r="A237">
        <v>88</v>
      </c>
      <c r="B237">
        <v>18</v>
      </c>
      <c r="C237" t="s">
        <v>61</v>
      </c>
      <c r="D237">
        <v>15</v>
      </c>
      <c r="E237">
        <v>26</v>
      </c>
      <c r="F237">
        <v>1</v>
      </c>
      <c r="G237">
        <v>59</v>
      </c>
      <c r="H237" s="8">
        <f>Cocina[[#This Row],[Tiempo de Preparación]]/Cocina[[#This Row],[Cantidad Ordenada]]</f>
        <v>59</v>
      </c>
      <c r="I237">
        <f>Cocina[[#This Row],[Precio Unitario]]*Cocina[[#This Row],[Cantidad Ordenada]]</f>
        <v>26</v>
      </c>
      <c r="J237">
        <f>Cocina[[#This Row],[Costo Unitario]]*Cocina[[#This Row],[Cantidad Ordenada]]</f>
        <v>15</v>
      </c>
      <c r="K237">
        <f>Cocina[[#This Row],[Ganacia Bruta]]-Cocina[[#This Row],[Coste Total]]</f>
        <v>11</v>
      </c>
      <c r="L237" s="3">
        <f>Cocina[[#This Row],[Ganancia Neta]]/Cocina[[#This Row],[Ganacia Bruta]]</f>
        <v>0.42307692307692307</v>
      </c>
      <c r="N237"/>
    </row>
    <row r="238" spans="1:14" x14ac:dyDescent="0.2">
      <c r="A238">
        <v>89</v>
      </c>
      <c r="B238">
        <v>11</v>
      </c>
      <c r="C238" t="s">
        <v>79</v>
      </c>
      <c r="D238">
        <v>14</v>
      </c>
      <c r="E238">
        <v>23</v>
      </c>
      <c r="F238">
        <v>3</v>
      </c>
      <c r="G238">
        <v>44</v>
      </c>
      <c r="H238" s="8">
        <f>Cocina[[#This Row],[Tiempo de Preparación]]/Cocina[[#This Row],[Cantidad Ordenada]]</f>
        <v>14.666666666666666</v>
      </c>
      <c r="I238">
        <f>Cocina[[#This Row],[Precio Unitario]]*Cocina[[#This Row],[Cantidad Ordenada]]</f>
        <v>69</v>
      </c>
      <c r="J238">
        <f>Cocina[[#This Row],[Costo Unitario]]*Cocina[[#This Row],[Cantidad Ordenada]]</f>
        <v>42</v>
      </c>
      <c r="K238">
        <f>Cocina[[#This Row],[Ganacia Bruta]]-Cocina[[#This Row],[Coste Total]]</f>
        <v>27</v>
      </c>
      <c r="L238" s="3">
        <f>Cocina[[#This Row],[Ganancia Neta]]/Cocina[[#This Row],[Ganacia Bruta]]</f>
        <v>0.39130434782608697</v>
      </c>
      <c r="N238"/>
    </row>
    <row r="239" spans="1:14" x14ac:dyDescent="0.2">
      <c r="A239">
        <v>89</v>
      </c>
      <c r="B239">
        <v>11</v>
      </c>
      <c r="C239" t="s">
        <v>29</v>
      </c>
      <c r="D239">
        <v>20</v>
      </c>
      <c r="E239">
        <v>34</v>
      </c>
      <c r="F239">
        <v>2</v>
      </c>
      <c r="G239">
        <v>58</v>
      </c>
      <c r="H239" s="8">
        <f>Cocina[[#This Row],[Tiempo de Preparación]]/Cocina[[#This Row],[Cantidad Ordenada]]</f>
        <v>29</v>
      </c>
      <c r="I239">
        <f>Cocina[[#This Row],[Precio Unitario]]*Cocina[[#This Row],[Cantidad Ordenada]]</f>
        <v>68</v>
      </c>
      <c r="J239">
        <f>Cocina[[#This Row],[Costo Unitario]]*Cocina[[#This Row],[Cantidad Ordenada]]</f>
        <v>40</v>
      </c>
      <c r="K239">
        <f>Cocina[[#This Row],[Ganacia Bruta]]-Cocina[[#This Row],[Coste Total]]</f>
        <v>28</v>
      </c>
      <c r="L239" s="3">
        <f>Cocina[[#This Row],[Ganancia Neta]]/Cocina[[#This Row],[Ganacia Bruta]]</f>
        <v>0.41176470588235292</v>
      </c>
      <c r="N239"/>
    </row>
    <row r="240" spans="1:14" x14ac:dyDescent="0.2">
      <c r="A240">
        <v>89</v>
      </c>
      <c r="B240">
        <v>11</v>
      </c>
      <c r="C240" t="s">
        <v>82</v>
      </c>
      <c r="D240">
        <v>13</v>
      </c>
      <c r="E240">
        <v>22</v>
      </c>
      <c r="F240">
        <v>1</v>
      </c>
      <c r="G240">
        <v>40</v>
      </c>
      <c r="H240" s="8">
        <f>Cocina[[#This Row],[Tiempo de Preparación]]/Cocina[[#This Row],[Cantidad Ordenada]]</f>
        <v>40</v>
      </c>
      <c r="I240">
        <f>Cocina[[#This Row],[Precio Unitario]]*Cocina[[#This Row],[Cantidad Ordenada]]</f>
        <v>22</v>
      </c>
      <c r="J240">
        <f>Cocina[[#This Row],[Costo Unitario]]*Cocina[[#This Row],[Cantidad Ordenada]]</f>
        <v>13</v>
      </c>
      <c r="K240">
        <f>Cocina[[#This Row],[Ganacia Bruta]]-Cocina[[#This Row],[Coste Total]]</f>
        <v>9</v>
      </c>
      <c r="L240" s="3">
        <f>Cocina[[#This Row],[Ganancia Neta]]/Cocina[[#This Row],[Ganacia Bruta]]</f>
        <v>0.40909090909090912</v>
      </c>
      <c r="N240"/>
    </row>
    <row r="241" spans="1:14" x14ac:dyDescent="0.2">
      <c r="A241">
        <v>90</v>
      </c>
      <c r="B241">
        <v>6</v>
      </c>
      <c r="C241" t="s">
        <v>29</v>
      </c>
      <c r="D241">
        <v>20</v>
      </c>
      <c r="E241">
        <v>34</v>
      </c>
      <c r="F241">
        <v>1</v>
      </c>
      <c r="G241">
        <v>48</v>
      </c>
      <c r="H241" s="8">
        <f>Cocina[[#This Row],[Tiempo de Preparación]]/Cocina[[#This Row],[Cantidad Ordenada]]</f>
        <v>48</v>
      </c>
      <c r="I241">
        <f>Cocina[[#This Row],[Precio Unitario]]*Cocina[[#This Row],[Cantidad Ordenada]]</f>
        <v>34</v>
      </c>
      <c r="J241">
        <f>Cocina[[#This Row],[Costo Unitario]]*Cocina[[#This Row],[Cantidad Ordenada]]</f>
        <v>20</v>
      </c>
      <c r="K241">
        <f>Cocina[[#This Row],[Ganacia Bruta]]-Cocina[[#This Row],[Coste Total]]</f>
        <v>14</v>
      </c>
      <c r="L241" s="3">
        <f>Cocina[[#This Row],[Ganancia Neta]]/Cocina[[#This Row],[Ganacia Bruta]]</f>
        <v>0.41176470588235292</v>
      </c>
      <c r="N241"/>
    </row>
    <row r="242" spans="1:14" x14ac:dyDescent="0.2">
      <c r="A242">
        <v>91</v>
      </c>
      <c r="B242">
        <v>1</v>
      </c>
      <c r="C242" t="s">
        <v>11</v>
      </c>
      <c r="D242">
        <v>21</v>
      </c>
      <c r="E242">
        <v>35</v>
      </c>
      <c r="F242">
        <v>3</v>
      </c>
      <c r="G242">
        <v>21</v>
      </c>
      <c r="H242" s="8">
        <f>Cocina[[#This Row],[Tiempo de Preparación]]/Cocina[[#This Row],[Cantidad Ordenada]]</f>
        <v>7</v>
      </c>
      <c r="I242">
        <f>Cocina[[#This Row],[Precio Unitario]]*Cocina[[#This Row],[Cantidad Ordenada]]</f>
        <v>105</v>
      </c>
      <c r="J242">
        <f>Cocina[[#This Row],[Costo Unitario]]*Cocina[[#This Row],[Cantidad Ordenada]]</f>
        <v>63</v>
      </c>
      <c r="K242">
        <f>Cocina[[#This Row],[Ganacia Bruta]]-Cocina[[#This Row],[Coste Total]]</f>
        <v>42</v>
      </c>
      <c r="L242" s="3">
        <f>Cocina[[#This Row],[Ganancia Neta]]/Cocina[[#This Row],[Ganacia Bruta]]</f>
        <v>0.4</v>
      </c>
      <c r="N242"/>
    </row>
    <row r="243" spans="1:14" x14ac:dyDescent="0.2">
      <c r="A243">
        <v>91</v>
      </c>
      <c r="B243">
        <v>1</v>
      </c>
      <c r="C243" t="s">
        <v>33</v>
      </c>
      <c r="D243">
        <v>13</v>
      </c>
      <c r="E243">
        <v>21</v>
      </c>
      <c r="F243">
        <v>3</v>
      </c>
      <c r="G243">
        <v>52</v>
      </c>
      <c r="H243" s="8">
        <f>Cocina[[#This Row],[Tiempo de Preparación]]/Cocina[[#This Row],[Cantidad Ordenada]]</f>
        <v>17.333333333333332</v>
      </c>
      <c r="I243">
        <f>Cocina[[#This Row],[Precio Unitario]]*Cocina[[#This Row],[Cantidad Ordenada]]</f>
        <v>63</v>
      </c>
      <c r="J243">
        <f>Cocina[[#This Row],[Costo Unitario]]*Cocina[[#This Row],[Cantidad Ordenada]]</f>
        <v>39</v>
      </c>
      <c r="K243">
        <f>Cocina[[#This Row],[Ganacia Bruta]]-Cocina[[#This Row],[Coste Total]]</f>
        <v>24</v>
      </c>
      <c r="L243" s="3">
        <f>Cocina[[#This Row],[Ganancia Neta]]/Cocina[[#This Row],[Ganacia Bruta]]</f>
        <v>0.38095238095238093</v>
      </c>
      <c r="N243"/>
    </row>
    <row r="244" spans="1:14" x14ac:dyDescent="0.2">
      <c r="A244">
        <v>91</v>
      </c>
      <c r="B244">
        <v>1</v>
      </c>
      <c r="C244" t="s">
        <v>82</v>
      </c>
      <c r="D244">
        <v>13</v>
      </c>
      <c r="E244">
        <v>22</v>
      </c>
      <c r="F244">
        <v>2</v>
      </c>
      <c r="G244">
        <v>11</v>
      </c>
      <c r="H244" s="8">
        <f>Cocina[[#This Row],[Tiempo de Preparación]]/Cocina[[#This Row],[Cantidad Ordenada]]</f>
        <v>5.5</v>
      </c>
      <c r="I244">
        <f>Cocina[[#This Row],[Precio Unitario]]*Cocina[[#This Row],[Cantidad Ordenada]]</f>
        <v>44</v>
      </c>
      <c r="J244">
        <f>Cocina[[#This Row],[Costo Unitario]]*Cocina[[#This Row],[Cantidad Ordenada]]</f>
        <v>26</v>
      </c>
      <c r="K244">
        <f>Cocina[[#This Row],[Ganacia Bruta]]-Cocina[[#This Row],[Coste Total]]</f>
        <v>18</v>
      </c>
      <c r="L244" s="3">
        <f>Cocina[[#This Row],[Ganancia Neta]]/Cocina[[#This Row],[Ganacia Bruta]]</f>
        <v>0.40909090909090912</v>
      </c>
      <c r="N244"/>
    </row>
    <row r="245" spans="1:14" x14ac:dyDescent="0.2">
      <c r="A245">
        <v>91</v>
      </c>
      <c r="B245">
        <v>1</v>
      </c>
      <c r="C245" t="s">
        <v>41</v>
      </c>
      <c r="D245">
        <v>16</v>
      </c>
      <c r="E245">
        <v>27</v>
      </c>
      <c r="F245">
        <v>3</v>
      </c>
      <c r="G245">
        <v>48</v>
      </c>
      <c r="H245" s="8">
        <f>Cocina[[#This Row],[Tiempo de Preparación]]/Cocina[[#This Row],[Cantidad Ordenada]]</f>
        <v>16</v>
      </c>
      <c r="I245">
        <f>Cocina[[#This Row],[Precio Unitario]]*Cocina[[#This Row],[Cantidad Ordenada]]</f>
        <v>81</v>
      </c>
      <c r="J245">
        <f>Cocina[[#This Row],[Costo Unitario]]*Cocina[[#This Row],[Cantidad Ordenada]]</f>
        <v>48</v>
      </c>
      <c r="K245">
        <f>Cocina[[#This Row],[Ganacia Bruta]]-Cocina[[#This Row],[Coste Total]]</f>
        <v>33</v>
      </c>
      <c r="L245" s="3">
        <f>Cocina[[#This Row],[Ganancia Neta]]/Cocina[[#This Row],[Ganacia Bruta]]</f>
        <v>0.40740740740740738</v>
      </c>
      <c r="N245"/>
    </row>
    <row r="246" spans="1:14" x14ac:dyDescent="0.2">
      <c r="A246">
        <v>92</v>
      </c>
      <c r="B246">
        <v>6</v>
      </c>
      <c r="C246" t="s">
        <v>18</v>
      </c>
      <c r="D246">
        <v>17</v>
      </c>
      <c r="E246">
        <v>29</v>
      </c>
      <c r="F246">
        <v>2</v>
      </c>
      <c r="G246">
        <v>36</v>
      </c>
      <c r="H246" s="8">
        <f>Cocina[[#This Row],[Tiempo de Preparación]]/Cocina[[#This Row],[Cantidad Ordenada]]</f>
        <v>18</v>
      </c>
      <c r="I246">
        <f>Cocina[[#This Row],[Precio Unitario]]*Cocina[[#This Row],[Cantidad Ordenada]]</f>
        <v>58</v>
      </c>
      <c r="J246">
        <f>Cocina[[#This Row],[Costo Unitario]]*Cocina[[#This Row],[Cantidad Ordenada]]</f>
        <v>34</v>
      </c>
      <c r="K246">
        <f>Cocina[[#This Row],[Ganacia Bruta]]-Cocina[[#This Row],[Coste Total]]</f>
        <v>24</v>
      </c>
      <c r="L246" s="3">
        <f>Cocina[[#This Row],[Ganancia Neta]]/Cocina[[#This Row],[Ganacia Bruta]]</f>
        <v>0.41379310344827586</v>
      </c>
      <c r="N246"/>
    </row>
    <row r="247" spans="1:14" x14ac:dyDescent="0.2">
      <c r="A247">
        <v>92</v>
      </c>
      <c r="B247">
        <v>6</v>
      </c>
      <c r="C247" t="s">
        <v>65</v>
      </c>
      <c r="D247">
        <v>14</v>
      </c>
      <c r="E247">
        <v>24</v>
      </c>
      <c r="F247">
        <v>1</v>
      </c>
      <c r="G247">
        <v>6</v>
      </c>
      <c r="H247" s="8">
        <f>Cocina[[#This Row],[Tiempo de Preparación]]/Cocina[[#This Row],[Cantidad Ordenada]]</f>
        <v>6</v>
      </c>
      <c r="I247">
        <f>Cocina[[#This Row],[Precio Unitario]]*Cocina[[#This Row],[Cantidad Ordenada]]</f>
        <v>24</v>
      </c>
      <c r="J247">
        <f>Cocina[[#This Row],[Costo Unitario]]*Cocina[[#This Row],[Cantidad Ordenada]]</f>
        <v>14</v>
      </c>
      <c r="K247">
        <f>Cocina[[#This Row],[Ganacia Bruta]]-Cocina[[#This Row],[Coste Total]]</f>
        <v>10</v>
      </c>
      <c r="L247" s="3">
        <f>Cocina[[#This Row],[Ganancia Neta]]/Cocina[[#This Row],[Ganacia Bruta]]</f>
        <v>0.41666666666666669</v>
      </c>
      <c r="N247"/>
    </row>
    <row r="248" spans="1:14" x14ac:dyDescent="0.2">
      <c r="A248">
        <v>93</v>
      </c>
      <c r="B248">
        <v>2</v>
      </c>
      <c r="C248" t="s">
        <v>18</v>
      </c>
      <c r="D248">
        <v>17</v>
      </c>
      <c r="E248">
        <v>29</v>
      </c>
      <c r="F248">
        <v>1</v>
      </c>
      <c r="G248">
        <v>18</v>
      </c>
      <c r="H248" s="8">
        <f>Cocina[[#This Row],[Tiempo de Preparación]]/Cocina[[#This Row],[Cantidad Ordenada]]</f>
        <v>18</v>
      </c>
      <c r="I248">
        <f>Cocina[[#This Row],[Precio Unitario]]*Cocina[[#This Row],[Cantidad Ordenada]]</f>
        <v>29</v>
      </c>
      <c r="J248">
        <f>Cocina[[#This Row],[Costo Unitario]]*Cocina[[#This Row],[Cantidad Ordenada]]</f>
        <v>17</v>
      </c>
      <c r="K248">
        <f>Cocina[[#This Row],[Ganacia Bruta]]-Cocina[[#This Row],[Coste Total]]</f>
        <v>12</v>
      </c>
      <c r="L248" s="3">
        <f>Cocina[[#This Row],[Ganancia Neta]]/Cocina[[#This Row],[Ganacia Bruta]]</f>
        <v>0.41379310344827586</v>
      </c>
      <c r="N248"/>
    </row>
    <row r="249" spans="1:14" x14ac:dyDescent="0.2">
      <c r="A249">
        <v>94</v>
      </c>
      <c r="B249">
        <v>12</v>
      </c>
      <c r="C249" t="s">
        <v>31</v>
      </c>
      <c r="D249">
        <v>18</v>
      </c>
      <c r="E249">
        <v>30</v>
      </c>
      <c r="F249">
        <v>3</v>
      </c>
      <c r="G249">
        <v>19</v>
      </c>
      <c r="H249" s="8">
        <f>Cocina[[#This Row],[Tiempo de Preparación]]/Cocina[[#This Row],[Cantidad Ordenada]]</f>
        <v>6.333333333333333</v>
      </c>
      <c r="I249">
        <f>Cocina[[#This Row],[Precio Unitario]]*Cocina[[#This Row],[Cantidad Ordenada]]</f>
        <v>90</v>
      </c>
      <c r="J249">
        <f>Cocina[[#This Row],[Costo Unitario]]*Cocina[[#This Row],[Cantidad Ordenada]]</f>
        <v>54</v>
      </c>
      <c r="K249">
        <f>Cocina[[#This Row],[Ganacia Bruta]]-Cocina[[#This Row],[Coste Total]]</f>
        <v>36</v>
      </c>
      <c r="L249" s="3">
        <f>Cocina[[#This Row],[Ganancia Neta]]/Cocina[[#This Row],[Ganacia Bruta]]</f>
        <v>0.4</v>
      </c>
      <c r="N249"/>
    </row>
    <row r="250" spans="1:14" x14ac:dyDescent="0.2">
      <c r="A250">
        <v>94</v>
      </c>
      <c r="B250">
        <v>12</v>
      </c>
      <c r="C250" t="s">
        <v>95</v>
      </c>
      <c r="D250">
        <v>19</v>
      </c>
      <c r="E250">
        <v>32</v>
      </c>
      <c r="F250">
        <v>2</v>
      </c>
      <c r="G250">
        <v>56</v>
      </c>
      <c r="H250" s="8">
        <f>Cocina[[#This Row],[Tiempo de Preparación]]/Cocina[[#This Row],[Cantidad Ordenada]]</f>
        <v>28</v>
      </c>
      <c r="I250">
        <f>Cocina[[#This Row],[Precio Unitario]]*Cocina[[#This Row],[Cantidad Ordenada]]</f>
        <v>64</v>
      </c>
      <c r="J250">
        <f>Cocina[[#This Row],[Costo Unitario]]*Cocina[[#This Row],[Cantidad Ordenada]]</f>
        <v>38</v>
      </c>
      <c r="K250">
        <f>Cocina[[#This Row],[Ganacia Bruta]]-Cocina[[#This Row],[Coste Total]]</f>
        <v>26</v>
      </c>
      <c r="L250" s="3">
        <f>Cocina[[#This Row],[Ganancia Neta]]/Cocina[[#This Row],[Ganacia Bruta]]</f>
        <v>0.40625</v>
      </c>
      <c r="N250"/>
    </row>
    <row r="251" spans="1:14" x14ac:dyDescent="0.2">
      <c r="A251">
        <v>94</v>
      </c>
      <c r="B251">
        <v>12</v>
      </c>
      <c r="C251" t="s">
        <v>102</v>
      </c>
      <c r="D251">
        <v>20</v>
      </c>
      <c r="E251">
        <v>33</v>
      </c>
      <c r="F251">
        <v>3</v>
      </c>
      <c r="G251">
        <v>54</v>
      </c>
      <c r="H251" s="8">
        <f>Cocina[[#This Row],[Tiempo de Preparación]]/Cocina[[#This Row],[Cantidad Ordenada]]</f>
        <v>18</v>
      </c>
      <c r="I251">
        <f>Cocina[[#This Row],[Precio Unitario]]*Cocina[[#This Row],[Cantidad Ordenada]]</f>
        <v>99</v>
      </c>
      <c r="J251">
        <f>Cocina[[#This Row],[Costo Unitario]]*Cocina[[#This Row],[Cantidad Ordenada]]</f>
        <v>60</v>
      </c>
      <c r="K251">
        <f>Cocina[[#This Row],[Ganacia Bruta]]-Cocina[[#This Row],[Coste Total]]</f>
        <v>39</v>
      </c>
      <c r="L251" s="3">
        <f>Cocina[[#This Row],[Ganancia Neta]]/Cocina[[#This Row],[Ganacia Bruta]]</f>
        <v>0.39393939393939392</v>
      </c>
      <c r="N251"/>
    </row>
    <row r="252" spans="1:14" x14ac:dyDescent="0.2">
      <c r="A252">
        <v>95</v>
      </c>
      <c r="B252">
        <v>12</v>
      </c>
      <c r="C252" t="s">
        <v>44</v>
      </c>
      <c r="D252">
        <v>11</v>
      </c>
      <c r="E252">
        <v>19</v>
      </c>
      <c r="F252">
        <v>3</v>
      </c>
      <c r="G252">
        <v>19</v>
      </c>
      <c r="H252" s="8">
        <f>Cocina[[#This Row],[Tiempo de Preparación]]/Cocina[[#This Row],[Cantidad Ordenada]]</f>
        <v>6.333333333333333</v>
      </c>
      <c r="I252">
        <f>Cocina[[#This Row],[Precio Unitario]]*Cocina[[#This Row],[Cantidad Ordenada]]</f>
        <v>57</v>
      </c>
      <c r="J252">
        <f>Cocina[[#This Row],[Costo Unitario]]*Cocina[[#This Row],[Cantidad Ordenada]]</f>
        <v>33</v>
      </c>
      <c r="K252">
        <f>Cocina[[#This Row],[Ganacia Bruta]]-Cocina[[#This Row],[Coste Total]]</f>
        <v>24</v>
      </c>
      <c r="L252" s="3">
        <f>Cocina[[#This Row],[Ganancia Neta]]/Cocina[[#This Row],[Ganacia Bruta]]</f>
        <v>0.42105263157894735</v>
      </c>
      <c r="N252"/>
    </row>
    <row r="253" spans="1:14" x14ac:dyDescent="0.2">
      <c r="A253">
        <v>95</v>
      </c>
      <c r="B253">
        <v>12</v>
      </c>
      <c r="C253" t="s">
        <v>95</v>
      </c>
      <c r="D253">
        <v>19</v>
      </c>
      <c r="E253">
        <v>32</v>
      </c>
      <c r="F253">
        <v>3</v>
      </c>
      <c r="G253">
        <v>22</v>
      </c>
      <c r="H253" s="8">
        <f>Cocina[[#This Row],[Tiempo de Preparación]]/Cocina[[#This Row],[Cantidad Ordenada]]</f>
        <v>7.333333333333333</v>
      </c>
      <c r="I253">
        <f>Cocina[[#This Row],[Precio Unitario]]*Cocina[[#This Row],[Cantidad Ordenada]]</f>
        <v>96</v>
      </c>
      <c r="J253">
        <f>Cocina[[#This Row],[Costo Unitario]]*Cocina[[#This Row],[Cantidad Ordenada]]</f>
        <v>57</v>
      </c>
      <c r="K253">
        <f>Cocina[[#This Row],[Ganacia Bruta]]-Cocina[[#This Row],[Coste Total]]</f>
        <v>39</v>
      </c>
      <c r="L253" s="3">
        <f>Cocina[[#This Row],[Ganancia Neta]]/Cocina[[#This Row],[Ganacia Bruta]]</f>
        <v>0.40625</v>
      </c>
      <c r="N253"/>
    </row>
    <row r="254" spans="1:14" x14ac:dyDescent="0.2">
      <c r="A254">
        <v>96</v>
      </c>
      <c r="B254">
        <v>16</v>
      </c>
      <c r="C254" t="s">
        <v>102</v>
      </c>
      <c r="D254">
        <v>20</v>
      </c>
      <c r="E254">
        <v>33</v>
      </c>
      <c r="F254">
        <v>2</v>
      </c>
      <c r="G254">
        <v>47</v>
      </c>
      <c r="H254" s="8">
        <f>Cocina[[#This Row],[Tiempo de Preparación]]/Cocina[[#This Row],[Cantidad Ordenada]]</f>
        <v>23.5</v>
      </c>
      <c r="I254">
        <f>Cocina[[#This Row],[Precio Unitario]]*Cocina[[#This Row],[Cantidad Ordenada]]</f>
        <v>66</v>
      </c>
      <c r="J254">
        <f>Cocina[[#This Row],[Costo Unitario]]*Cocina[[#This Row],[Cantidad Ordenada]]</f>
        <v>40</v>
      </c>
      <c r="K254">
        <f>Cocina[[#This Row],[Ganacia Bruta]]-Cocina[[#This Row],[Coste Total]]</f>
        <v>26</v>
      </c>
      <c r="L254" s="3">
        <f>Cocina[[#This Row],[Ganancia Neta]]/Cocina[[#This Row],[Ganacia Bruta]]</f>
        <v>0.39393939393939392</v>
      </c>
      <c r="N254"/>
    </row>
    <row r="255" spans="1:14" x14ac:dyDescent="0.2">
      <c r="A255">
        <v>96</v>
      </c>
      <c r="B255">
        <v>16</v>
      </c>
      <c r="C255" t="s">
        <v>44</v>
      </c>
      <c r="D255">
        <v>11</v>
      </c>
      <c r="E255">
        <v>19</v>
      </c>
      <c r="F255">
        <v>2</v>
      </c>
      <c r="G255">
        <v>10</v>
      </c>
      <c r="H255" s="8">
        <f>Cocina[[#This Row],[Tiempo de Preparación]]/Cocina[[#This Row],[Cantidad Ordenada]]</f>
        <v>5</v>
      </c>
      <c r="I255">
        <f>Cocina[[#This Row],[Precio Unitario]]*Cocina[[#This Row],[Cantidad Ordenada]]</f>
        <v>38</v>
      </c>
      <c r="J255">
        <f>Cocina[[#This Row],[Costo Unitario]]*Cocina[[#This Row],[Cantidad Ordenada]]</f>
        <v>22</v>
      </c>
      <c r="K255">
        <f>Cocina[[#This Row],[Ganacia Bruta]]-Cocina[[#This Row],[Coste Total]]</f>
        <v>16</v>
      </c>
      <c r="L255" s="3">
        <f>Cocina[[#This Row],[Ganancia Neta]]/Cocina[[#This Row],[Ganacia Bruta]]</f>
        <v>0.42105263157894735</v>
      </c>
      <c r="N255"/>
    </row>
    <row r="256" spans="1:14" x14ac:dyDescent="0.2">
      <c r="A256">
        <v>96</v>
      </c>
      <c r="B256">
        <v>16</v>
      </c>
      <c r="C256" t="s">
        <v>65</v>
      </c>
      <c r="D256">
        <v>14</v>
      </c>
      <c r="E256">
        <v>24</v>
      </c>
      <c r="F256">
        <v>3</v>
      </c>
      <c r="G256">
        <v>19</v>
      </c>
      <c r="H256" s="8">
        <f>Cocina[[#This Row],[Tiempo de Preparación]]/Cocina[[#This Row],[Cantidad Ordenada]]</f>
        <v>6.333333333333333</v>
      </c>
      <c r="I256">
        <f>Cocina[[#This Row],[Precio Unitario]]*Cocina[[#This Row],[Cantidad Ordenada]]</f>
        <v>72</v>
      </c>
      <c r="J256">
        <f>Cocina[[#This Row],[Costo Unitario]]*Cocina[[#This Row],[Cantidad Ordenada]]</f>
        <v>42</v>
      </c>
      <c r="K256">
        <f>Cocina[[#This Row],[Ganacia Bruta]]-Cocina[[#This Row],[Coste Total]]</f>
        <v>30</v>
      </c>
      <c r="L256" s="3">
        <f>Cocina[[#This Row],[Ganancia Neta]]/Cocina[[#This Row],[Ganacia Bruta]]</f>
        <v>0.41666666666666669</v>
      </c>
      <c r="N256"/>
    </row>
    <row r="257" spans="1:14" x14ac:dyDescent="0.2">
      <c r="A257">
        <v>97</v>
      </c>
      <c r="B257">
        <v>14</v>
      </c>
      <c r="C257" t="s">
        <v>61</v>
      </c>
      <c r="D257">
        <v>15</v>
      </c>
      <c r="E257">
        <v>26</v>
      </c>
      <c r="F257">
        <v>1</v>
      </c>
      <c r="G257">
        <v>17</v>
      </c>
      <c r="H257" s="8">
        <f>Cocina[[#This Row],[Tiempo de Preparación]]/Cocina[[#This Row],[Cantidad Ordenada]]</f>
        <v>17</v>
      </c>
      <c r="I257">
        <f>Cocina[[#This Row],[Precio Unitario]]*Cocina[[#This Row],[Cantidad Ordenada]]</f>
        <v>26</v>
      </c>
      <c r="J257">
        <f>Cocina[[#This Row],[Costo Unitario]]*Cocina[[#This Row],[Cantidad Ordenada]]</f>
        <v>15</v>
      </c>
      <c r="K257">
        <f>Cocina[[#This Row],[Ganacia Bruta]]-Cocina[[#This Row],[Coste Total]]</f>
        <v>11</v>
      </c>
      <c r="L257" s="3">
        <f>Cocina[[#This Row],[Ganancia Neta]]/Cocina[[#This Row],[Ganacia Bruta]]</f>
        <v>0.42307692307692307</v>
      </c>
      <c r="N257"/>
    </row>
    <row r="258" spans="1:14" x14ac:dyDescent="0.2">
      <c r="A258">
        <v>97</v>
      </c>
      <c r="B258">
        <v>14</v>
      </c>
      <c r="C258" t="s">
        <v>56</v>
      </c>
      <c r="D258">
        <v>12</v>
      </c>
      <c r="E258">
        <v>20</v>
      </c>
      <c r="F258">
        <v>3</v>
      </c>
      <c r="G258">
        <v>5</v>
      </c>
      <c r="H258" s="8">
        <f>Cocina[[#This Row],[Tiempo de Preparación]]/Cocina[[#This Row],[Cantidad Ordenada]]</f>
        <v>1.6666666666666667</v>
      </c>
      <c r="I258">
        <f>Cocina[[#This Row],[Precio Unitario]]*Cocina[[#This Row],[Cantidad Ordenada]]</f>
        <v>60</v>
      </c>
      <c r="J258">
        <f>Cocina[[#This Row],[Costo Unitario]]*Cocina[[#This Row],[Cantidad Ordenada]]</f>
        <v>36</v>
      </c>
      <c r="K258">
        <f>Cocina[[#This Row],[Ganacia Bruta]]-Cocina[[#This Row],[Coste Total]]</f>
        <v>24</v>
      </c>
      <c r="L258" s="3">
        <f>Cocina[[#This Row],[Ganancia Neta]]/Cocina[[#This Row],[Ganacia Bruta]]</f>
        <v>0.4</v>
      </c>
      <c r="N258"/>
    </row>
    <row r="259" spans="1:14" x14ac:dyDescent="0.2">
      <c r="A259">
        <v>97</v>
      </c>
      <c r="B259">
        <v>14</v>
      </c>
      <c r="C259" t="s">
        <v>29</v>
      </c>
      <c r="D259">
        <v>20</v>
      </c>
      <c r="E259">
        <v>34</v>
      </c>
      <c r="F259">
        <v>3</v>
      </c>
      <c r="G259">
        <v>57</v>
      </c>
      <c r="H259" s="8">
        <f>Cocina[[#This Row],[Tiempo de Preparación]]/Cocina[[#This Row],[Cantidad Ordenada]]</f>
        <v>19</v>
      </c>
      <c r="I259">
        <f>Cocina[[#This Row],[Precio Unitario]]*Cocina[[#This Row],[Cantidad Ordenada]]</f>
        <v>102</v>
      </c>
      <c r="J259">
        <f>Cocina[[#This Row],[Costo Unitario]]*Cocina[[#This Row],[Cantidad Ordenada]]</f>
        <v>60</v>
      </c>
      <c r="K259">
        <f>Cocina[[#This Row],[Ganacia Bruta]]-Cocina[[#This Row],[Coste Total]]</f>
        <v>42</v>
      </c>
      <c r="L259" s="3">
        <f>Cocina[[#This Row],[Ganancia Neta]]/Cocina[[#This Row],[Ganacia Bruta]]</f>
        <v>0.41176470588235292</v>
      </c>
      <c r="N259"/>
    </row>
    <row r="260" spans="1:14" x14ac:dyDescent="0.2">
      <c r="A260">
        <v>98</v>
      </c>
      <c r="B260">
        <v>7</v>
      </c>
      <c r="C260" t="s">
        <v>56</v>
      </c>
      <c r="D260">
        <v>12</v>
      </c>
      <c r="E260">
        <v>20</v>
      </c>
      <c r="F260">
        <v>3</v>
      </c>
      <c r="G260">
        <v>56</v>
      </c>
      <c r="H260" s="8">
        <f>Cocina[[#This Row],[Tiempo de Preparación]]/Cocina[[#This Row],[Cantidad Ordenada]]</f>
        <v>18.666666666666668</v>
      </c>
      <c r="I260">
        <f>Cocina[[#This Row],[Precio Unitario]]*Cocina[[#This Row],[Cantidad Ordenada]]</f>
        <v>60</v>
      </c>
      <c r="J260">
        <f>Cocina[[#This Row],[Costo Unitario]]*Cocina[[#This Row],[Cantidad Ordenada]]</f>
        <v>36</v>
      </c>
      <c r="K260">
        <f>Cocina[[#This Row],[Ganacia Bruta]]-Cocina[[#This Row],[Coste Total]]</f>
        <v>24</v>
      </c>
      <c r="L260" s="3">
        <f>Cocina[[#This Row],[Ganancia Neta]]/Cocina[[#This Row],[Ganacia Bruta]]</f>
        <v>0.4</v>
      </c>
      <c r="N260"/>
    </row>
    <row r="261" spans="1:14" x14ac:dyDescent="0.2">
      <c r="A261">
        <v>98</v>
      </c>
      <c r="B261">
        <v>7</v>
      </c>
      <c r="C261" t="s">
        <v>18</v>
      </c>
      <c r="D261">
        <v>17</v>
      </c>
      <c r="E261">
        <v>29</v>
      </c>
      <c r="F261">
        <v>3</v>
      </c>
      <c r="G261">
        <v>33</v>
      </c>
      <c r="H261" s="8">
        <f>Cocina[[#This Row],[Tiempo de Preparación]]/Cocina[[#This Row],[Cantidad Ordenada]]</f>
        <v>11</v>
      </c>
      <c r="I261">
        <f>Cocina[[#This Row],[Precio Unitario]]*Cocina[[#This Row],[Cantidad Ordenada]]</f>
        <v>87</v>
      </c>
      <c r="J261">
        <f>Cocina[[#This Row],[Costo Unitario]]*Cocina[[#This Row],[Cantidad Ordenada]]</f>
        <v>51</v>
      </c>
      <c r="K261">
        <f>Cocina[[#This Row],[Ganacia Bruta]]-Cocina[[#This Row],[Coste Total]]</f>
        <v>36</v>
      </c>
      <c r="L261" s="3">
        <f>Cocina[[#This Row],[Ganancia Neta]]/Cocina[[#This Row],[Ganacia Bruta]]</f>
        <v>0.41379310344827586</v>
      </c>
      <c r="N261"/>
    </row>
    <row r="262" spans="1:14" x14ac:dyDescent="0.2">
      <c r="A262">
        <v>98</v>
      </c>
      <c r="B262">
        <v>7</v>
      </c>
      <c r="C262" t="s">
        <v>44</v>
      </c>
      <c r="D262">
        <v>11</v>
      </c>
      <c r="E262">
        <v>19</v>
      </c>
      <c r="F262">
        <v>1</v>
      </c>
      <c r="G262">
        <v>51</v>
      </c>
      <c r="H262" s="8">
        <f>Cocina[[#This Row],[Tiempo de Preparación]]/Cocina[[#This Row],[Cantidad Ordenada]]</f>
        <v>51</v>
      </c>
      <c r="I262">
        <f>Cocina[[#This Row],[Precio Unitario]]*Cocina[[#This Row],[Cantidad Ordenada]]</f>
        <v>19</v>
      </c>
      <c r="J262">
        <f>Cocina[[#This Row],[Costo Unitario]]*Cocina[[#This Row],[Cantidad Ordenada]]</f>
        <v>11</v>
      </c>
      <c r="K262">
        <f>Cocina[[#This Row],[Ganacia Bruta]]-Cocina[[#This Row],[Coste Total]]</f>
        <v>8</v>
      </c>
      <c r="L262" s="3">
        <f>Cocina[[#This Row],[Ganancia Neta]]/Cocina[[#This Row],[Ganacia Bruta]]</f>
        <v>0.42105263157894735</v>
      </c>
      <c r="N262"/>
    </row>
    <row r="263" spans="1:14" x14ac:dyDescent="0.2">
      <c r="A263">
        <v>99</v>
      </c>
      <c r="B263">
        <v>2</v>
      </c>
      <c r="C263" t="s">
        <v>31</v>
      </c>
      <c r="D263">
        <v>18</v>
      </c>
      <c r="E263">
        <v>30</v>
      </c>
      <c r="F263">
        <v>2</v>
      </c>
      <c r="G263">
        <v>27</v>
      </c>
      <c r="H263" s="8">
        <f>Cocina[[#This Row],[Tiempo de Preparación]]/Cocina[[#This Row],[Cantidad Ordenada]]</f>
        <v>13.5</v>
      </c>
      <c r="I263">
        <f>Cocina[[#This Row],[Precio Unitario]]*Cocina[[#This Row],[Cantidad Ordenada]]</f>
        <v>60</v>
      </c>
      <c r="J263">
        <f>Cocina[[#This Row],[Costo Unitario]]*Cocina[[#This Row],[Cantidad Ordenada]]</f>
        <v>36</v>
      </c>
      <c r="K263">
        <f>Cocina[[#This Row],[Ganacia Bruta]]-Cocina[[#This Row],[Coste Total]]</f>
        <v>24</v>
      </c>
      <c r="L263" s="3">
        <f>Cocina[[#This Row],[Ganancia Neta]]/Cocina[[#This Row],[Ganacia Bruta]]</f>
        <v>0.4</v>
      </c>
      <c r="N263"/>
    </row>
    <row r="264" spans="1:14" x14ac:dyDescent="0.2">
      <c r="A264">
        <v>99</v>
      </c>
      <c r="B264">
        <v>2</v>
      </c>
      <c r="C264" t="s">
        <v>47</v>
      </c>
      <c r="D264">
        <v>19</v>
      </c>
      <c r="E264">
        <v>31</v>
      </c>
      <c r="F264">
        <v>1</v>
      </c>
      <c r="G264">
        <v>5</v>
      </c>
      <c r="H264" s="8">
        <f>Cocina[[#This Row],[Tiempo de Preparación]]/Cocina[[#This Row],[Cantidad Ordenada]]</f>
        <v>5</v>
      </c>
      <c r="I264">
        <f>Cocina[[#This Row],[Precio Unitario]]*Cocina[[#This Row],[Cantidad Ordenada]]</f>
        <v>31</v>
      </c>
      <c r="J264">
        <f>Cocina[[#This Row],[Costo Unitario]]*Cocina[[#This Row],[Cantidad Ordenada]]</f>
        <v>19</v>
      </c>
      <c r="K264">
        <f>Cocina[[#This Row],[Ganacia Bruta]]-Cocina[[#This Row],[Coste Total]]</f>
        <v>12</v>
      </c>
      <c r="L264" s="3">
        <f>Cocina[[#This Row],[Ganancia Neta]]/Cocina[[#This Row],[Ganacia Bruta]]</f>
        <v>0.38709677419354838</v>
      </c>
      <c r="N264"/>
    </row>
    <row r="265" spans="1:14" x14ac:dyDescent="0.2">
      <c r="A265">
        <v>99</v>
      </c>
      <c r="B265">
        <v>2</v>
      </c>
      <c r="C265" t="s">
        <v>44</v>
      </c>
      <c r="D265">
        <v>11</v>
      </c>
      <c r="E265">
        <v>19</v>
      </c>
      <c r="F265">
        <v>1</v>
      </c>
      <c r="G265">
        <v>9</v>
      </c>
      <c r="H265" s="8">
        <f>Cocina[[#This Row],[Tiempo de Preparación]]/Cocina[[#This Row],[Cantidad Ordenada]]</f>
        <v>9</v>
      </c>
      <c r="I265">
        <f>Cocina[[#This Row],[Precio Unitario]]*Cocina[[#This Row],[Cantidad Ordenada]]</f>
        <v>19</v>
      </c>
      <c r="J265">
        <f>Cocina[[#This Row],[Costo Unitario]]*Cocina[[#This Row],[Cantidad Ordenada]]</f>
        <v>11</v>
      </c>
      <c r="K265">
        <f>Cocina[[#This Row],[Ganacia Bruta]]-Cocina[[#This Row],[Coste Total]]</f>
        <v>8</v>
      </c>
      <c r="L265" s="3">
        <f>Cocina[[#This Row],[Ganancia Neta]]/Cocina[[#This Row],[Ganacia Bruta]]</f>
        <v>0.42105263157894735</v>
      </c>
      <c r="N265"/>
    </row>
    <row r="266" spans="1:14" x14ac:dyDescent="0.2">
      <c r="A266">
        <v>99</v>
      </c>
      <c r="B266">
        <v>2</v>
      </c>
      <c r="C266" t="s">
        <v>18</v>
      </c>
      <c r="D266">
        <v>17</v>
      </c>
      <c r="E266">
        <v>29</v>
      </c>
      <c r="F266">
        <v>1</v>
      </c>
      <c r="G266">
        <v>45</v>
      </c>
      <c r="H266" s="8">
        <f>Cocina[[#This Row],[Tiempo de Preparación]]/Cocina[[#This Row],[Cantidad Ordenada]]</f>
        <v>45</v>
      </c>
      <c r="I266">
        <f>Cocina[[#This Row],[Precio Unitario]]*Cocina[[#This Row],[Cantidad Ordenada]]</f>
        <v>29</v>
      </c>
      <c r="J266">
        <f>Cocina[[#This Row],[Costo Unitario]]*Cocina[[#This Row],[Cantidad Ordenada]]</f>
        <v>17</v>
      </c>
      <c r="K266">
        <f>Cocina[[#This Row],[Ganacia Bruta]]-Cocina[[#This Row],[Coste Total]]</f>
        <v>12</v>
      </c>
      <c r="L266" s="3">
        <f>Cocina[[#This Row],[Ganancia Neta]]/Cocina[[#This Row],[Ganacia Bruta]]</f>
        <v>0.41379310344827586</v>
      </c>
      <c r="N266"/>
    </row>
    <row r="267" spans="1:14" x14ac:dyDescent="0.2">
      <c r="A267">
        <v>100</v>
      </c>
      <c r="B267">
        <v>18</v>
      </c>
      <c r="C267" t="s">
        <v>65</v>
      </c>
      <c r="D267">
        <v>14</v>
      </c>
      <c r="E267">
        <v>24</v>
      </c>
      <c r="F267">
        <v>3</v>
      </c>
      <c r="G267">
        <v>48</v>
      </c>
      <c r="H267" s="8">
        <f>Cocina[[#This Row],[Tiempo de Preparación]]/Cocina[[#This Row],[Cantidad Ordenada]]</f>
        <v>16</v>
      </c>
      <c r="I267">
        <f>Cocina[[#This Row],[Precio Unitario]]*Cocina[[#This Row],[Cantidad Ordenada]]</f>
        <v>72</v>
      </c>
      <c r="J267">
        <f>Cocina[[#This Row],[Costo Unitario]]*Cocina[[#This Row],[Cantidad Ordenada]]</f>
        <v>42</v>
      </c>
      <c r="K267">
        <f>Cocina[[#This Row],[Ganacia Bruta]]-Cocina[[#This Row],[Coste Total]]</f>
        <v>30</v>
      </c>
      <c r="L267" s="3">
        <f>Cocina[[#This Row],[Ganancia Neta]]/Cocina[[#This Row],[Ganacia Bruta]]</f>
        <v>0.41666666666666669</v>
      </c>
      <c r="N267"/>
    </row>
    <row r="268" spans="1:14" x14ac:dyDescent="0.2">
      <c r="A268">
        <v>100</v>
      </c>
      <c r="B268">
        <v>18</v>
      </c>
      <c r="C268" t="s">
        <v>82</v>
      </c>
      <c r="D268">
        <v>13</v>
      </c>
      <c r="E268">
        <v>22</v>
      </c>
      <c r="F268">
        <v>2</v>
      </c>
      <c r="G268">
        <v>33</v>
      </c>
      <c r="H268" s="8">
        <f>Cocina[[#This Row],[Tiempo de Preparación]]/Cocina[[#This Row],[Cantidad Ordenada]]</f>
        <v>16.5</v>
      </c>
      <c r="I268">
        <f>Cocina[[#This Row],[Precio Unitario]]*Cocina[[#This Row],[Cantidad Ordenada]]</f>
        <v>44</v>
      </c>
      <c r="J268">
        <f>Cocina[[#This Row],[Costo Unitario]]*Cocina[[#This Row],[Cantidad Ordenada]]</f>
        <v>26</v>
      </c>
      <c r="K268">
        <f>Cocina[[#This Row],[Ganacia Bruta]]-Cocina[[#This Row],[Coste Total]]</f>
        <v>18</v>
      </c>
      <c r="L268" s="3">
        <f>Cocina[[#This Row],[Ganancia Neta]]/Cocina[[#This Row],[Ganacia Bruta]]</f>
        <v>0.40909090909090912</v>
      </c>
      <c r="N268"/>
    </row>
    <row r="269" spans="1:14" x14ac:dyDescent="0.2">
      <c r="A269">
        <v>100</v>
      </c>
      <c r="B269">
        <v>18</v>
      </c>
      <c r="C269" t="s">
        <v>50</v>
      </c>
      <c r="D269">
        <v>15</v>
      </c>
      <c r="E269">
        <v>25</v>
      </c>
      <c r="F269">
        <v>2</v>
      </c>
      <c r="G269">
        <v>22</v>
      </c>
      <c r="H269" s="8">
        <f>Cocina[[#This Row],[Tiempo de Preparación]]/Cocina[[#This Row],[Cantidad Ordenada]]</f>
        <v>11</v>
      </c>
      <c r="I269">
        <f>Cocina[[#This Row],[Precio Unitario]]*Cocina[[#This Row],[Cantidad Ordenada]]</f>
        <v>50</v>
      </c>
      <c r="J269">
        <f>Cocina[[#This Row],[Costo Unitario]]*Cocina[[#This Row],[Cantidad Ordenada]]</f>
        <v>30</v>
      </c>
      <c r="K269">
        <f>Cocina[[#This Row],[Ganacia Bruta]]-Cocina[[#This Row],[Coste Total]]</f>
        <v>20</v>
      </c>
      <c r="L269" s="3">
        <f>Cocina[[#This Row],[Ganancia Neta]]/Cocina[[#This Row],[Ganacia Bruta]]</f>
        <v>0.4</v>
      </c>
      <c r="N269"/>
    </row>
    <row r="270" spans="1:14" x14ac:dyDescent="0.2">
      <c r="A270">
        <v>101</v>
      </c>
      <c r="B270">
        <v>1</v>
      </c>
      <c r="C270" t="s">
        <v>47</v>
      </c>
      <c r="D270">
        <v>19</v>
      </c>
      <c r="E270">
        <v>31</v>
      </c>
      <c r="F270">
        <v>1</v>
      </c>
      <c r="G270">
        <v>24</v>
      </c>
      <c r="H270" s="8">
        <f>Cocina[[#This Row],[Tiempo de Preparación]]/Cocina[[#This Row],[Cantidad Ordenada]]</f>
        <v>24</v>
      </c>
      <c r="I270">
        <f>Cocina[[#This Row],[Precio Unitario]]*Cocina[[#This Row],[Cantidad Ordenada]]</f>
        <v>31</v>
      </c>
      <c r="J270">
        <f>Cocina[[#This Row],[Costo Unitario]]*Cocina[[#This Row],[Cantidad Ordenada]]</f>
        <v>19</v>
      </c>
      <c r="K270">
        <f>Cocina[[#This Row],[Ganacia Bruta]]-Cocina[[#This Row],[Coste Total]]</f>
        <v>12</v>
      </c>
      <c r="L270" s="3">
        <f>Cocina[[#This Row],[Ganancia Neta]]/Cocina[[#This Row],[Ganacia Bruta]]</f>
        <v>0.38709677419354838</v>
      </c>
      <c r="N270"/>
    </row>
    <row r="271" spans="1:14" x14ac:dyDescent="0.2">
      <c r="A271">
        <v>101</v>
      </c>
      <c r="B271">
        <v>1</v>
      </c>
      <c r="C271" t="s">
        <v>50</v>
      </c>
      <c r="D271">
        <v>15</v>
      </c>
      <c r="E271">
        <v>25</v>
      </c>
      <c r="F271">
        <v>2</v>
      </c>
      <c r="G271">
        <v>41</v>
      </c>
      <c r="H271" s="8">
        <f>Cocina[[#This Row],[Tiempo de Preparación]]/Cocina[[#This Row],[Cantidad Ordenada]]</f>
        <v>20.5</v>
      </c>
      <c r="I271">
        <f>Cocina[[#This Row],[Precio Unitario]]*Cocina[[#This Row],[Cantidad Ordenada]]</f>
        <v>50</v>
      </c>
      <c r="J271">
        <f>Cocina[[#This Row],[Costo Unitario]]*Cocina[[#This Row],[Cantidad Ordenada]]</f>
        <v>30</v>
      </c>
      <c r="K271">
        <f>Cocina[[#This Row],[Ganacia Bruta]]-Cocina[[#This Row],[Coste Total]]</f>
        <v>20</v>
      </c>
      <c r="L271" s="3">
        <f>Cocina[[#This Row],[Ganancia Neta]]/Cocina[[#This Row],[Ganacia Bruta]]</f>
        <v>0.4</v>
      </c>
      <c r="N271"/>
    </row>
    <row r="272" spans="1:14" x14ac:dyDescent="0.2">
      <c r="A272">
        <v>101</v>
      </c>
      <c r="B272">
        <v>1</v>
      </c>
      <c r="C272" t="s">
        <v>82</v>
      </c>
      <c r="D272">
        <v>13</v>
      </c>
      <c r="E272">
        <v>22</v>
      </c>
      <c r="F272">
        <v>1</v>
      </c>
      <c r="G272">
        <v>35</v>
      </c>
      <c r="H272" s="8">
        <f>Cocina[[#This Row],[Tiempo de Preparación]]/Cocina[[#This Row],[Cantidad Ordenada]]</f>
        <v>35</v>
      </c>
      <c r="I272">
        <f>Cocina[[#This Row],[Precio Unitario]]*Cocina[[#This Row],[Cantidad Ordenada]]</f>
        <v>22</v>
      </c>
      <c r="J272">
        <f>Cocina[[#This Row],[Costo Unitario]]*Cocina[[#This Row],[Cantidad Ordenada]]</f>
        <v>13</v>
      </c>
      <c r="K272">
        <f>Cocina[[#This Row],[Ganacia Bruta]]-Cocina[[#This Row],[Coste Total]]</f>
        <v>9</v>
      </c>
      <c r="L272" s="3">
        <f>Cocina[[#This Row],[Ganancia Neta]]/Cocina[[#This Row],[Ganacia Bruta]]</f>
        <v>0.40909090909090912</v>
      </c>
      <c r="N272"/>
    </row>
    <row r="273" spans="1:14" x14ac:dyDescent="0.2">
      <c r="A273">
        <v>101</v>
      </c>
      <c r="B273">
        <v>1</v>
      </c>
      <c r="C273" t="s">
        <v>11</v>
      </c>
      <c r="D273">
        <v>21</v>
      </c>
      <c r="E273">
        <v>35</v>
      </c>
      <c r="F273">
        <v>1</v>
      </c>
      <c r="G273">
        <v>34</v>
      </c>
      <c r="H273" s="8">
        <f>Cocina[[#This Row],[Tiempo de Preparación]]/Cocina[[#This Row],[Cantidad Ordenada]]</f>
        <v>34</v>
      </c>
      <c r="I273">
        <f>Cocina[[#This Row],[Precio Unitario]]*Cocina[[#This Row],[Cantidad Ordenada]]</f>
        <v>35</v>
      </c>
      <c r="J273">
        <f>Cocina[[#This Row],[Costo Unitario]]*Cocina[[#This Row],[Cantidad Ordenada]]</f>
        <v>21</v>
      </c>
      <c r="K273">
        <f>Cocina[[#This Row],[Ganacia Bruta]]-Cocina[[#This Row],[Coste Total]]</f>
        <v>14</v>
      </c>
      <c r="L273" s="3">
        <f>Cocina[[#This Row],[Ganancia Neta]]/Cocina[[#This Row],[Ganacia Bruta]]</f>
        <v>0.4</v>
      </c>
      <c r="N273"/>
    </row>
    <row r="274" spans="1:14" x14ac:dyDescent="0.2">
      <c r="A274">
        <v>102</v>
      </c>
      <c r="B274">
        <v>19</v>
      </c>
      <c r="C274" t="s">
        <v>22</v>
      </c>
      <c r="D274">
        <v>16</v>
      </c>
      <c r="E274">
        <v>28</v>
      </c>
      <c r="F274">
        <v>3</v>
      </c>
      <c r="G274">
        <v>17</v>
      </c>
      <c r="H274" s="8">
        <f>Cocina[[#This Row],[Tiempo de Preparación]]/Cocina[[#This Row],[Cantidad Ordenada]]</f>
        <v>5.666666666666667</v>
      </c>
      <c r="I274">
        <f>Cocina[[#This Row],[Precio Unitario]]*Cocina[[#This Row],[Cantidad Ordenada]]</f>
        <v>84</v>
      </c>
      <c r="J274">
        <f>Cocina[[#This Row],[Costo Unitario]]*Cocina[[#This Row],[Cantidad Ordenada]]</f>
        <v>48</v>
      </c>
      <c r="K274">
        <f>Cocina[[#This Row],[Ganacia Bruta]]-Cocina[[#This Row],[Coste Total]]</f>
        <v>36</v>
      </c>
      <c r="L274" s="3">
        <f>Cocina[[#This Row],[Ganancia Neta]]/Cocina[[#This Row],[Ganacia Bruta]]</f>
        <v>0.42857142857142855</v>
      </c>
      <c r="N274"/>
    </row>
    <row r="275" spans="1:14" x14ac:dyDescent="0.2">
      <c r="A275">
        <v>102</v>
      </c>
      <c r="B275">
        <v>19</v>
      </c>
      <c r="C275" t="s">
        <v>18</v>
      </c>
      <c r="D275">
        <v>17</v>
      </c>
      <c r="E275">
        <v>29</v>
      </c>
      <c r="F275">
        <v>3</v>
      </c>
      <c r="G275">
        <v>29</v>
      </c>
      <c r="H275" s="8">
        <f>Cocina[[#This Row],[Tiempo de Preparación]]/Cocina[[#This Row],[Cantidad Ordenada]]</f>
        <v>9.6666666666666661</v>
      </c>
      <c r="I275">
        <f>Cocina[[#This Row],[Precio Unitario]]*Cocina[[#This Row],[Cantidad Ordenada]]</f>
        <v>87</v>
      </c>
      <c r="J275">
        <f>Cocina[[#This Row],[Costo Unitario]]*Cocina[[#This Row],[Cantidad Ordenada]]</f>
        <v>51</v>
      </c>
      <c r="K275">
        <f>Cocina[[#This Row],[Ganacia Bruta]]-Cocina[[#This Row],[Coste Total]]</f>
        <v>36</v>
      </c>
      <c r="L275" s="3">
        <f>Cocina[[#This Row],[Ganancia Neta]]/Cocina[[#This Row],[Ganacia Bruta]]</f>
        <v>0.41379310344827586</v>
      </c>
      <c r="N275"/>
    </row>
    <row r="276" spans="1:14" x14ac:dyDescent="0.2">
      <c r="A276">
        <v>103</v>
      </c>
      <c r="B276">
        <v>13</v>
      </c>
      <c r="C276" t="s">
        <v>33</v>
      </c>
      <c r="D276">
        <v>13</v>
      </c>
      <c r="E276">
        <v>21</v>
      </c>
      <c r="F276">
        <v>1</v>
      </c>
      <c r="G276">
        <v>57</v>
      </c>
      <c r="H276" s="8">
        <f>Cocina[[#This Row],[Tiempo de Preparación]]/Cocina[[#This Row],[Cantidad Ordenada]]</f>
        <v>57</v>
      </c>
      <c r="I276">
        <f>Cocina[[#This Row],[Precio Unitario]]*Cocina[[#This Row],[Cantidad Ordenada]]</f>
        <v>21</v>
      </c>
      <c r="J276">
        <f>Cocina[[#This Row],[Costo Unitario]]*Cocina[[#This Row],[Cantidad Ordenada]]</f>
        <v>13</v>
      </c>
      <c r="K276">
        <f>Cocina[[#This Row],[Ganacia Bruta]]-Cocina[[#This Row],[Coste Total]]</f>
        <v>8</v>
      </c>
      <c r="L276" s="3">
        <f>Cocina[[#This Row],[Ganancia Neta]]/Cocina[[#This Row],[Ganacia Bruta]]</f>
        <v>0.38095238095238093</v>
      </c>
      <c r="N276"/>
    </row>
    <row r="277" spans="1:14" x14ac:dyDescent="0.2">
      <c r="A277">
        <v>103</v>
      </c>
      <c r="B277">
        <v>13</v>
      </c>
      <c r="C277" t="s">
        <v>29</v>
      </c>
      <c r="D277">
        <v>20</v>
      </c>
      <c r="E277">
        <v>34</v>
      </c>
      <c r="F277">
        <v>1</v>
      </c>
      <c r="G277">
        <v>9</v>
      </c>
      <c r="H277" s="8">
        <f>Cocina[[#This Row],[Tiempo de Preparación]]/Cocina[[#This Row],[Cantidad Ordenada]]</f>
        <v>9</v>
      </c>
      <c r="I277">
        <f>Cocina[[#This Row],[Precio Unitario]]*Cocina[[#This Row],[Cantidad Ordenada]]</f>
        <v>34</v>
      </c>
      <c r="J277">
        <f>Cocina[[#This Row],[Costo Unitario]]*Cocina[[#This Row],[Cantidad Ordenada]]</f>
        <v>20</v>
      </c>
      <c r="K277">
        <f>Cocina[[#This Row],[Ganacia Bruta]]-Cocina[[#This Row],[Coste Total]]</f>
        <v>14</v>
      </c>
      <c r="L277" s="3">
        <f>Cocina[[#This Row],[Ganancia Neta]]/Cocina[[#This Row],[Ganacia Bruta]]</f>
        <v>0.41176470588235292</v>
      </c>
      <c r="N277"/>
    </row>
    <row r="278" spans="1:14" x14ac:dyDescent="0.2">
      <c r="A278">
        <v>103</v>
      </c>
      <c r="B278">
        <v>13</v>
      </c>
      <c r="C278" t="s">
        <v>37</v>
      </c>
      <c r="D278">
        <v>10</v>
      </c>
      <c r="E278">
        <v>18</v>
      </c>
      <c r="F278">
        <v>1</v>
      </c>
      <c r="G278">
        <v>33</v>
      </c>
      <c r="H278" s="8">
        <f>Cocina[[#This Row],[Tiempo de Preparación]]/Cocina[[#This Row],[Cantidad Ordenada]]</f>
        <v>33</v>
      </c>
      <c r="I278">
        <f>Cocina[[#This Row],[Precio Unitario]]*Cocina[[#This Row],[Cantidad Ordenada]]</f>
        <v>18</v>
      </c>
      <c r="J278">
        <f>Cocina[[#This Row],[Costo Unitario]]*Cocina[[#This Row],[Cantidad Ordenada]]</f>
        <v>10</v>
      </c>
      <c r="K278">
        <f>Cocina[[#This Row],[Ganacia Bruta]]-Cocina[[#This Row],[Coste Total]]</f>
        <v>8</v>
      </c>
      <c r="L278" s="3">
        <f>Cocina[[#This Row],[Ganancia Neta]]/Cocina[[#This Row],[Ganacia Bruta]]</f>
        <v>0.44444444444444442</v>
      </c>
      <c r="N278"/>
    </row>
    <row r="279" spans="1:14" x14ac:dyDescent="0.2">
      <c r="A279">
        <v>104</v>
      </c>
      <c r="B279">
        <v>14</v>
      </c>
      <c r="C279" t="s">
        <v>79</v>
      </c>
      <c r="D279">
        <v>14</v>
      </c>
      <c r="E279">
        <v>23</v>
      </c>
      <c r="F279">
        <v>2</v>
      </c>
      <c r="G279">
        <v>43</v>
      </c>
      <c r="H279" s="8">
        <f>Cocina[[#This Row],[Tiempo de Preparación]]/Cocina[[#This Row],[Cantidad Ordenada]]</f>
        <v>21.5</v>
      </c>
      <c r="I279">
        <f>Cocina[[#This Row],[Precio Unitario]]*Cocina[[#This Row],[Cantidad Ordenada]]</f>
        <v>46</v>
      </c>
      <c r="J279">
        <f>Cocina[[#This Row],[Costo Unitario]]*Cocina[[#This Row],[Cantidad Ordenada]]</f>
        <v>28</v>
      </c>
      <c r="K279">
        <f>Cocina[[#This Row],[Ganacia Bruta]]-Cocina[[#This Row],[Coste Total]]</f>
        <v>18</v>
      </c>
      <c r="L279" s="3">
        <f>Cocina[[#This Row],[Ganancia Neta]]/Cocina[[#This Row],[Ganacia Bruta]]</f>
        <v>0.39130434782608697</v>
      </c>
      <c r="N279"/>
    </row>
    <row r="280" spans="1:14" x14ac:dyDescent="0.2">
      <c r="A280">
        <v>104</v>
      </c>
      <c r="B280">
        <v>14</v>
      </c>
      <c r="C280" t="s">
        <v>47</v>
      </c>
      <c r="D280">
        <v>19</v>
      </c>
      <c r="E280">
        <v>31</v>
      </c>
      <c r="F280">
        <v>1</v>
      </c>
      <c r="G280">
        <v>12</v>
      </c>
      <c r="H280" s="8">
        <f>Cocina[[#This Row],[Tiempo de Preparación]]/Cocina[[#This Row],[Cantidad Ordenada]]</f>
        <v>12</v>
      </c>
      <c r="I280">
        <f>Cocina[[#This Row],[Precio Unitario]]*Cocina[[#This Row],[Cantidad Ordenada]]</f>
        <v>31</v>
      </c>
      <c r="J280">
        <f>Cocina[[#This Row],[Costo Unitario]]*Cocina[[#This Row],[Cantidad Ordenada]]</f>
        <v>19</v>
      </c>
      <c r="K280">
        <f>Cocina[[#This Row],[Ganacia Bruta]]-Cocina[[#This Row],[Coste Total]]</f>
        <v>12</v>
      </c>
      <c r="L280" s="3">
        <f>Cocina[[#This Row],[Ganancia Neta]]/Cocina[[#This Row],[Ganacia Bruta]]</f>
        <v>0.38709677419354838</v>
      </c>
      <c r="N280"/>
    </row>
    <row r="281" spans="1:14" x14ac:dyDescent="0.2">
      <c r="A281">
        <v>105</v>
      </c>
      <c r="B281">
        <v>14</v>
      </c>
      <c r="C281" t="s">
        <v>56</v>
      </c>
      <c r="D281">
        <v>12</v>
      </c>
      <c r="E281">
        <v>20</v>
      </c>
      <c r="F281">
        <v>3</v>
      </c>
      <c r="G281">
        <v>9</v>
      </c>
      <c r="H281" s="8">
        <f>Cocina[[#This Row],[Tiempo de Preparación]]/Cocina[[#This Row],[Cantidad Ordenada]]</f>
        <v>3</v>
      </c>
      <c r="I281">
        <f>Cocina[[#This Row],[Precio Unitario]]*Cocina[[#This Row],[Cantidad Ordenada]]</f>
        <v>60</v>
      </c>
      <c r="J281">
        <f>Cocina[[#This Row],[Costo Unitario]]*Cocina[[#This Row],[Cantidad Ordenada]]</f>
        <v>36</v>
      </c>
      <c r="K281">
        <f>Cocina[[#This Row],[Ganacia Bruta]]-Cocina[[#This Row],[Coste Total]]</f>
        <v>24</v>
      </c>
      <c r="L281" s="3">
        <f>Cocina[[#This Row],[Ganancia Neta]]/Cocina[[#This Row],[Ganacia Bruta]]</f>
        <v>0.4</v>
      </c>
      <c r="N281"/>
    </row>
    <row r="282" spans="1:14" x14ac:dyDescent="0.2">
      <c r="A282">
        <v>105</v>
      </c>
      <c r="B282">
        <v>14</v>
      </c>
      <c r="C282" t="s">
        <v>41</v>
      </c>
      <c r="D282">
        <v>16</v>
      </c>
      <c r="E282">
        <v>27</v>
      </c>
      <c r="F282">
        <v>3</v>
      </c>
      <c r="G282">
        <v>34</v>
      </c>
      <c r="H282" s="8">
        <f>Cocina[[#This Row],[Tiempo de Preparación]]/Cocina[[#This Row],[Cantidad Ordenada]]</f>
        <v>11.333333333333334</v>
      </c>
      <c r="I282">
        <f>Cocina[[#This Row],[Precio Unitario]]*Cocina[[#This Row],[Cantidad Ordenada]]</f>
        <v>81</v>
      </c>
      <c r="J282">
        <f>Cocina[[#This Row],[Costo Unitario]]*Cocina[[#This Row],[Cantidad Ordenada]]</f>
        <v>48</v>
      </c>
      <c r="K282">
        <f>Cocina[[#This Row],[Ganacia Bruta]]-Cocina[[#This Row],[Coste Total]]</f>
        <v>33</v>
      </c>
      <c r="L282" s="3">
        <f>Cocina[[#This Row],[Ganancia Neta]]/Cocina[[#This Row],[Ganacia Bruta]]</f>
        <v>0.40740740740740738</v>
      </c>
      <c r="N282"/>
    </row>
    <row r="283" spans="1:14" x14ac:dyDescent="0.2">
      <c r="A283">
        <v>106</v>
      </c>
      <c r="B283">
        <v>15</v>
      </c>
      <c r="C283" t="s">
        <v>29</v>
      </c>
      <c r="D283">
        <v>20</v>
      </c>
      <c r="E283">
        <v>34</v>
      </c>
      <c r="F283">
        <v>2</v>
      </c>
      <c r="G283">
        <v>29</v>
      </c>
      <c r="H283" s="8">
        <f>Cocina[[#This Row],[Tiempo de Preparación]]/Cocina[[#This Row],[Cantidad Ordenada]]</f>
        <v>14.5</v>
      </c>
      <c r="I283">
        <f>Cocina[[#This Row],[Precio Unitario]]*Cocina[[#This Row],[Cantidad Ordenada]]</f>
        <v>68</v>
      </c>
      <c r="J283">
        <f>Cocina[[#This Row],[Costo Unitario]]*Cocina[[#This Row],[Cantidad Ordenada]]</f>
        <v>40</v>
      </c>
      <c r="K283">
        <f>Cocina[[#This Row],[Ganacia Bruta]]-Cocina[[#This Row],[Coste Total]]</f>
        <v>28</v>
      </c>
      <c r="L283" s="3">
        <f>Cocina[[#This Row],[Ganancia Neta]]/Cocina[[#This Row],[Ganacia Bruta]]</f>
        <v>0.41176470588235292</v>
      </c>
      <c r="N283"/>
    </row>
    <row r="284" spans="1:14" x14ac:dyDescent="0.2">
      <c r="A284">
        <v>107</v>
      </c>
      <c r="B284">
        <v>11</v>
      </c>
      <c r="C284" t="s">
        <v>95</v>
      </c>
      <c r="D284">
        <v>19</v>
      </c>
      <c r="E284">
        <v>32</v>
      </c>
      <c r="F284">
        <v>2</v>
      </c>
      <c r="G284">
        <v>48</v>
      </c>
      <c r="H284" s="8">
        <f>Cocina[[#This Row],[Tiempo de Preparación]]/Cocina[[#This Row],[Cantidad Ordenada]]</f>
        <v>24</v>
      </c>
      <c r="I284">
        <f>Cocina[[#This Row],[Precio Unitario]]*Cocina[[#This Row],[Cantidad Ordenada]]</f>
        <v>64</v>
      </c>
      <c r="J284">
        <f>Cocina[[#This Row],[Costo Unitario]]*Cocina[[#This Row],[Cantidad Ordenada]]</f>
        <v>38</v>
      </c>
      <c r="K284">
        <f>Cocina[[#This Row],[Ganacia Bruta]]-Cocina[[#This Row],[Coste Total]]</f>
        <v>26</v>
      </c>
      <c r="L284" s="3">
        <f>Cocina[[#This Row],[Ganancia Neta]]/Cocina[[#This Row],[Ganacia Bruta]]</f>
        <v>0.40625</v>
      </c>
      <c r="N284"/>
    </row>
    <row r="285" spans="1:14" x14ac:dyDescent="0.2">
      <c r="A285">
        <v>107</v>
      </c>
      <c r="B285">
        <v>11</v>
      </c>
      <c r="C285" t="s">
        <v>18</v>
      </c>
      <c r="D285">
        <v>17</v>
      </c>
      <c r="E285">
        <v>29</v>
      </c>
      <c r="F285">
        <v>3</v>
      </c>
      <c r="G285">
        <v>51</v>
      </c>
      <c r="H285" s="8">
        <f>Cocina[[#This Row],[Tiempo de Preparación]]/Cocina[[#This Row],[Cantidad Ordenada]]</f>
        <v>17</v>
      </c>
      <c r="I285">
        <f>Cocina[[#This Row],[Precio Unitario]]*Cocina[[#This Row],[Cantidad Ordenada]]</f>
        <v>87</v>
      </c>
      <c r="J285">
        <f>Cocina[[#This Row],[Costo Unitario]]*Cocina[[#This Row],[Cantidad Ordenada]]</f>
        <v>51</v>
      </c>
      <c r="K285">
        <f>Cocina[[#This Row],[Ganacia Bruta]]-Cocina[[#This Row],[Coste Total]]</f>
        <v>36</v>
      </c>
      <c r="L285" s="3">
        <f>Cocina[[#This Row],[Ganancia Neta]]/Cocina[[#This Row],[Ganacia Bruta]]</f>
        <v>0.41379310344827586</v>
      </c>
      <c r="N285"/>
    </row>
    <row r="286" spans="1:14" x14ac:dyDescent="0.2">
      <c r="A286">
        <v>107</v>
      </c>
      <c r="B286">
        <v>11</v>
      </c>
      <c r="C286" t="s">
        <v>29</v>
      </c>
      <c r="D286">
        <v>20</v>
      </c>
      <c r="E286">
        <v>34</v>
      </c>
      <c r="F286">
        <v>3</v>
      </c>
      <c r="G286">
        <v>42</v>
      </c>
      <c r="H286" s="8">
        <f>Cocina[[#This Row],[Tiempo de Preparación]]/Cocina[[#This Row],[Cantidad Ordenada]]</f>
        <v>14</v>
      </c>
      <c r="I286">
        <f>Cocina[[#This Row],[Precio Unitario]]*Cocina[[#This Row],[Cantidad Ordenada]]</f>
        <v>102</v>
      </c>
      <c r="J286">
        <f>Cocina[[#This Row],[Costo Unitario]]*Cocina[[#This Row],[Cantidad Ordenada]]</f>
        <v>60</v>
      </c>
      <c r="K286">
        <f>Cocina[[#This Row],[Ganacia Bruta]]-Cocina[[#This Row],[Coste Total]]</f>
        <v>42</v>
      </c>
      <c r="L286" s="3">
        <f>Cocina[[#This Row],[Ganancia Neta]]/Cocina[[#This Row],[Ganacia Bruta]]</f>
        <v>0.41176470588235292</v>
      </c>
      <c r="N286"/>
    </row>
    <row r="287" spans="1:14" x14ac:dyDescent="0.2">
      <c r="A287">
        <v>108</v>
      </c>
      <c r="B287">
        <v>3</v>
      </c>
      <c r="C287" t="s">
        <v>18</v>
      </c>
      <c r="D287">
        <v>17</v>
      </c>
      <c r="E287">
        <v>29</v>
      </c>
      <c r="F287">
        <v>2</v>
      </c>
      <c r="G287">
        <v>23</v>
      </c>
      <c r="H287" s="8">
        <f>Cocina[[#This Row],[Tiempo de Preparación]]/Cocina[[#This Row],[Cantidad Ordenada]]</f>
        <v>11.5</v>
      </c>
      <c r="I287">
        <f>Cocina[[#This Row],[Precio Unitario]]*Cocina[[#This Row],[Cantidad Ordenada]]</f>
        <v>58</v>
      </c>
      <c r="J287">
        <f>Cocina[[#This Row],[Costo Unitario]]*Cocina[[#This Row],[Cantidad Ordenada]]</f>
        <v>34</v>
      </c>
      <c r="K287">
        <f>Cocina[[#This Row],[Ganacia Bruta]]-Cocina[[#This Row],[Coste Total]]</f>
        <v>24</v>
      </c>
      <c r="L287" s="3">
        <f>Cocina[[#This Row],[Ganancia Neta]]/Cocina[[#This Row],[Ganacia Bruta]]</f>
        <v>0.41379310344827586</v>
      </c>
      <c r="N287"/>
    </row>
    <row r="288" spans="1:14" x14ac:dyDescent="0.2">
      <c r="A288">
        <v>108</v>
      </c>
      <c r="B288">
        <v>3</v>
      </c>
      <c r="C288" t="s">
        <v>37</v>
      </c>
      <c r="D288">
        <v>10</v>
      </c>
      <c r="E288">
        <v>18</v>
      </c>
      <c r="F288">
        <v>1</v>
      </c>
      <c r="G288">
        <v>10</v>
      </c>
      <c r="H288" s="8">
        <f>Cocina[[#This Row],[Tiempo de Preparación]]/Cocina[[#This Row],[Cantidad Ordenada]]</f>
        <v>10</v>
      </c>
      <c r="I288">
        <f>Cocina[[#This Row],[Precio Unitario]]*Cocina[[#This Row],[Cantidad Ordenada]]</f>
        <v>18</v>
      </c>
      <c r="J288">
        <f>Cocina[[#This Row],[Costo Unitario]]*Cocina[[#This Row],[Cantidad Ordenada]]</f>
        <v>10</v>
      </c>
      <c r="K288">
        <f>Cocina[[#This Row],[Ganacia Bruta]]-Cocina[[#This Row],[Coste Total]]</f>
        <v>8</v>
      </c>
      <c r="L288" s="3">
        <f>Cocina[[#This Row],[Ganancia Neta]]/Cocina[[#This Row],[Ganacia Bruta]]</f>
        <v>0.44444444444444442</v>
      </c>
      <c r="N288"/>
    </row>
    <row r="289" spans="1:14" x14ac:dyDescent="0.2">
      <c r="A289">
        <v>108</v>
      </c>
      <c r="B289">
        <v>3</v>
      </c>
      <c r="C289" t="s">
        <v>56</v>
      </c>
      <c r="D289">
        <v>12</v>
      </c>
      <c r="E289">
        <v>20</v>
      </c>
      <c r="F289">
        <v>1</v>
      </c>
      <c r="G289">
        <v>26</v>
      </c>
      <c r="H289" s="8">
        <f>Cocina[[#This Row],[Tiempo de Preparación]]/Cocina[[#This Row],[Cantidad Ordenada]]</f>
        <v>26</v>
      </c>
      <c r="I289">
        <f>Cocina[[#This Row],[Precio Unitario]]*Cocina[[#This Row],[Cantidad Ordenada]]</f>
        <v>20</v>
      </c>
      <c r="J289">
        <f>Cocina[[#This Row],[Costo Unitario]]*Cocina[[#This Row],[Cantidad Ordenada]]</f>
        <v>12</v>
      </c>
      <c r="K289">
        <f>Cocina[[#This Row],[Ganacia Bruta]]-Cocina[[#This Row],[Coste Total]]</f>
        <v>8</v>
      </c>
      <c r="L289" s="3">
        <f>Cocina[[#This Row],[Ganancia Neta]]/Cocina[[#This Row],[Ganacia Bruta]]</f>
        <v>0.4</v>
      </c>
      <c r="N289"/>
    </row>
    <row r="290" spans="1:14" x14ac:dyDescent="0.2">
      <c r="A290">
        <v>108</v>
      </c>
      <c r="B290">
        <v>3</v>
      </c>
      <c r="C290" t="s">
        <v>22</v>
      </c>
      <c r="D290">
        <v>16</v>
      </c>
      <c r="E290">
        <v>28</v>
      </c>
      <c r="F290">
        <v>1</v>
      </c>
      <c r="G290">
        <v>56</v>
      </c>
      <c r="H290" s="8">
        <f>Cocina[[#This Row],[Tiempo de Preparación]]/Cocina[[#This Row],[Cantidad Ordenada]]</f>
        <v>56</v>
      </c>
      <c r="I290">
        <f>Cocina[[#This Row],[Precio Unitario]]*Cocina[[#This Row],[Cantidad Ordenada]]</f>
        <v>28</v>
      </c>
      <c r="J290">
        <f>Cocina[[#This Row],[Costo Unitario]]*Cocina[[#This Row],[Cantidad Ordenada]]</f>
        <v>16</v>
      </c>
      <c r="K290">
        <f>Cocina[[#This Row],[Ganacia Bruta]]-Cocina[[#This Row],[Coste Total]]</f>
        <v>12</v>
      </c>
      <c r="L290" s="3">
        <f>Cocina[[#This Row],[Ganancia Neta]]/Cocina[[#This Row],[Ganacia Bruta]]</f>
        <v>0.42857142857142855</v>
      </c>
      <c r="N290"/>
    </row>
    <row r="291" spans="1:14" x14ac:dyDescent="0.2">
      <c r="A291">
        <v>109</v>
      </c>
      <c r="B291">
        <v>10</v>
      </c>
      <c r="C291" t="s">
        <v>29</v>
      </c>
      <c r="D291">
        <v>20</v>
      </c>
      <c r="E291">
        <v>34</v>
      </c>
      <c r="F291">
        <v>3</v>
      </c>
      <c r="G291">
        <v>54</v>
      </c>
      <c r="H291" s="8">
        <f>Cocina[[#This Row],[Tiempo de Preparación]]/Cocina[[#This Row],[Cantidad Ordenada]]</f>
        <v>18</v>
      </c>
      <c r="I291">
        <f>Cocina[[#This Row],[Precio Unitario]]*Cocina[[#This Row],[Cantidad Ordenada]]</f>
        <v>102</v>
      </c>
      <c r="J291">
        <f>Cocina[[#This Row],[Costo Unitario]]*Cocina[[#This Row],[Cantidad Ordenada]]</f>
        <v>60</v>
      </c>
      <c r="K291">
        <f>Cocina[[#This Row],[Ganacia Bruta]]-Cocina[[#This Row],[Coste Total]]</f>
        <v>42</v>
      </c>
      <c r="L291" s="3">
        <f>Cocina[[#This Row],[Ganancia Neta]]/Cocina[[#This Row],[Ganacia Bruta]]</f>
        <v>0.41176470588235292</v>
      </c>
      <c r="N291"/>
    </row>
    <row r="292" spans="1:14" x14ac:dyDescent="0.2">
      <c r="A292">
        <v>109</v>
      </c>
      <c r="B292">
        <v>10</v>
      </c>
      <c r="C292" t="s">
        <v>79</v>
      </c>
      <c r="D292">
        <v>14</v>
      </c>
      <c r="E292">
        <v>23</v>
      </c>
      <c r="F292">
        <v>1</v>
      </c>
      <c r="G292">
        <v>26</v>
      </c>
      <c r="H292" s="8">
        <f>Cocina[[#This Row],[Tiempo de Preparación]]/Cocina[[#This Row],[Cantidad Ordenada]]</f>
        <v>26</v>
      </c>
      <c r="I292">
        <f>Cocina[[#This Row],[Precio Unitario]]*Cocina[[#This Row],[Cantidad Ordenada]]</f>
        <v>23</v>
      </c>
      <c r="J292">
        <f>Cocina[[#This Row],[Costo Unitario]]*Cocina[[#This Row],[Cantidad Ordenada]]</f>
        <v>14</v>
      </c>
      <c r="K292">
        <f>Cocina[[#This Row],[Ganacia Bruta]]-Cocina[[#This Row],[Coste Total]]</f>
        <v>9</v>
      </c>
      <c r="L292" s="3">
        <f>Cocina[[#This Row],[Ganancia Neta]]/Cocina[[#This Row],[Ganacia Bruta]]</f>
        <v>0.39130434782608697</v>
      </c>
      <c r="N292"/>
    </row>
    <row r="293" spans="1:14" x14ac:dyDescent="0.2">
      <c r="A293">
        <v>109</v>
      </c>
      <c r="B293">
        <v>10</v>
      </c>
      <c r="C293" t="s">
        <v>82</v>
      </c>
      <c r="D293">
        <v>13</v>
      </c>
      <c r="E293">
        <v>22</v>
      </c>
      <c r="F293">
        <v>2</v>
      </c>
      <c r="G293">
        <v>38</v>
      </c>
      <c r="H293" s="8">
        <f>Cocina[[#This Row],[Tiempo de Preparación]]/Cocina[[#This Row],[Cantidad Ordenada]]</f>
        <v>19</v>
      </c>
      <c r="I293">
        <f>Cocina[[#This Row],[Precio Unitario]]*Cocina[[#This Row],[Cantidad Ordenada]]</f>
        <v>44</v>
      </c>
      <c r="J293">
        <f>Cocina[[#This Row],[Costo Unitario]]*Cocina[[#This Row],[Cantidad Ordenada]]</f>
        <v>26</v>
      </c>
      <c r="K293">
        <f>Cocina[[#This Row],[Ganacia Bruta]]-Cocina[[#This Row],[Coste Total]]</f>
        <v>18</v>
      </c>
      <c r="L293" s="3">
        <f>Cocina[[#This Row],[Ganancia Neta]]/Cocina[[#This Row],[Ganacia Bruta]]</f>
        <v>0.40909090909090912</v>
      </c>
      <c r="N293"/>
    </row>
    <row r="294" spans="1:14" x14ac:dyDescent="0.2">
      <c r="A294">
        <v>110</v>
      </c>
      <c r="B294">
        <v>5</v>
      </c>
      <c r="C294" t="s">
        <v>18</v>
      </c>
      <c r="D294">
        <v>17</v>
      </c>
      <c r="E294">
        <v>29</v>
      </c>
      <c r="F294">
        <v>2</v>
      </c>
      <c r="G294">
        <v>38</v>
      </c>
      <c r="H294" s="8">
        <f>Cocina[[#This Row],[Tiempo de Preparación]]/Cocina[[#This Row],[Cantidad Ordenada]]</f>
        <v>19</v>
      </c>
      <c r="I294">
        <f>Cocina[[#This Row],[Precio Unitario]]*Cocina[[#This Row],[Cantidad Ordenada]]</f>
        <v>58</v>
      </c>
      <c r="J294">
        <f>Cocina[[#This Row],[Costo Unitario]]*Cocina[[#This Row],[Cantidad Ordenada]]</f>
        <v>34</v>
      </c>
      <c r="K294">
        <f>Cocina[[#This Row],[Ganacia Bruta]]-Cocina[[#This Row],[Coste Total]]</f>
        <v>24</v>
      </c>
      <c r="L294" s="3">
        <f>Cocina[[#This Row],[Ganancia Neta]]/Cocina[[#This Row],[Ganacia Bruta]]</f>
        <v>0.41379310344827586</v>
      </c>
      <c r="N294"/>
    </row>
    <row r="295" spans="1:14" x14ac:dyDescent="0.2">
      <c r="A295">
        <v>110</v>
      </c>
      <c r="B295">
        <v>5</v>
      </c>
      <c r="C295" t="s">
        <v>61</v>
      </c>
      <c r="D295">
        <v>15</v>
      </c>
      <c r="E295">
        <v>26</v>
      </c>
      <c r="F295">
        <v>3</v>
      </c>
      <c r="G295">
        <v>27</v>
      </c>
      <c r="H295" s="8">
        <f>Cocina[[#This Row],[Tiempo de Preparación]]/Cocina[[#This Row],[Cantidad Ordenada]]</f>
        <v>9</v>
      </c>
      <c r="I295">
        <f>Cocina[[#This Row],[Precio Unitario]]*Cocina[[#This Row],[Cantidad Ordenada]]</f>
        <v>78</v>
      </c>
      <c r="J295">
        <f>Cocina[[#This Row],[Costo Unitario]]*Cocina[[#This Row],[Cantidad Ordenada]]</f>
        <v>45</v>
      </c>
      <c r="K295">
        <f>Cocina[[#This Row],[Ganacia Bruta]]-Cocina[[#This Row],[Coste Total]]</f>
        <v>33</v>
      </c>
      <c r="L295" s="3">
        <f>Cocina[[#This Row],[Ganancia Neta]]/Cocina[[#This Row],[Ganacia Bruta]]</f>
        <v>0.42307692307692307</v>
      </c>
      <c r="N295"/>
    </row>
    <row r="296" spans="1:14" x14ac:dyDescent="0.2">
      <c r="A296">
        <v>110</v>
      </c>
      <c r="B296">
        <v>5</v>
      </c>
      <c r="C296" t="s">
        <v>41</v>
      </c>
      <c r="D296">
        <v>16</v>
      </c>
      <c r="E296">
        <v>27</v>
      </c>
      <c r="F296">
        <v>1</v>
      </c>
      <c r="G296">
        <v>56</v>
      </c>
      <c r="H296" s="8">
        <f>Cocina[[#This Row],[Tiempo de Preparación]]/Cocina[[#This Row],[Cantidad Ordenada]]</f>
        <v>56</v>
      </c>
      <c r="I296">
        <f>Cocina[[#This Row],[Precio Unitario]]*Cocina[[#This Row],[Cantidad Ordenada]]</f>
        <v>27</v>
      </c>
      <c r="J296">
        <f>Cocina[[#This Row],[Costo Unitario]]*Cocina[[#This Row],[Cantidad Ordenada]]</f>
        <v>16</v>
      </c>
      <c r="K296">
        <f>Cocina[[#This Row],[Ganacia Bruta]]-Cocina[[#This Row],[Coste Total]]</f>
        <v>11</v>
      </c>
      <c r="L296" s="3">
        <f>Cocina[[#This Row],[Ganancia Neta]]/Cocina[[#This Row],[Ganacia Bruta]]</f>
        <v>0.40740740740740738</v>
      </c>
      <c r="N296"/>
    </row>
    <row r="297" spans="1:14" x14ac:dyDescent="0.2">
      <c r="A297">
        <v>111</v>
      </c>
      <c r="B297">
        <v>3</v>
      </c>
      <c r="C297" t="s">
        <v>95</v>
      </c>
      <c r="D297">
        <v>19</v>
      </c>
      <c r="E297">
        <v>32</v>
      </c>
      <c r="F297">
        <v>1</v>
      </c>
      <c r="G297">
        <v>47</v>
      </c>
      <c r="H297" s="8">
        <f>Cocina[[#This Row],[Tiempo de Preparación]]/Cocina[[#This Row],[Cantidad Ordenada]]</f>
        <v>47</v>
      </c>
      <c r="I297">
        <f>Cocina[[#This Row],[Precio Unitario]]*Cocina[[#This Row],[Cantidad Ordenada]]</f>
        <v>32</v>
      </c>
      <c r="J297">
        <f>Cocina[[#This Row],[Costo Unitario]]*Cocina[[#This Row],[Cantidad Ordenada]]</f>
        <v>19</v>
      </c>
      <c r="K297">
        <f>Cocina[[#This Row],[Ganacia Bruta]]-Cocina[[#This Row],[Coste Total]]</f>
        <v>13</v>
      </c>
      <c r="L297" s="3">
        <f>Cocina[[#This Row],[Ganancia Neta]]/Cocina[[#This Row],[Ganacia Bruta]]</f>
        <v>0.40625</v>
      </c>
      <c r="N297"/>
    </row>
    <row r="298" spans="1:14" x14ac:dyDescent="0.2">
      <c r="A298">
        <v>111</v>
      </c>
      <c r="B298">
        <v>3</v>
      </c>
      <c r="C298" t="s">
        <v>82</v>
      </c>
      <c r="D298">
        <v>13</v>
      </c>
      <c r="E298">
        <v>22</v>
      </c>
      <c r="F298">
        <v>3</v>
      </c>
      <c r="G298">
        <v>5</v>
      </c>
      <c r="H298" s="8">
        <f>Cocina[[#This Row],[Tiempo de Preparación]]/Cocina[[#This Row],[Cantidad Ordenada]]</f>
        <v>1.6666666666666667</v>
      </c>
      <c r="I298">
        <f>Cocina[[#This Row],[Precio Unitario]]*Cocina[[#This Row],[Cantidad Ordenada]]</f>
        <v>66</v>
      </c>
      <c r="J298">
        <f>Cocina[[#This Row],[Costo Unitario]]*Cocina[[#This Row],[Cantidad Ordenada]]</f>
        <v>39</v>
      </c>
      <c r="K298">
        <f>Cocina[[#This Row],[Ganacia Bruta]]-Cocina[[#This Row],[Coste Total]]</f>
        <v>27</v>
      </c>
      <c r="L298" s="3">
        <f>Cocina[[#This Row],[Ganancia Neta]]/Cocina[[#This Row],[Ganacia Bruta]]</f>
        <v>0.40909090909090912</v>
      </c>
      <c r="N298"/>
    </row>
    <row r="299" spans="1:14" x14ac:dyDescent="0.2">
      <c r="A299">
        <v>111</v>
      </c>
      <c r="B299">
        <v>3</v>
      </c>
      <c r="C299" t="s">
        <v>65</v>
      </c>
      <c r="D299">
        <v>14</v>
      </c>
      <c r="E299">
        <v>24</v>
      </c>
      <c r="F299">
        <v>2</v>
      </c>
      <c r="G299">
        <v>48</v>
      </c>
      <c r="H299" s="8">
        <f>Cocina[[#This Row],[Tiempo de Preparación]]/Cocina[[#This Row],[Cantidad Ordenada]]</f>
        <v>24</v>
      </c>
      <c r="I299">
        <f>Cocina[[#This Row],[Precio Unitario]]*Cocina[[#This Row],[Cantidad Ordenada]]</f>
        <v>48</v>
      </c>
      <c r="J299">
        <f>Cocina[[#This Row],[Costo Unitario]]*Cocina[[#This Row],[Cantidad Ordenada]]</f>
        <v>28</v>
      </c>
      <c r="K299">
        <f>Cocina[[#This Row],[Ganacia Bruta]]-Cocina[[#This Row],[Coste Total]]</f>
        <v>20</v>
      </c>
      <c r="L299" s="3">
        <f>Cocina[[#This Row],[Ganancia Neta]]/Cocina[[#This Row],[Ganacia Bruta]]</f>
        <v>0.41666666666666669</v>
      </c>
      <c r="N299"/>
    </row>
    <row r="300" spans="1:14" x14ac:dyDescent="0.2">
      <c r="A300">
        <v>111</v>
      </c>
      <c r="B300">
        <v>3</v>
      </c>
      <c r="C300" t="s">
        <v>18</v>
      </c>
      <c r="D300">
        <v>17</v>
      </c>
      <c r="E300">
        <v>29</v>
      </c>
      <c r="F300">
        <v>2</v>
      </c>
      <c r="G300">
        <v>37</v>
      </c>
      <c r="H300" s="8">
        <f>Cocina[[#This Row],[Tiempo de Preparación]]/Cocina[[#This Row],[Cantidad Ordenada]]</f>
        <v>18.5</v>
      </c>
      <c r="I300">
        <f>Cocina[[#This Row],[Precio Unitario]]*Cocina[[#This Row],[Cantidad Ordenada]]</f>
        <v>58</v>
      </c>
      <c r="J300">
        <f>Cocina[[#This Row],[Costo Unitario]]*Cocina[[#This Row],[Cantidad Ordenada]]</f>
        <v>34</v>
      </c>
      <c r="K300">
        <f>Cocina[[#This Row],[Ganacia Bruta]]-Cocina[[#This Row],[Coste Total]]</f>
        <v>24</v>
      </c>
      <c r="L300" s="3">
        <f>Cocina[[#This Row],[Ganancia Neta]]/Cocina[[#This Row],[Ganacia Bruta]]</f>
        <v>0.41379310344827586</v>
      </c>
      <c r="N300"/>
    </row>
    <row r="301" spans="1:14" x14ac:dyDescent="0.2">
      <c r="A301">
        <v>112</v>
      </c>
      <c r="B301">
        <v>6</v>
      </c>
      <c r="C301" t="s">
        <v>56</v>
      </c>
      <c r="D301">
        <v>12</v>
      </c>
      <c r="E301">
        <v>20</v>
      </c>
      <c r="F301">
        <v>1</v>
      </c>
      <c r="G301">
        <v>16</v>
      </c>
      <c r="H301" s="8">
        <f>Cocina[[#This Row],[Tiempo de Preparación]]/Cocina[[#This Row],[Cantidad Ordenada]]</f>
        <v>16</v>
      </c>
      <c r="I301">
        <f>Cocina[[#This Row],[Precio Unitario]]*Cocina[[#This Row],[Cantidad Ordenada]]</f>
        <v>20</v>
      </c>
      <c r="J301">
        <f>Cocina[[#This Row],[Costo Unitario]]*Cocina[[#This Row],[Cantidad Ordenada]]</f>
        <v>12</v>
      </c>
      <c r="K301">
        <f>Cocina[[#This Row],[Ganacia Bruta]]-Cocina[[#This Row],[Coste Total]]</f>
        <v>8</v>
      </c>
      <c r="L301" s="3">
        <f>Cocina[[#This Row],[Ganancia Neta]]/Cocina[[#This Row],[Ganacia Bruta]]</f>
        <v>0.4</v>
      </c>
      <c r="N301"/>
    </row>
    <row r="302" spans="1:14" x14ac:dyDescent="0.2">
      <c r="A302">
        <v>113</v>
      </c>
      <c r="B302">
        <v>4</v>
      </c>
      <c r="C302" t="s">
        <v>29</v>
      </c>
      <c r="D302">
        <v>20</v>
      </c>
      <c r="E302">
        <v>34</v>
      </c>
      <c r="F302">
        <v>2</v>
      </c>
      <c r="G302">
        <v>51</v>
      </c>
      <c r="H302" s="8">
        <f>Cocina[[#This Row],[Tiempo de Preparación]]/Cocina[[#This Row],[Cantidad Ordenada]]</f>
        <v>25.5</v>
      </c>
      <c r="I302">
        <f>Cocina[[#This Row],[Precio Unitario]]*Cocina[[#This Row],[Cantidad Ordenada]]</f>
        <v>68</v>
      </c>
      <c r="J302">
        <f>Cocina[[#This Row],[Costo Unitario]]*Cocina[[#This Row],[Cantidad Ordenada]]</f>
        <v>40</v>
      </c>
      <c r="K302">
        <f>Cocina[[#This Row],[Ganacia Bruta]]-Cocina[[#This Row],[Coste Total]]</f>
        <v>28</v>
      </c>
      <c r="L302" s="3">
        <f>Cocina[[#This Row],[Ganancia Neta]]/Cocina[[#This Row],[Ganacia Bruta]]</f>
        <v>0.41176470588235292</v>
      </c>
      <c r="N302"/>
    </row>
    <row r="303" spans="1:14" x14ac:dyDescent="0.2">
      <c r="A303">
        <v>114</v>
      </c>
      <c r="B303">
        <v>7</v>
      </c>
      <c r="C303" t="s">
        <v>31</v>
      </c>
      <c r="D303">
        <v>18</v>
      </c>
      <c r="E303">
        <v>30</v>
      </c>
      <c r="F303">
        <v>3</v>
      </c>
      <c r="G303">
        <v>36</v>
      </c>
      <c r="H303" s="8">
        <f>Cocina[[#This Row],[Tiempo de Preparación]]/Cocina[[#This Row],[Cantidad Ordenada]]</f>
        <v>12</v>
      </c>
      <c r="I303">
        <f>Cocina[[#This Row],[Precio Unitario]]*Cocina[[#This Row],[Cantidad Ordenada]]</f>
        <v>90</v>
      </c>
      <c r="J303">
        <f>Cocina[[#This Row],[Costo Unitario]]*Cocina[[#This Row],[Cantidad Ordenada]]</f>
        <v>54</v>
      </c>
      <c r="K303">
        <f>Cocina[[#This Row],[Ganacia Bruta]]-Cocina[[#This Row],[Coste Total]]</f>
        <v>36</v>
      </c>
      <c r="L303" s="3">
        <f>Cocina[[#This Row],[Ganancia Neta]]/Cocina[[#This Row],[Ganacia Bruta]]</f>
        <v>0.4</v>
      </c>
      <c r="N303"/>
    </row>
    <row r="304" spans="1:14" x14ac:dyDescent="0.2">
      <c r="A304">
        <v>114</v>
      </c>
      <c r="B304">
        <v>7</v>
      </c>
      <c r="C304" t="s">
        <v>18</v>
      </c>
      <c r="D304">
        <v>17</v>
      </c>
      <c r="E304">
        <v>29</v>
      </c>
      <c r="F304">
        <v>3</v>
      </c>
      <c r="G304">
        <v>22</v>
      </c>
      <c r="H304" s="8">
        <f>Cocina[[#This Row],[Tiempo de Preparación]]/Cocina[[#This Row],[Cantidad Ordenada]]</f>
        <v>7.333333333333333</v>
      </c>
      <c r="I304">
        <f>Cocina[[#This Row],[Precio Unitario]]*Cocina[[#This Row],[Cantidad Ordenada]]</f>
        <v>87</v>
      </c>
      <c r="J304">
        <f>Cocina[[#This Row],[Costo Unitario]]*Cocina[[#This Row],[Cantidad Ordenada]]</f>
        <v>51</v>
      </c>
      <c r="K304">
        <f>Cocina[[#This Row],[Ganacia Bruta]]-Cocina[[#This Row],[Coste Total]]</f>
        <v>36</v>
      </c>
      <c r="L304" s="3">
        <f>Cocina[[#This Row],[Ganancia Neta]]/Cocina[[#This Row],[Ganacia Bruta]]</f>
        <v>0.41379310344827586</v>
      </c>
      <c r="N304"/>
    </row>
    <row r="305" spans="1:14" x14ac:dyDescent="0.2">
      <c r="A305">
        <v>114</v>
      </c>
      <c r="B305">
        <v>7</v>
      </c>
      <c r="C305" t="s">
        <v>37</v>
      </c>
      <c r="D305">
        <v>10</v>
      </c>
      <c r="E305">
        <v>18</v>
      </c>
      <c r="F305">
        <v>3</v>
      </c>
      <c r="G305">
        <v>31</v>
      </c>
      <c r="H305" s="8">
        <f>Cocina[[#This Row],[Tiempo de Preparación]]/Cocina[[#This Row],[Cantidad Ordenada]]</f>
        <v>10.333333333333334</v>
      </c>
      <c r="I305">
        <f>Cocina[[#This Row],[Precio Unitario]]*Cocina[[#This Row],[Cantidad Ordenada]]</f>
        <v>54</v>
      </c>
      <c r="J305">
        <f>Cocina[[#This Row],[Costo Unitario]]*Cocina[[#This Row],[Cantidad Ordenada]]</f>
        <v>30</v>
      </c>
      <c r="K305">
        <f>Cocina[[#This Row],[Ganacia Bruta]]-Cocina[[#This Row],[Coste Total]]</f>
        <v>24</v>
      </c>
      <c r="L305" s="3">
        <f>Cocina[[#This Row],[Ganancia Neta]]/Cocina[[#This Row],[Ganacia Bruta]]</f>
        <v>0.44444444444444442</v>
      </c>
      <c r="N305"/>
    </row>
    <row r="306" spans="1:14" x14ac:dyDescent="0.2">
      <c r="A306">
        <v>114</v>
      </c>
      <c r="B306">
        <v>7</v>
      </c>
      <c r="C306" t="s">
        <v>82</v>
      </c>
      <c r="D306">
        <v>13</v>
      </c>
      <c r="E306">
        <v>22</v>
      </c>
      <c r="F306">
        <v>1</v>
      </c>
      <c r="G306">
        <v>42</v>
      </c>
      <c r="H306" s="8">
        <f>Cocina[[#This Row],[Tiempo de Preparación]]/Cocina[[#This Row],[Cantidad Ordenada]]</f>
        <v>42</v>
      </c>
      <c r="I306">
        <f>Cocina[[#This Row],[Precio Unitario]]*Cocina[[#This Row],[Cantidad Ordenada]]</f>
        <v>22</v>
      </c>
      <c r="J306">
        <f>Cocina[[#This Row],[Costo Unitario]]*Cocina[[#This Row],[Cantidad Ordenada]]</f>
        <v>13</v>
      </c>
      <c r="K306">
        <f>Cocina[[#This Row],[Ganacia Bruta]]-Cocina[[#This Row],[Coste Total]]</f>
        <v>9</v>
      </c>
      <c r="L306" s="3">
        <f>Cocina[[#This Row],[Ganancia Neta]]/Cocina[[#This Row],[Ganacia Bruta]]</f>
        <v>0.40909090909090912</v>
      </c>
      <c r="N306"/>
    </row>
    <row r="307" spans="1:14" x14ac:dyDescent="0.2">
      <c r="A307">
        <v>115</v>
      </c>
      <c r="B307">
        <v>12</v>
      </c>
      <c r="C307" t="s">
        <v>41</v>
      </c>
      <c r="D307">
        <v>16</v>
      </c>
      <c r="E307">
        <v>27</v>
      </c>
      <c r="F307">
        <v>3</v>
      </c>
      <c r="G307">
        <v>23</v>
      </c>
      <c r="H307" s="8">
        <f>Cocina[[#This Row],[Tiempo de Preparación]]/Cocina[[#This Row],[Cantidad Ordenada]]</f>
        <v>7.666666666666667</v>
      </c>
      <c r="I307">
        <f>Cocina[[#This Row],[Precio Unitario]]*Cocina[[#This Row],[Cantidad Ordenada]]</f>
        <v>81</v>
      </c>
      <c r="J307">
        <f>Cocina[[#This Row],[Costo Unitario]]*Cocina[[#This Row],[Cantidad Ordenada]]</f>
        <v>48</v>
      </c>
      <c r="K307">
        <f>Cocina[[#This Row],[Ganacia Bruta]]-Cocina[[#This Row],[Coste Total]]</f>
        <v>33</v>
      </c>
      <c r="L307" s="3">
        <f>Cocina[[#This Row],[Ganancia Neta]]/Cocina[[#This Row],[Ganacia Bruta]]</f>
        <v>0.40740740740740738</v>
      </c>
      <c r="N307"/>
    </row>
    <row r="308" spans="1:14" x14ac:dyDescent="0.2">
      <c r="A308">
        <v>115</v>
      </c>
      <c r="B308">
        <v>12</v>
      </c>
      <c r="C308" t="s">
        <v>31</v>
      </c>
      <c r="D308">
        <v>18</v>
      </c>
      <c r="E308">
        <v>30</v>
      </c>
      <c r="F308">
        <v>2</v>
      </c>
      <c r="G308">
        <v>32</v>
      </c>
      <c r="H308" s="8">
        <f>Cocina[[#This Row],[Tiempo de Preparación]]/Cocina[[#This Row],[Cantidad Ordenada]]</f>
        <v>16</v>
      </c>
      <c r="I308">
        <f>Cocina[[#This Row],[Precio Unitario]]*Cocina[[#This Row],[Cantidad Ordenada]]</f>
        <v>60</v>
      </c>
      <c r="J308">
        <f>Cocina[[#This Row],[Costo Unitario]]*Cocina[[#This Row],[Cantidad Ordenada]]</f>
        <v>36</v>
      </c>
      <c r="K308">
        <f>Cocina[[#This Row],[Ganacia Bruta]]-Cocina[[#This Row],[Coste Total]]</f>
        <v>24</v>
      </c>
      <c r="L308" s="3">
        <f>Cocina[[#This Row],[Ganancia Neta]]/Cocina[[#This Row],[Ganacia Bruta]]</f>
        <v>0.4</v>
      </c>
      <c r="N308"/>
    </row>
    <row r="309" spans="1:14" x14ac:dyDescent="0.2">
      <c r="A309">
        <v>115</v>
      </c>
      <c r="B309">
        <v>12</v>
      </c>
      <c r="C309" t="s">
        <v>95</v>
      </c>
      <c r="D309">
        <v>19</v>
      </c>
      <c r="E309">
        <v>32</v>
      </c>
      <c r="F309">
        <v>3</v>
      </c>
      <c r="G309">
        <v>43</v>
      </c>
      <c r="H309" s="8">
        <f>Cocina[[#This Row],[Tiempo de Preparación]]/Cocina[[#This Row],[Cantidad Ordenada]]</f>
        <v>14.333333333333334</v>
      </c>
      <c r="I309">
        <f>Cocina[[#This Row],[Precio Unitario]]*Cocina[[#This Row],[Cantidad Ordenada]]</f>
        <v>96</v>
      </c>
      <c r="J309">
        <f>Cocina[[#This Row],[Costo Unitario]]*Cocina[[#This Row],[Cantidad Ordenada]]</f>
        <v>57</v>
      </c>
      <c r="K309">
        <f>Cocina[[#This Row],[Ganacia Bruta]]-Cocina[[#This Row],[Coste Total]]</f>
        <v>39</v>
      </c>
      <c r="L309" s="3">
        <f>Cocina[[#This Row],[Ganancia Neta]]/Cocina[[#This Row],[Ganacia Bruta]]</f>
        <v>0.40625</v>
      </c>
      <c r="N309"/>
    </row>
    <row r="310" spans="1:14" x14ac:dyDescent="0.2">
      <c r="A310">
        <v>116</v>
      </c>
      <c r="B310">
        <v>8</v>
      </c>
      <c r="C310" t="s">
        <v>95</v>
      </c>
      <c r="D310">
        <v>19</v>
      </c>
      <c r="E310">
        <v>32</v>
      </c>
      <c r="F310">
        <v>3</v>
      </c>
      <c r="G310">
        <v>54</v>
      </c>
      <c r="H310" s="8">
        <f>Cocina[[#This Row],[Tiempo de Preparación]]/Cocina[[#This Row],[Cantidad Ordenada]]</f>
        <v>18</v>
      </c>
      <c r="I310">
        <f>Cocina[[#This Row],[Precio Unitario]]*Cocina[[#This Row],[Cantidad Ordenada]]</f>
        <v>96</v>
      </c>
      <c r="J310">
        <f>Cocina[[#This Row],[Costo Unitario]]*Cocina[[#This Row],[Cantidad Ordenada]]</f>
        <v>57</v>
      </c>
      <c r="K310">
        <f>Cocina[[#This Row],[Ganacia Bruta]]-Cocina[[#This Row],[Coste Total]]</f>
        <v>39</v>
      </c>
      <c r="L310" s="3">
        <f>Cocina[[#This Row],[Ganancia Neta]]/Cocina[[#This Row],[Ganacia Bruta]]</f>
        <v>0.40625</v>
      </c>
      <c r="N310"/>
    </row>
    <row r="311" spans="1:14" x14ac:dyDescent="0.2">
      <c r="A311">
        <v>116</v>
      </c>
      <c r="B311">
        <v>8</v>
      </c>
      <c r="C311" t="s">
        <v>11</v>
      </c>
      <c r="D311">
        <v>21</v>
      </c>
      <c r="E311">
        <v>35</v>
      </c>
      <c r="F311">
        <v>1</v>
      </c>
      <c r="G311">
        <v>21</v>
      </c>
      <c r="H311" s="8">
        <f>Cocina[[#This Row],[Tiempo de Preparación]]/Cocina[[#This Row],[Cantidad Ordenada]]</f>
        <v>21</v>
      </c>
      <c r="I311">
        <f>Cocina[[#This Row],[Precio Unitario]]*Cocina[[#This Row],[Cantidad Ordenada]]</f>
        <v>35</v>
      </c>
      <c r="J311">
        <f>Cocina[[#This Row],[Costo Unitario]]*Cocina[[#This Row],[Cantidad Ordenada]]</f>
        <v>21</v>
      </c>
      <c r="K311">
        <f>Cocina[[#This Row],[Ganacia Bruta]]-Cocina[[#This Row],[Coste Total]]</f>
        <v>14</v>
      </c>
      <c r="L311" s="3">
        <f>Cocina[[#This Row],[Ganancia Neta]]/Cocina[[#This Row],[Ganacia Bruta]]</f>
        <v>0.4</v>
      </c>
      <c r="N311"/>
    </row>
    <row r="312" spans="1:14" x14ac:dyDescent="0.2">
      <c r="A312">
        <v>116</v>
      </c>
      <c r="B312">
        <v>8</v>
      </c>
      <c r="C312" t="s">
        <v>35</v>
      </c>
      <c r="D312">
        <v>22</v>
      </c>
      <c r="E312">
        <v>36</v>
      </c>
      <c r="F312">
        <v>1</v>
      </c>
      <c r="G312">
        <v>26</v>
      </c>
      <c r="H312" s="8">
        <f>Cocina[[#This Row],[Tiempo de Preparación]]/Cocina[[#This Row],[Cantidad Ordenada]]</f>
        <v>26</v>
      </c>
      <c r="I312">
        <f>Cocina[[#This Row],[Precio Unitario]]*Cocina[[#This Row],[Cantidad Ordenada]]</f>
        <v>36</v>
      </c>
      <c r="J312">
        <f>Cocina[[#This Row],[Costo Unitario]]*Cocina[[#This Row],[Cantidad Ordenada]]</f>
        <v>22</v>
      </c>
      <c r="K312">
        <f>Cocina[[#This Row],[Ganacia Bruta]]-Cocina[[#This Row],[Coste Total]]</f>
        <v>14</v>
      </c>
      <c r="L312" s="3">
        <f>Cocina[[#This Row],[Ganancia Neta]]/Cocina[[#This Row],[Ganacia Bruta]]</f>
        <v>0.3888888888888889</v>
      </c>
      <c r="N312"/>
    </row>
    <row r="313" spans="1:14" x14ac:dyDescent="0.2">
      <c r="A313">
        <v>116</v>
      </c>
      <c r="B313">
        <v>8</v>
      </c>
      <c r="C313" t="s">
        <v>29</v>
      </c>
      <c r="D313">
        <v>20</v>
      </c>
      <c r="E313">
        <v>34</v>
      </c>
      <c r="F313">
        <v>3</v>
      </c>
      <c r="G313">
        <v>28</v>
      </c>
      <c r="H313" s="8">
        <f>Cocina[[#This Row],[Tiempo de Preparación]]/Cocina[[#This Row],[Cantidad Ordenada]]</f>
        <v>9.3333333333333339</v>
      </c>
      <c r="I313">
        <f>Cocina[[#This Row],[Precio Unitario]]*Cocina[[#This Row],[Cantidad Ordenada]]</f>
        <v>102</v>
      </c>
      <c r="J313">
        <f>Cocina[[#This Row],[Costo Unitario]]*Cocina[[#This Row],[Cantidad Ordenada]]</f>
        <v>60</v>
      </c>
      <c r="K313">
        <f>Cocina[[#This Row],[Ganacia Bruta]]-Cocina[[#This Row],[Coste Total]]</f>
        <v>42</v>
      </c>
      <c r="L313" s="3">
        <f>Cocina[[#This Row],[Ganancia Neta]]/Cocina[[#This Row],[Ganacia Bruta]]</f>
        <v>0.41176470588235292</v>
      </c>
      <c r="N313"/>
    </row>
    <row r="314" spans="1:14" x14ac:dyDescent="0.2">
      <c r="A314">
        <v>117</v>
      </c>
      <c r="B314">
        <v>8</v>
      </c>
      <c r="C314" t="s">
        <v>11</v>
      </c>
      <c r="D314">
        <v>21</v>
      </c>
      <c r="E314">
        <v>35</v>
      </c>
      <c r="F314">
        <v>2</v>
      </c>
      <c r="G314">
        <v>8</v>
      </c>
      <c r="H314" s="8">
        <f>Cocina[[#This Row],[Tiempo de Preparación]]/Cocina[[#This Row],[Cantidad Ordenada]]</f>
        <v>4</v>
      </c>
      <c r="I314">
        <f>Cocina[[#This Row],[Precio Unitario]]*Cocina[[#This Row],[Cantidad Ordenada]]</f>
        <v>70</v>
      </c>
      <c r="J314">
        <f>Cocina[[#This Row],[Costo Unitario]]*Cocina[[#This Row],[Cantidad Ordenada]]</f>
        <v>42</v>
      </c>
      <c r="K314">
        <f>Cocina[[#This Row],[Ganacia Bruta]]-Cocina[[#This Row],[Coste Total]]</f>
        <v>28</v>
      </c>
      <c r="L314" s="3">
        <f>Cocina[[#This Row],[Ganancia Neta]]/Cocina[[#This Row],[Ganacia Bruta]]</f>
        <v>0.4</v>
      </c>
      <c r="N314"/>
    </row>
    <row r="315" spans="1:14" x14ac:dyDescent="0.2">
      <c r="A315">
        <v>118</v>
      </c>
      <c r="B315">
        <v>13</v>
      </c>
      <c r="C315" t="s">
        <v>37</v>
      </c>
      <c r="D315">
        <v>10</v>
      </c>
      <c r="E315">
        <v>18</v>
      </c>
      <c r="F315">
        <v>3</v>
      </c>
      <c r="G315">
        <v>39</v>
      </c>
      <c r="H315" s="8">
        <f>Cocina[[#This Row],[Tiempo de Preparación]]/Cocina[[#This Row],[Cantidad Ordenada]]</f>
        <v>13</v>
      </c>
      <c r="I315">
        <f>Cocina[[#This Row],[Precio Unitario]]*Cocina[[#This Row],[Cantidad Ordenada]]</f>
        <v>54</v>
      </c>
      <c r="J315">
        <f>Cocina[[#This Row],[Costo Unitario]]*Cocina[[#This Row],[Cantidad Ordenada]]</f>
        <v>30</v>
      </c>
      <c r="K315">
        <f>Cocina[[#This Row],[Ganacia Bruta]]-Cocina[[#This Row],[Coste Total]]</f>
        <v>24</v>
      </c>
      <c r="L315" s="3">
        <f>Cocina[[#This Row],[Ganancia Neta]]/Cocina[[#This Row],[Ganacia Bruta]]</f>
        <v>0.44444444444444442</v>
      </c>
      <c r="N315"/>
    </row>
    <row r="316" spans="1:14" x14ac:dyDescent="0.2">
      <c r="A316">
        <v>118</v>
      </c>
      <c r="B316">
        <v>13</v>
      </c>
      <c r="C316" t="s">
        <v>79</v>
      </c>
      <c r="D316">
        <v>14</v>
      </c>
      <c r="E316">
        <v>23</v>
      </c>
      <c r="F316">
        <v>3</v>
      </c>
      <c r="G316">
        <v>22</v>
      </c>
      <c r="H316" s="8">
        <f>Cocina[[#This Row],[Tiempo de Preparación]]/Cocina[[#This Row],[Cantidad Ordenada]]</f>
        <v>7.333333333333333</v>
      </c>
      <c r="I316">
        <f>Cocina[[#This Row],[Precio Unitario]]*Cocina[[#This Row],[Cantidad Ordenada]]</f>
        <v>69</v>
      </c>
      <c r="J316">
        <f>Cocina[[#This Row],[Costo Unitario]]*Cocina[[#This Row],[Cantidad Ordenada]]</f>
        <v>42</v>
      </c>
      <c r="K316">
        <f>Cocina[[#This Row],[Ganacia Bruta]]-Cocina[[#This Row],[Coste Total]]</f>
        <v>27</v>
      </c>
      <c r="L316" s="3">
        <f>Cocina[[#This Row],[Ganancia Neta]]/Cocina[[#This Row],[Ganacia Bruta]]</f>
        <v>0.39130434782608697</v>
      </c>
      <c r="N316"/>
    </row>
    <row r="317" spans="1:14" x14ac:dyDescent="0.2">
      <c r="A317">
        <v>118</v>
      </c>
      <c r="B317">
        <v>13</v>
      </c>
      <c r="C317" t="s">
        <v>41</v>
      </c>
      <c r="D317">
        <v>16</v>
      </c>
      <c r="E317">
        <v>27</v>
      </c>
      <c r="F317">
        <v>2</v>
      </c>
      <c r="G317">
        <v>52</v>
      </c>
      <c r="H317" s="8">
        <f>Cocina[[#This Row],[Tiempo de Preparación]]/Cocina[[#This Row],[Cantidad Ordenada]]</f>
        <v>26</v>
      </c>
      <c r="I317">
        <f>Cocina[[#This Row],[Precio Unitario]]*Cocina[[#This Row],[Cantidad Ordenada]]</f>
        <v>54</v>
      </c>
      <c r="J317">
        <f>Cocina[[#This Row],[Costo Unitario]]*Cocina[[#This Row],[Cantidad Ordenada]]</f>
        <v>32</v>
      </c>
      <c r="K317">
        <f>Cocina[[#This Row],[Ganacia Bruta]]-Cocina[[#This Row],[Coste Total]]</f>
        <v>22</v>
      </c>
      <c r="L317" s="3">
        <f>Cocina[[#This Row],[Ganancia Neta]]/Cocina[[#This Row],[Ganacia Bruta]]</f>
        <v>0.40740740740740738</v>
      </c>
      <c r="N317"/>
    </row>
    <row r="318" spans="1:14" x14ac:dyDescent="0.2">
      <c r="A318">
        <v>118</v>
      </c>
      <c r="B318">
        <v>13</v>
      </c>
      <c r="C318" t="s">
        <v>95</v>
      </c>
      <c r="D318">
        <v>19</v>
      </c>
      <c r="E318">
        <v>32</v>
      </c>
      <c r="F318">
        <v>1</v>
      </c>
      <c r="G318">
        <v>23</v>
      </c>
      <c r="H318" s="8">
        <f>Cocina[[#This Row],[Tiempo de Preparación]]/Cocina[[#This Row],[Cantidad Ordenada]]</f>
        <v>23</v>
      </c>
      <c r="I318">
        <f>Cocina[[#This Row],[Precio Unitario]]*Cocina[[#This Row],[Cantidad Ordenada]]</f>
        <v>32</v>
      </c>
      <c r="J318">
        <f>Cocina[[#This Row],[Costo Unitario]]*Cocina[[#This Row],[Cantidad Ordenada]]</f>
        <v>19</v>
      </c>
      <c r="K318">
        <f>Cocina[[#This Row],[Ganacia Bruta]]-Cocina[[#This Row],[Coste Total]]</f>
        <v>13</v>
      </c>
      <c r="L318" s="3">
        <f>Cocina[[#This Row],[Ganancia Neta]]/Cocina[[#This Row],[Ganacia Bruta]]</f>
        <v>0.40625</v>
      </c>
      <c r="N318"/>
    </row>
    <row r="319" spans="1:14" x14ac:dyDescent="0.2">
      <c r="A319">
        <v>119</v>
      </c>
      <c r="B319">
        <v>17</v>
      </c>
      <c r="C319" t="s">
        <v>61</v>
      </c>
      <c r="D319">
        <v>15</v>
      </c>
      <c r="E319">
        <v>26</v>
      </c>
      <c r="F319">
        <v>1</v>
      </c>
      <c r="G319">
        <v>7</v>
      </c>
      <c r="H319" s="8">
        <f>Cocina[[#This Row],[Tiempo de Preparación]]/Cocina[[#This Row],[Cantidad Ordenada]]</f>
        <v>7</v>
      </c>
      <c r="I319">
        <f>Cocina[[#This Row],[Precio Unitario]]*Cocina[[#This Row],[Cantidad Ordenada]]</f>
        <v>26</v>
      </c>
      <c r="J319">
        <f>Cocina[[#This Row],[Costo Unitario]]*Cocina[[#This Row],[Cantidad Ordenada]]</f>
        <v>15</v>
      </c>
      <c r="K319">
        <f>Cocina[[#This Row],[Ganacia Bruta]]-Cocina[[#This Row],[Coste Total]]</f>
        <v>11</v>
      </c>
      <c r="L319" s="3">
        <f>Cocina[[#This Row],[Ganancia Neta]]/Cocina[[#This Row],[Ganacia Bruta]]</f>
        <v>0.42307692307692307</v>
      </c>
      <c r="N319"/>
    </row>
    <row r="320" spans="1:14" x14ac:dyDescent="0.2">
      <c r="A320">
        <v>119</v>
      </c>
      <c r="B320">
        <v>17</v>
      </c>
      <c r="C320" t="s">
        <v>35</v>
      </c>
      <c r="D320">
        <v>22</v>
      </c>
      <c r="E320">
        <v>36</v>
      </c>
      <c r="F320">
        <v>2</v>
      </c>
      <c r="G320">
        <v>13</v>
      </c>
      <c r="H320" s="8">
        <f>Cocina[[#This Row],[Tiempo de Preparación]]/Cocina[[#This Row],[Cantidad Ordenada]]</f>
        <v>6.5</v>
      </c>
      <c r="I320">
        <f>Cocina[[#This Row],[Precio Unitario]]*Cocina[[#This Row],[Cantidad Ordenada]]</f>
        <v>72</v>
      </c>
      <c r="J320">
        <f>Cocina[[#This Row],[Costo Unitario]]*Cocina[[#This Row],[Cantidad Ordenada]]</f>
        <v>44</v>
      </c>
      <c r="K320">
        <f>Cocina[[#This Row],[Ganacia Bruta]]-Cocina[[#This Row],[Coste Total]]</f>
        <v>28</v>
      </c>
      <c r="L320" s="3">
        <f>Cocina[[#This Row],[Ganancia Neta]]/Cocina[[#This Row],[Ganacia Bruta]]</f>
        <v>0.3888888888888889</v>
      </c>
      <c r="N320"/>
    </row>
    <row r="321" spans="1:14" x14ac:dyDescent="0.2">
      <c r="A321">
        <v>119</v>
      </c>
      <c r="B321">
        <v>17</v>
      </c>
      <c r="C321" t="s">
        <v>37</v>
      </c>
      <c r="D321">
        <v>10</v>
      </c>
      <c r="E321">
        <v>18</v>
      </c>
      <c r="F321">
        <v>2</v>
      </c>
      <c r="G321">
        <v>34</v>
      </c>
      <c r="H321" s="8">
        <f>Cocina[[#This Row],[Tiempo de Preparación]]/Cocina[[#This Row],[Cantidad Ordenada]]</f>
        <v>17</v>
      </c>
      <c r="I321">
        <f>Cocina[[#This Row],[Precio Unitario]]*Cocina[[#This Row],[Cantidad Ordenada]]</f>
        <v>36</v>
      </c>
      <c r="J321">
        <f>Cocina[[#This Row],[Costo Unitario]]*Cocina[[#This Row],[Cantidad Ordenada]]</f>
        <v>20</v>
      </c>
      <c r="K321">
        <f>Cocina[[#This Row],[Ganacia Bruta]]-Cocina[[#This Row],[Coste Total]]</f>
        <v>16</v>
      </c>
      <c r="L321" s="3">
        <f>Cocina[[#This Row],[Ganancia Neta]]/Cocina[[#This Row],[Ganacia Bruta]]</f>
        <v>0.44444444444444442</v>
      </c>
      <c r="N321"/>
    </row>
    <row r="322" spans="1:14" x14ac:dyDescent="0.2">
      <c r="A322">
        <v>120</v>
      </c>
      <c r="B322">
        <v>4</v>
      </c>
      <c r="C322" t="s">
        <v>47</v>
      </c>
      <c r="D322">
        <v>19</v>
      </c>
      <c r="E322">
        <v>31</v>
      </c>
      <c r="F322">
        <v>3</v>
      </c>
      <c r="G322">
        <v>56</v>
      </c>
      <c r="H322" s="8">
        <f>Cocina[[#This Row],[Tiempo de Preparación]]/Cocina[[#This Row],[Cantidad Ordenada]]</f>
        <v>18.666666666666668</v>
      </c>
      <c r="I322">
        <f>Cocina[[#This Row],[Precio Unitario]]*Cocina[[#This Row],[Cantidad Ordenada]]</f>
        <v>93</v>
      </c>
      <c r="J322">
        <f>Cocina[[#This Row],[Costo Unitario]]*Cocina[[#This Row],[Cantidad Ordenada]]</f>
        <v>57</v>
      </c>
      <c r="K322">
        <f>Cocina[[#This Row],[Ganacia Bruta]]-Cocina[[#This Row],[Coste Total]]</f>
        <v>36</v>
      </c>
      <c r="L322" s="3">
        <f>Cocina[[#This Row],[Ganancia Neta]]/Cocina[[#This Row],[Ganacia Bruta]]</f>
        <v>0.38709677419354838</v>
      </c>
      <c r="N322"/>
    </row>
    <row r="323" spans="1:14" x14ac:dyDescent="0.2">
      <c r="A323">
        <v>120</v>
      </c>
      <c r="B323">
        <v>4</v>
      </c>
      <c r="C323" t="s">
        <v>61</v>
      </c>
      <c r="D323">
        <v>15</v>
      </c>
      <c r="E323">
        <v>26</v>
      </c>
      <c r="F323">
        <v>2</v>
      </c>
      <c r="G323">
        <v>41</v>
      </c>
      <c r="H323" s="8">
        <f>Cocina[[#This Row],[Tiempo de Preparación]]/Cocina[[#This Row],[Cantidad Ordenada]]</f>
        <v>20.5</v>
      </c>
      <c r="I323">
        <f>Cocina[[#This Row],[Precio Unitario]]*Cocina[[#This Row],[Cantidad Ordenada]]</f>
        <v>52</v>
      </c>
      <c r="J323">
        <f>Cocina[[#This Row],[Costo Unitario]]*Cocina[[#This Row],[Cantidad Ordenada]]</f>
        <v>30</v>
      </c>
      <c r="K323">
        <f>Cocina[[#This Row],[Ganacia Bruta]]-Cocina[[#This Row],[Coste Total]]</f>
        <v>22</v>
      </c>
      <c r="L323" s="3">
        <f>Cocina[[#This Row],[Ganancia Neta]]/Cocina[[#This Row],[Ganacia Bruta]]</f>
        <v>0.42307692307692307</v>
      </c>
      <c r="N323"/>
    </row>
    <row r="324" spans="1:14" x14ac:dyDescent="0.2">
      <c r="A324">
        <v>121</v>
      </c>
      <c r="B324">
        <v>5</v>
      </c>
      <c r="C324" t="s">
        <v>61</v>
      </c>
      <c r="D324">
        <v>15</v>
      </c>
      <c r="E324">
        <v>26</v>
      </c>
      <c r="F324">
        <v>2</v>
      </c>
      <c r="G324">
        <v>38</v>
      </c>
      <c r="H324" s="8">
        <f>Cocina[[#This Row],[Tiempo de Preparación]]/Cocina[[#This Row],[Cantidad Ordenada]]</f>
        <v>19</v>
      </c>
      <c r="I324">
        <f>Cocina[[#This Row],[Precio Unitario]]*Cocina[[#This Row],[Cantidad Ordenada]]</f>
        <v>52</v>
      </c>
      <c r="J324">
        <f>Cocina[[#This Row],[Costo Unitario]]*Cocina[[#This Row],[Cantidad Ordenada]]</f>
        <v>30</v>
      </c>
      <c r="K324">
        <f>Cocina[[#This Row],[Ganacia Bruta]]-Cocina[[#This Row],[Coste Total]]</f>
        <v>22</v>
      </c>
      <c r="L324" s="3">
        <f>Cocina[[#This Row],[Ganancia Neta]]/Cocina[[#This Row],[Ganacia Bruta]]</f>
        <v>0.42307692307692307</v>
      </c>
      <c r="N324"/>
    </row>
    <row r="325" spans="1:14" x14ac:dyDescent="0.2">
      <c r="A325">
        <v>122</v>
      </c>
      <c r="B325">
        <v>6</v>
      </c>
      <c r="C325" t="s">
        <v>11</v>
      </c>
      <c r="D325">
        <v>21</v>
      </c>
      <c r="E325">
        <v>35</v>
      </c>
      <c r="F325">
        <v>3</v>
      </c>
      <c r="G325">
        <v>32</v>
      </c>
      <c r="H325" s="8">
        <f>Cocina[[#This Row],[Tiempo de Preparación]]/Cocina[[#This Row],[Cantidad Ordenada]]</f>
        <v>10.666666666666666</v>
      </c>
      <c r="I325">
        <f>Cocina[[#This Row],[Precio Unitario]]*Cocina[[#This Row],[Cantidad Ordenada]]</f>
        <v>105</v>
      </c>
      <c r="J325">
        <f>Cocina[[#This Row],[Costo Unitario]]*Cocina[[#This Row],[Cantidad Ordenada]]</f>
        <v>63</v>
      </c>
      <c r="K325">
        <f>Cocina[[#This Row],[Ganacia Bruta]]-Cocina[[#This Row],[Coste Total]]</f>
        <v>42</v>
      </c>
      <c r="L325" s="3">
        <f>Cocina[[#This Row],[Ganancia Neta]]/Cocina[[#This Row],[Ganacia Bruta]]</f>
        <v>0.4</v>
      </c>
      <c r="N325"/>
    </row>
    <row r="326" spans="1:14" x14ac:dyDescent="0.2">
      <c r="A326">
        <v>123</v>
      </c>
      <c r="B326">
        <v>16</v>
      </c>
      <c r="C326" t="s">
        <v>65</v>
      </c>
      <c r="D326">
        <v>14</v>
      </c>
      <c r="E326">
        <v>24</v>
      </c>
      <c r="F326">
        <v>1</v>
      </c>
      <c r="G326">
        <v>33</v>
      </c>
      <c r="H326" s="8">
        <f>Cocina[[#This Row],[Tiempo de Preparación]]/Cocina[[#This Row],[Cantidad Ordenada]]</f>
        <v>33</v>
      </c>
      <c r="I326">
        <f>Cocina[[#This Row],[Precio Unitario]]*Cocina[[#This Row],[Cantidad Ordenada]]</f>
        <v>24</v>
      </c>
      <c r="J326">
        <f>Cocina[[#This Row],[Costo Unitario]]*Cocina[[#This Row],[Cantidad Ordenada]]</f>
        <v>14</v>
      </c>
      <c r="K326">
        <f>Cocina[[#This Row],[Ganacia Bruta]]-Cocina[[#This Row],[Coste Total]]</f>
        <v>10</v>
      </c>
      <c r="L326" s="3">
        <f>Cocina[[#This Row],[Ganancia Neta]]/Cocina[[#This Row],[Ganacia Bruta]]</f>
        <v>0.41666666666666669</v>
      </c>
      <c r="N326"/>
    </row>
    <row r="327" spans="1:14" x14ac:dyDescent="0.2">
      <c r="A327">
        <v>124</v>
      </c>
      <c r="B327">
        <v>16</v>
      </c>
      <c r="C327" t="s">
        <v>56</v>
      </c>
      <c r="D327">
        <v>12</v>
      </c>
      <c r="E327">
        <v>20</v>
      </c>
      <c r="F327">
        <v>2</v>
      </c>
      <c r="G327">
        <v>43</v>
      </c>
      <c r="H327" s="8">
        <f>Cocina[[#This Row],[Tiempo de Preparación]]/Cocina[[#This Row],[Cantidad Ordenada]]</f>
        <v>21.5</v>
      </c>
      <c r="I327">
        <f>Cocina[[#This Row],[Precio Unitario]]*Cocina[[#This Row],[Cantidad Ordenada]]</f>
        <v>40</v>
      </c>
      <c r="J327">
        <f>Cocina[[#This Row],[Costo Unitario]]*Cocina[[#This Row],[Cantidad Ordenada]]</f>
        <v>24</v>
      </c>
      <c r="K327">
        <f>Cocina[[#This Row],[Ganacia Bruta]]-Cocina[[#This Row],[Coste Total]]</f>
        <v>16</v>
      </c>
      <c r="L327" s="3">
        <f>Cocina[[#This Row],[Ganancia Neta]]/Cocina[[#This Row],[Ganacia Bruta]]</f>
        <v>0.4</v>
      </c>
      <c r="N327"/>
    </row>
    <row r="328" spans="1:14" x14ac:dyDescent="0.2">
      <c r="A328">
        <v>124</v>
      </c>
      <c r="B328">
        <v>16</v>
      </c>
      <c r="C328" t="s">
        <v>50</v>
      </c>
      <c r="D328">
        <v>15</v>
      </c>
      <c r="E328">
        <v>25</v>
      </c>
      <c r="F328">
        <v>1</v>
      </c>
      <c r="G328">
        <v>27</v>
      </c>
      <c r="H328" s="8">
        <f>Cocina[[#This Row],[Tiempo de Preparación]]/Cocina[[#This Row],[Cantidad Ordenada]]</f>
        <v>27</v>
      </c>
      <c r="I328">
        <f>Cocina[[#This Row],[Precio Unitario]]*Cocina[[#This Row],[Cantidad Ordenada]]</f>
        <v>25</v>
      </c>
      <c r="J328">
        <f>Cocina[[#This Row],[Costo Unitario]]*Cocina[[#This Row],[Cantidad Ordenada]]</f>
        <v>15</v>
      </c>
      <c r="K328">
        <f>Cocina[[#This Row],[Ganacia Bruta]]-Cocina[[#This Row],[Coste Total]]</f>
        <v>10</v>
      </c>
      <c r="L328" s="3">
        <f>Cocina[[#This Row],[Ganancia Neta]]/Cocina[[#This Row],[Ganacia Bruta]]</f>
        <v>0.4</v>
      </c>
      <c r="N328"/>
    </row>
    <row r="329" spans="1:14" x14ac:dyDescent="0.2">
      <c r="A329">
        <v>124</v>
      </c>
      <c r="B329">
        <v>16</v>
      </c>
      <c r="C329" t="s">
        <v>102</v>
      </c>
      <c r="D329">
        <v>20</v>
      </c>
      <c r="E329">
        <v>33</v>
      </c>
      <c r="F329">
        <v>3</v>
      </c>
      <c r="G329">
        <v>9</v>
      </c>
      <c r="H329" s="8">
        <f>Cocina[[#This Row],[Tiempo de Preparación]]/Cocina[[#This Row],[Cantidad Ordenada]]</f>
        <v>3</v>
      </c>
      <c r="I329">
        <f>Cocina[[#This Row],[Precio Unitario]]*Cocina[[#This Row],[Cantidad Ordenada]]</f>
        <v>99</v>
      </c>
      <c r="J329">
        <f>Cocina[[#This Row],[Costo Unitario]]*Cocina[[#This Row],[Cantidad Ordenada]]</f>
        <v>60</v>
      </c>
      <c r="K329">
        <f>Cocina[[#This Row],[Ganacia Bruta]]-Cocina[[#This Row],[Coste Total]]</f>
        <v>39</v>
      </c>
      <c r="L329" s="3">
        <f>Cocina[[#This Row],[Ganancia Neta]]/Cocina[[#This Row],[Ganacia Bruta]]</f>
        <v>0.39393939393939392</v>
      </c>
      <c r="N329"/>
    </row>
    <row r="330" spans="1:14" x14ac:dyDescent="0.2">
      <c r="A330">
        <v>124</v>
      </c>
      <c r="B330">
        <v>16</v>
      </c>
      <c r="C330" t="s">
        <v>18</v>
      </c>
      <c r="D330">
        <v>17</v>
      </c>
      <c r="E330">
        <v>29</v>
      </c>
      <c r="F330">
        <v>2</v>
      </c>
      <c r="G330">
        <v>59</v>
      </c>
      <c r="H330" s="8">
        <f>Cocina[[#This Row],[Tiempo de Preparación]]/Cocina[[#This Row],[Cantidad Ordenada]]</f>
        <v>29.5</v>
      </c>
      <c r="I330">
        <f>Cocina[[#This Row],[Precio Unitario]]*Cocina[[#This Row],[Cantidad Ordenada]]</f>
        <v>58</v>
      </c>
      <c r="J330">
        <f>Cocina[[#This Row],[Costo Unitario]]*Cocina[[#This Row],[Cantidad Ordenada]]</f>
        <v>34</v>
      </c>
      <c r="K330">
        <f>Cocina[[#This Row],[Ganacia Bruta]]-Cocina[[#This Row],[Coste Total]]</f>
        <v>24</v>
      </c>
      <c r="L330" s="3">
        <f>Cocina[[#This Row],[Ganancia Neta]]/Cocina[[#This Row],[Ganacia Bruta]]</f>
        <v>0.41379310344827586</v>
      </c>
      <c r="N330"/>
    </row>
    <row r="331" spans="1:14" x14ac:dyDescent="0.2">
      <c r="A331">
        <v>125</v>
      </c>
      <c r="B331">
        <v>14</v>
      </c>
      <c r="C331" t="s">
        <v>22</v>
      </c>
      <c r="D331">
        <v>16</v>
      </c>
      <c r="E331">
        <v>28</v>
      </c>
      <c r="F331">
        <v>2</v>
      </c>
      <c r="G331">
        <v>38</v>
      </c>
      <c r="H331" s="8">
        <f>Cocina[[#This Row],[Tiempo de Preparación]]/Cocina[[#This Row],[Cantidad Ordenada]]</f>
        <v>19</v>
      </c>
      <c r="I331">
        <f>Cocina[[#This Row],[Precio Unitario]]*Cocina[[#This Row],[Cantidad Ordenada]]</f>
        <v>56</v>
      </c>
      <c r="J331">
        <f>Cocina[[#This Row],[Costo Unitario]]*Cocina[[#This Row],[Cantidad Ordenada]]</f>
        <v>32</v>
      </c>
      <c r="K331">
        <f>Cocina[[#This Row],[Ganacia Bruta]]-Cocina[[#This Row],[Coste Total]]</f>
        <v>24</v>
      </c>
      <c r="L331" s="3">
        <f>Cocina[[#This Row],[Ganancia Neta]]/Cocina[[#This Row],[Ganacia Bruta]]</f>
        <v>0.42857142857142855</v>
      </c>
      <c r="N331"/>
    </row>
    <row r="332" spans="1:14" x14ac:dyDescent="0.2">
      <c r="A332">
        <v>125</v>
      </c>
      <c r="B332">
        <v>14</v>
      </c>
      <c r="C332" t="s">
        <v>29</v>
      </c>
      <c r="D332">
        <v>20</v>
      </c>
      <c r="E332">
        <v>34</v>
      </c>
      <c r="F332">
        <v>2</v>
      </c>
      <c r="G332">
        <v>15</v>
      </c>
      <c r="H332" s="8">
        <f>Cocina[[#This Row],[Tiempo de Preparación]]/Cocina[[#This Row],[Cantidad Ordenada]]</f>
        <v>7.5</v>
      </c>
      <c r="I332">
        <f>Cocina[[#This Row],[Precio Unitario]]*Cocina[[#This Row],[Cantidad Ordenada]]</f>
        <v>68</v>
      </c>
      <c r="J332">
        <f>Cocina[[#This Row],[Costo Unitario]]*Cocina[[#This Row],[Cantidad Ordenada]]</f>
        <v>40</v>
      </c>
      <c r="K332">
        <f>Cocina[[#This Row],[Ganacia Bruta]]-Cocina[[#This Row],[Coste Total]]</f>
        <v>28</v>
      </c>
      <c r="L332" s="3">
        <f>Cocina[[#This Row],[Ganancia Neta]]/Cocina[[#This Row],[Ganacia Bruta]]</f>
        <v>0.41176470588235292</v>
      </c>
      <c r="N332"/>
    </row>
    <row r="333" spans="1:14" x14ac:dyDescent="0.2">
      <c r="A333">
        <v>125</v>
      </c>
      <c r="B333">
        <v>14</v>
      </c>
      <c r="C333" t="s">
        <v>56</v>
      </c>
      <c r="D333">
        <v>12</v>
      </c>
      <c r="E333">
        <v>20</v>
      </c>
      <c r="F333">
        <v>3</v>
      </c>
      <c r="G333">
        <v>31</v>
      </c>
      <c r="H333" s="8">
        <f>Cocina[[#This Row],[Tiempo de Preparación]]/Cocina[[#This Row],[Cantidad Ordenada]]</f>
        <v>10.333333333333334</v>
      </c>
      <c r="I333">
        <f>Cocina[[#This Row],[Precio Unitario]]*Cocina[[#This Row],[Cantidad Ordenada]]</f>
        <v>60</v>
      </c>
      <c r="J333">
        <f>Cocina[[#This Row],[Costo Unitario]]*Cocina[[#This Row],[Cantidad Ordenada]]</f>
        <v>36</v>
      </c>
      <c r="K333">
        <f>Cocina[[#This Row],[Ganacia Bruta]]-Cocina[[#This Row],[Coste Total]]</f>
        <v>24</v>
      </c>
      <c r="L333" s="3">
        <f>Cocina[[#This Row],[Ganancia Neta]]/Cocina[[#This Row],[Ganacia Bruta]]</f>
        <v>0.4</v>
      </c>
      <c r="N333"/>
    </row>
    <row r="334" spans="1:14" x14ac:dyDescent="0.2">
      <c r="A334">
        <v>126</v>
      </c>
      <c r="B334">
        <v>18</v>
      </c>
      <c r="C334" t="s">
        <v>22</v>
      </c>
      <c r="D334">
        <v>16</v>
      </c>
      <c r="E334">
        <v>28</v>
      </c>
      <c r="F334">
        <v>1</v>
      </c>
      <c r="G334">
        <v>19</v>
      </c>
      <c r="H334" s="8">
        <f>Cocina[[#This Row],[Tiempo de Preparación]]/Cocina[[#This Row],[Cantidad Ordenada]]</f>
        <v>19</v>
      </c>
      <c r="I334">
        <f>Cocina[[#This Row],[Precio Unitario]]*Cocina[[#This Row],[Cantidad Ordenada]]</f>
        <v>28</v>
      </c>
      <c r="J334">
        <f>Cocina[[#This Row],[Costo Unitario]]*Cocina[[#This Row],[Cantidad Ordenada]]</f>
        <v>16</v>
      </c>
      <c r="K334">
        <f>Cocina[[#This Row],[Ganacia Bruta]]-Cocina[[#This Row],[Coste Total]]</f>
        <v>12</v>
      </c>
      <c r="L334" s="3">
        <f>Cocina[[#This Row],[Ganancia Neta]]/Cocina[[#This Row],[Ganacia Bruta]]</f>
        <v>0.42857142857142855</v>
      </c>
      <c r="N334"/>
    </row>
    <row r="335" spans="1:14" x14ac:dyDescent="0.2">
      <c r="A335">
        <v>126</v>
      </c>
      <c r="B335">
        <v>18</v>
      </c>
      <c r="C335" t="s">
        <v>11</v>
      </c>
      <c r="D335">
        <v>21</v>
      </c>
      <c r="E335">
        <v>35</v>
      </c>
      <c r="F335">
        <v>1</v>
      </c>
      <c r="G335">
        <v>40</v>
      </c>
      <c r="H335" s="8">
        <f>Cocina[[#This Row],[Tiempo de Preparación]]/Cocina[[#This Row],[Cantidad Ordenada]]</f>
        <v>40</v>
      </c>
      <c r="I335">
        <f>Cocina[[#This Row],[Precio Unitario]]*Cocina[[#This Row],[Cantidad Ordenada]]</f>
        <v>35</v>
      </c>
      <c r="J335">
        <f>Cocina[[#This Row],[Costo Unitario]]*Cocina[[#This Row],[Cantidad Ordenada]]</f>
        <v>21</v>
      </c>
      <c r="K335">
        <f>Cocina[[#This Row],[Ganacia Bruta]]-Cocina[[#This Row],[Coste Total]]</f>
        <v>14</v>
      </c>
      <c r="L335" s="3">
        <f>Cocina[[#This Row],[Ganancia Neta]]/Cocina[[#This Row],[Ganacia Bruta]]</f>
        <v>0.4</v>
      </c>
      <c r="N335"/>
    </row>
    <row r="336" spans="1:14" x14ac:dyDescent="0.2">
      <c r="A336">
        <v>126</v>
      </c>
      <c r="B336">
        <v>18</v>
      </c>
      <c r="C336" t="s">
        <v>65</v>
      </c>
      <c r="D336">
        <v>14</v>
      </c>
      <c r="E336">
        <v>24</v>
      </c>
      <c r="F336">
        <v>3</v>
      </c>
      <c r="G336">
        <v>27</v>
      </c>
      <c r="H336" s="8">
        <f>Cocina[[#This Row],[Tiempo de Preparación]]/Cocina[[#This Row],[Cantidad Ordenada]]</f>
        <v>9</v>
      </c>
      <c r="I336">
        <f>Cocina[[#This Row],[Precio Unitario]]*Cocina[[#This Row],[Cantidad Ordenada]]</f>
        <v>72</v>
      </c>
      <c r="J336">
        <f>Cocina[[#This Row],[Costo Unitario]]*Cocina[[#This Row],[Cantidad Ordenada]]</f>
        <v>42</v>
      </c>
      <c r="K336">
        <f>Cocina[[#This Row],[Ganacia Bruta]]-Cocina[[#This Row],[Coste Total]]</f>
        <v>30</v>
      </c>
      <c r="L336" s="3">
        <f>Cocina[[#This Row],[Ganancia Neta]]/Cocina[[#This Row],[Ganacia Bruta]]</f>
        <v>0.41666666666666669</v>
      </c>
      <c r="N336"/>
    </row>
    <row r="337" spans="1:14" x14ac:dyDescent="0.2">
      <c r="A337">
        <v>126</v>
      </c>
      <c r="B337">
        <v>18</v>
      </c>
      <c r="C337" t="s">
        <v>31</v>
      </c>
      <c r="D337">
        <v>18</v>
      </c>
      <c r="E337">
        <v>30</v>
      </c>
      <c r="F337">
        <v>1</v>
      </c>
      <c r="G337">
        <v>53</v>
      </c>
      <c r="H337" s="8">
        <f>Cocina[[#This Row],[Tiempo de Preparación]]/Cocina[[#This Row],[Cantidad Ordenada]]</f>
        <v>53</v>
      </c>
      <c r="I337">
        <f>Cocina[[#This Row],[Precio Unitario]]*Cocina[[#This Row],[Cantidad Ordenada]]</f>
        <v>30</v>
      </c>
      <c r="J337">
        <f>Cocina[[#This Row],[Costo Unitario]]*Cocina[[#This Row],[Cantidad Ordenada]]</f>
        <v>18</v>
      </c>
      <c r="K337">
        <f>Cocina[[#This Row],[Ganacia Bruta]]-Cocina[[#This Row],[Coste Total]]</f>
        <v>12</v>
      </c>
      <c r="L337" s="3">
        <f>Cocina[[#This Row],[Ganancia Neta]]/Cocina[[#This Row],[Ganacia Bruta]]</f>
        <v>0.4</v>
      </c>
      <c r="N337"/>
    </row>
    <row r="338" spans="1:14" x14ac:dyDescent="0.2">
      <c r="A338">
        <v>127</v>
      </c>
      <c r="B338">
        <v>6</v>
      </c>
      <c r="C338" t="s">
        <v>35</v>
      </c>
      <c r="D338">
        <v>22</v>
      </c>
      <c r="E338">
        <v>36</v>
      </c>
      <c r="F338">
        <v>2</v>
      </c>
      <c r="G338">
        <v>30</v>
      </c>
      <c r="H338" s="8">
        <f>Cocina[[#This Row],[Tiempo de Preparación]]/Cocina[[#This Row],[Cantidad Ordenada]]</f>
        <v>15</v>
      </c>
      <c r="I338">
        <f>Cocina[[#This Row],[Precio Unitario]]*Cocina[[#This Row],[Cantidad Ordenada]]</f>
        <v>72</v>
      </c>
      <c r="J338">
        <f>Cocina[[#This Row],[Costo Unitario]]*Cocina[[#This Row],[Cantidad Ordenada]]</f>
        <v>44</v>
      </c>
      <c r="K338">
        <f>Cocina[[#This Row],[Ganacia Bruta]]-Cocina[[#This Row],[Coste Total]]</f>
        <v>28</v>
      </c>
      <c r="L338" s="3">
        <f>Cocina[[#This Row],[Ganancia Neta]]/Cocina[[#This Row],[Ganacia Bruta]]</f>
        <v>0.3888888888888889</v>
      </c>
      <c r="N338"/>
    </row>
    <row r="339" spans="1:14" x14ac:dyDescent="0.2">
      <c r="A339">
        <v>128</v>
      </c>
      <c r="B339">
        <v>2</v>
      </c>
      <c r="C339" t="s">
        <v>50</v>
      </c>
      <c r="D339">
        <v>15</v>
      </c>
      <c r="E339">
        <v>25</v>
      </c>
      <c r="F339">
        <v>3</v>
      </c>
      <c r="G339">
        <v>53</v>
      </c>
      <c r="H339" s="8">
        <f>Cocina[[#This Row],[Tiempo de Preparación]]/Cocina[[#This Row],[Cantidad Ordenada]]</f>
        <v>17.666666666666668</v>
      </c>
      <c r="I339">
        <f>Cocina[[#This Row],[Precio Unitario]]*Cocina[[#This Row],[Cantidad Ordenada]]</f>
        <v>75</v>
      </c>
      <c r="J339">
        <f>Cocina[[#This Row],[Costo Unitario]]*Cocina[[#This Row],[Cantidad Ordenada]]</f>
        <v>45</v>
      </c>
      <c r="K339">
        <f>Cocina[[#This Row],[Ganacia Bruta]]-Cocina[[#This Row],[Coste Total]]</f>
        <v>30</v>
      </c>
      <c r="L339" s="3">
        <f>Cocina[[#This Row],[Ganancia Neta]]/Cocina[[#This Row],[Ganacia Bruta]]</f>
        <v>0.4</v>
      </c>
      <c r="N339"/>
    </row>
    <row r="340" spans="1:14" x14ac:dyDescent="0.2">
      <c r="A340">
        <v>128</v>
      </c>
      <c r="B340">
        <v>2</v>
      </c>
      <c r="C340" t="s">
        <v>37</v>
      </c>
      <c r="D340">
        <v>10</v>
      </c>
      <c r="E340">
        <v>18</v>
      </c>
      <c r="F340">
        <v>3</v>
      </c>
      <c r="G340">
        <v>50</v>
      </c>
      <c r="H340" s="8">
        <f>Cocina[[#This Row],[Tiempo de Preparación]]/Cocina[[#This Row],[Cantidad Ordenada]]</f>
        <v>16.666666666666668</v>
      </c>
      <c r="I340">
        <f>Cocina[[#This Row],[Precio Unitario]]*Cocina[[#This Row],[Cantidad Ordenada]]</f>
        <v>54</v>
      </c>
      <c r="J340">
        <f>Cocina[[#This Row],[Costo Unitario]]*Cocina[[#This Row],[Cantidad Ordenada]]</f>
        <v>30</v>
      </c>
      <c r="K340">
        <f>Cocina[[#This Row],[Ganacia Bruta]]-Cocina[[#This Row],[Coste Total]]</f>
        <v>24</v>
      </c>
      <c r="L340" s="3">
        <f>Cocina[[#This Row],[Ganancia Neta]]/Cocina[[#This Row],[Ganacia Bruta]]</f>
        <v>0.44444444444444442</v>
      </c>
      <c r="N340"/>
    </row>
    <row r="341" spans="1:14" x14ac:dyDescent="0.2">
      <c r="A341">
        <v>128</v>
      </c>
      <c r="B341">
        <v>2</v>
      </c>
      <c r="C341" t="s">
        <v>65</v>
      </c>
      <c r="D341">
        <v>14</v>
      </c>
      <c r="E341">
        <v>24</v>
      </c>
      <c r="F341">
        <v>2</v>
      </c>
      <c r="G341">
        <v>35</v>
      </c>
      <c r="H341" s="8">
        <f>Cocina[[#This Row],[Tiempo de Preparación]]/Cocina[[#This Row],[Cantidad Ordenada]]</f>
        <v>17.5</v>
      </c>
      <c r="I341">
        <f>Cocina[[#This Row],[Precio Unitario]]*Cocina[[#This Row],[Cantidad Ordenada]]</f>
        <v>48</v>
      </c>
      <c r="J341">
        <f>Cocina[[#This Row],[Costo Unitario]]*Cocina[[#This Row],[Cantidad Ordenada]]</f>
        <v>28</v>
      </c>
      <c r="K341">
        <f>Cocina[[#This Row],[Ganacia Bruta]]-Cocina[[#This Row],[Coste Total]]</f>
        <v>20</v>
      </c>
      <c r="L341" s="3">
        <f>Cocina[[#This Row],[Ganancia Neta]]/Cocina[[#This Row],[Ganacia Bruta]]</f>
        <v>0.41666666666666669</v>
      </c>
      <c r="N341"/>
    </row>
    <row r="342" spans="1:14" x14ac:dyDescent="0.2">
      <c r="A342">
        <v>128</v>
      </c>
      <c r="B342">
        <v>2</v>
      </c>
      <c r="C342" t="s">
        <v>47</v>
      </c>
      <c r="D342">
        <v>19</v>
      </c>
      <c r="E342">
        <v>31</v>
      </c>
      <c r="F342">
        <v>2</v>
      </c>
      <c r="G342">
        <v>34</v>
      </c>
      <c r="H342" s="8">
        <f>Cocina[[#This Row],[Tiempo de Preparación]]/Cocina[[#This Row],[Cantidad Ordenada]]</f>
        <v>17</v>
      </c>
      <c r="I342">
        <f>Cocina[[#This Row],[Precio Unitario]]*Cocina[[#This Row],[Cantidad Ordenada]]</f>
        <v>62</v>
      </c>
      <c r="J342">
        <f>Cocina[[#This Row],[Costo Unitario]]*Cocina[[#This Row],[Cantidad Ordenada]]</f>
        <v>38</v>
      </c>
      <c r="K342">
        <f>Cocina[[#This Row],[Ganacia Bruta]]-Cocina[[#This Row],[Coste Total]]</f>
        <v>24</v>
      </c>
      <c r="L342" s="3">
        <f>Cocina[[#This Row],[Ganancia Neta]]/Cocina[[#This Row],[Ganacia Bruta]]</f>
        <v>0.38709677419354838</v>
      </c>
      <c r="N342"/>
    </row>
    <row r="343" spans="1:14" x14ac:dyDescent="0.2">
      <c r="A343">
        <v>129</v>
      </c>
      <c r="B343">
        <v>16</v>
      </c>
      <c r="C343" t="s">
        <v>44</v>
      </c>
      <c r="D343">
        <v>11</v>
      </c>
      <c r="E343">
        <v>19</v>
      </c>
      <c r="F343">
        <v>3</v>
      </c>
      <c r="G343">
        <v>6</v>
      </c>
      <c r="H343" s="8">
        <f>Cocina[[#This Row],[Tiempo de Preparación]]/Cocina[[#This Row],[Cantidad Ordenada]]</f>
        <v>2</v>
      </c>
      <c r="I343">
        <f>Cocina[[#This Row],[Precio Unitario]]*Cocina[[#This Row],[Cantidad Ordenada]]</f>
        <v>57</v>
      </c>
      <c r="J343">
        <f>Cocina[[#This Row],[Costo Unitario]]*Cocina[[#This Row],[Cantidad Ordenada]]</f>
        <v>33</v>
      </c>
      <c r="K343">
        <f>Cocina[[#This Row],[Ganacia Bruta]]-Cocina[[#This Row],[Coste Total]]</f>
        <v>24</v>
      </c>
      <c r="L343" s="3">
        <f>Cocina[[#This Row],[Ganancia Neta]]/Cocina[[#This Row],[Ganacia Bruta]]</f>
        <v>0.42105263157894735</v>
      </c>
      <c r="N343"/>
    </row>
    <row r="344" spans="1:14" x14ac:dyDescent="0.2">
      <c r="A344">
        <v>129</v>
      </c>
      <c r="B344">
        <v>16</v>
      </c>
      <c r="C344" t="s">
        <v>56</v>
      </c>
      <c r="D344">
        <v>12</v>
      </c>
      <c r="E344">
        <v>20</v>
      </c>
      <c r="F344">
        <v>1</v>
      </c>
      <c r="G344">
        <v>24</v>
      </c>
      <c r="H344" s="8">
        <f>Cocina[[#This Row],[Tiempo de Preparación]]/Cocina[[#This Row],[Cantidad Ordenada]]</f>
        <v>24</v>
      </c>
      <c r="I344">
        <f>Cocina[[#This Row],[Precio Unitario]]*Cocina[[#This Row],[Cantidad Ordenada]]</f>
        <v>20</v>
      </c>
      <c r="J344">
        <f>Cocina[[#This Row],[Costo Unitario]]*Cocina[[#This Row],[Cantidad Ordenada]]</f>
        <v>12</v>
      </c>
      <c r="K344">
        <f>Cocina[[#This Row],[Ganacia Bruta]]-Cocina[[#This Row],[Coste Total]]</f>
        <v>8</v>
      </c>
      <c r="L344" s="3">
        <f>Cocina[[#This Row],[Ganancia Neta]]/Cocina[[#This Row],[Ganacia Bruta]]</f>
        <v>0.4</v>
      </c>
      <c r="N344"/>
    </row>
    <row r="345" spans="1:14" x14ac:dyDescent="0.2">
      <c r="A345">
        <v>129</v>
      </c>
      <c r="B345">
        <v>16</v>
      </c>
      <c r="C345" t="s">
        <v>18</v>
      </c>
      <c r="D345">
        <v>17</v>
      </c>
      <c r="E345">
        <v>29</v>
      </c>
      <c r="F345">
        <v>1</v>
      </c>
      <c r="G345">
        <v>50</v>
      </c>
      <c r="H345" s="8">
        <f>Cocina[[#This Row],[Tiempo de Preparación]]/Cocina[[#This Row],[Cantidad Ordenada]]</f>
        <v>50</v>
      </c>
      <c r="I345">
        <f>Cocina[[#This Row],[Precio Unitario]]*Cocina[[#This Row],[Cantidad Ordenada]]</f>
        <v>29</v>
      </c>
      <c r="J345">
        <f>Cocina[[#This Row],[Costo Unitario]]*Cocina[[#This Row],[Cantidad Ordenada]]</f>
        <v>17</v>
      </c>
      <c r="K345">
        <f>Cocina[[#This Row],[Ganacia Bruta]]-Cocina[[#This Row],[Coste Total]]</f>
        <v>12</v>
      </c>
      <c r="L345" s="3">
        <f>Cocina[[#This Row],[Ganancia Neta]]/Cocina[[#This Row],[Ganacia Bruta]]</f>
        <v>0.41379310344827586</v>
      </c>
      <c r="N345"/>
    </row>
    <row r="346" spans="1:14" x14ac:dyDescent="0.2">
      <c r="A346">
        <v>130</v>
      </c>
      <c r="B346">
        <v>10</v>
      </c>
      <c r="C346" t="s">
        <v>11</v>
      </c>
      <c r="D346">
        <v>21</v>
      </c>
      <c r="E346">
        <v>35</v>
      </c>
      <c r="F346">
        <v>1</v>
      </c>
      <c r="G346">
        <v>25</v>
      </c>
      <c r="H346" s="8">
        <f>Cocina[[#This Row],[Tiempo de Preparación]]/Cocina[[#This Row],[Cantidad Ordenada]]</f>
        <v>25</v>
      </c>
      <c r="I346">
        <f>Cocina[[#This Row],[Precio Unitario]]*Cocina[[#This Row],[Cantidad Ordenada]]</f>
        <v>35</v>
      </c>
      <c r="J346">
        <f>Cocina[[#This Row],[Costo Unitario]]*Cocina[[#This Row],[Cantidad Ordenada]]</f>
        <v>21</v>
      </c>
      <c r="K346">
        <f>Cocina[[#This Row],[Ganacia Bruta]]-Cocina[[#This Row],[Coste Total]]</f>
        <v>14</v>
      </c>
      <c r="L346" s="3">
        <f>Cocina[[#This Row],[Ganancia Neta]]/Cocina[[#This Row],[Ganacia Bruta]]</f>
        <v>0.4</v>
      </c>
      <c r="N346"/>
    </row>
    <row r="347" spans="1:14" x14ac:dyDescent="0.2">
      <c r="A347">
        <v>131</v>
      </c>
      <c r="B347">
        <v>7</v>
      </c>
      <c r="C347" t="s">
        <v>26</v>
      </c>
      <c r="D347">
        <v>25</v>
      </c>
      <c r="E347">
        <v>40</v>
      </c>
      <c r="F347">
        <v>1</v>
      </c>
      <c r="G347">
        <v>43</v>
      </c>
      <c r="H347" s="8">
        <f>Cocina[[#This Row],[Tiempo de Preparación]]/Cocina[[#This Row],[Cantidad Ordenada]]</f>
        <v>43</v>
      </c>
      <c r="I347">
        <f>Cocina[[#This Row],[Precio Unitario]]*Cocina[[#This Row],[Cantidad Ordenada]]</f>
        <v>40</v>
      </c>
      <c r="J347">
        <f>Cocina[[#This Row],[Costo Unitario]]*Cocina[[#This Row],[Cantidad Ordenada]]</f>
        <v>25</v>
      </c>
      <c r="K347">
        <f>Cocina[[#This Row],[Ganacia Bruta]]-Cocina[[#This Row],[Coste Total]]</f>
        <v>15</v>
      </c>
      <c r="L347" s="3">
        <f>Cocina[[#This Row],[Ganancia Neta]]/Cocina[[#This Row],[Ganacia Bruta]]</f>
        <v>0.375</v>
      </c>
      <c r="N347"/>
    </row>
    <row r="348" spans="1:14" x14ac:dyDescent="0.2">
      <c r="A348">
        <v>131</v>
      </c>
      <c r="B348">
        <v>7</v>
      </c>
      <c r="C348" t="s">
        <v>37</v>
      </c>
      <c r="D348">
        <v>10</v>
      </c>
      <c r="E348">
        <v>18</v>
      </c>
      <c r="F348">
        <v>3</v>
      </c>
      <c r="G348">
        <v>20</v>
      </c>
      <c r="H348" s="8">
        <f>Cocina[[#This Row],[Tiempo de Preparación]]/Cocina[[#This Row],[Cantidad Ordenada]]</f>
        <v>6.666666666666667</v>
      </c>
      <c r="I348">
        <f>Cocina[[#This Row],[Precio Unitario]]*Cocina[[#This Row],[Cantidad Ordenada]]</f>
        <v>54</v>
      </c>
      <c r="J348">
        <f>Cocina[[#This Row],[Costo Unitario]]*Cocina[[#This Row],[Cantidad Ordenada]]</f>
        <v>30</v>
      </c>
      <c r="K348">
        <f>Cocina[[#This Row],[Ganacia Bruta]]-Cocina[[#This Row],[Coste Total]]</f>
        <v>24</v>
      </c>
      <c r="L348" s="3">
        <f>Cocina[[#This Row],[Ganancia Neta]]/Cocina[[#This Row],[Ganacia Bruta]]</f>
        <v>0.44444444444444442</v>
      </c>
      <c r="N348"/>
    </row>
    <row r="349" spans="1:14" x14ac:dyDescent="0.2">
      <c r="A349">
        <v>131</v>
      </c>
      <c r="B349">
        <v>7</v>
      </c>
      <c r="C349" t="s">
        <v>33</v>
      </c>
      <c r="D349">
        <v>13</v>
      </c>
      <c r="E349">
        <v>21</v>
      </c>
      <c r="F349">
        <v>3</v>
      </c>
      <c r="G349">
        <v>57</v>
      </c>
      <c r="H349" s="8">
        <f>Cocina[[#This Row],[Tiempo de Preparación]]/Cocina[[#This Row],[Cantidad Ordenada]]</f>
        <v>19</v>
      </c>
      <c r="I349">
        <f>Cocina[[#This Row],[Precio Unitario]]*Cocina[[#This Row],[Cantidad Ordenada]]</f>
        <v>63</v>
      </c>
      <c r="J349">
        <f>Cocina[[#This Row],[Costo Unitario]]*Cocina[[#This Row],[Cantidad Ordenada]]</f>
        <v>39</v>
      </c>
      <c r="K349">
        <f>Cocina[[#This Row],[Ganacia Bruta]]-Cocina[[#This Row],[Coste Total]]</f>
        <v>24</v>
      </c>
      <c r="L349" s="3">
        <f>Cocina[[#This Row],[Ganancia Neta]]/Cocina[[#This Row],[Ganacia Bruta]]</f>
        <v>0.38095238095238093</v>
      </c>
      <c r="N349"/>
    </row>
    <row r="350" spans="1:14" x14ac:dyDescent="0.2">
      <c r="A350">
        <v>132</v>
      </c>
      <c r="B350">
        <v>9</v>
      </c>
      <c r="C350" t="s">
        <v>79</v>
      </c>
      <c r="D350">
        <v>14</v>
      </c>
      <c r="E350">
        <v>23</v>
      </c>
      <c r="F350">
        <v>1</v>
      </c>
      <c r="G350">
        <v>6</v>
      </c>
      <c r="H350" s="8">
        <f>Cocina[[#This Row],[Tiempo de Preparación]]/Cocina[[#This Row],[Cantidad Ordenada]]</f>
        <v>6</v>
      </c>
      <c r="I350">
        <f>Cocina[[#This Row],[Precio Unitario]]*Cocina[[#This Row],[Cantidad Ordenada]]</f>
        <v>23</v>
      </c>
      <c r="J350">
        <f>Cocina[[#This Row],[Costo Unitario]]*Cocina[[#This Row],[Cantidad Ordenada]]</f>
        <v>14</v>
      </c>
      <c r="K350">
        <f>Cocina[[#This Row],[Ganacia Bruta]]-Cocina[[#This Row],[Coste Total]]</f>
        <v>9</v>
      </c>
      <c r="L350" s="3">
        <f>Cocina[[#This Row],[Ganancia Neta]]/Cocina[[#This Row],[Ganacia Bruta]]</f>
        <v>0.39130434782608697</v>
      </c>
      <c r="N350"/>
    </row>
    <row r="351" spans="1:14" x14ac:dyDescent="0.2">
      <c r="A351">
        <v>132</v>
      </c>
      <c r="B351">
        <v>9</v>
      </c>
      <c r="C351" t="s">
        <v>35</v>
      </c>
      <c r="D351">
        <v>22</v>
      </c>
      <c r="E351">
        <v>36</v>
      </c>
      <c r="F351">
        <v>1</v>
      </c>
      <c r="G351">
        <v>18</v>
      </c>
      <c r="H351" s="8">
        <f>Cocina[[#This Row],[Tiempo de Preparación]]/Cocina[[#This Row],[Cantidad Ordenada]]</f>
        <v>18</v>
      </c>
      <c r="I351">
        <f>Cocina[[#This Row],[Precio Unitario]]*Cocina[[#This Row],[Cantidad Ordenada]]</f>
        <v>36</v>
      </c>
      <c r="J351">
        <f>Cocina[[#This Row],[Costo Unitario]]*Cocina[[#This Row],[Cantidad Ordenada]]</f>
        <v>22</v>
      </c>
      <c r="K351">
        <f>Cocina[[#This Row],[Ganacia Bruta]]-Cocina[[#This Row],[Coste Total]]</f>
        <v>14</v>
      </c>
      <c r="L351" s="3">
        <f>Cocina[[#This Row],[Ganancia Neta]]/Cocina[[#This Row],[Ganacia Bruta]]</f>
        <v>0.3888888888888889</v>
      </c>
      <c r="N351"/>
    </row>
    <row r="352" spans="1:14" x14ac:dyDescent="0.2">
      <c r="A352">
        <v>132</v>
      </c>
      <c r="B352">
        <v>9</v>
      </c>
      <c r="C352" t="s">
        <v>33</v>
      </c>
      <c r="D352">
        <v>13</v>
      </c>
      <c r="E352">
        <v>21</v>
      </c>
      <c r="F352">
        <v>2</v>
      </c>
      <c r="G352">
        <v>53</v>
      </c>
      <c r="H352" s="8">
        <f>Cocina[[#This Row],[Tiempo de Preparación]]/Cocina[[#This Row],[Cantidad Ordenada]]</f>
        <v>26.5</v>
      </c>
      <c r="I352">
        <f>Cocina[[#This Row],[Precio Unitario]]*Cocina[[#This Row],[Cantidad Ordenada]]</f>
        <v>42</v>
      </c>
      <c r="J352">
        <f>Cocina[[#This Row],[Costo Unitario]]*Cocina[[#This Row],[Cantidad Ordenada]]</f>
        <v>26</v>
      </c>
      <c r="K352">
        <f>Cocina[[#This Row],[Ganacia Bruta]]-Cocina[[#This Row],[Coste Total]]</f>
        <v>16</v>
      </c>
      <c r="L352" s="3">
        <f>Cocina[[#This Row],[Ganancia Neta]]/Cocina[[#This Row],[Ganacia Bruta]]</f>
        <v>0.38095238095238093</v>
      </c>
      <c r="N352"/>
    </row>
    <row r="353" spans="1:14" x14ac:dyDescent="0.2">
      <c r="A353">
        <v>132</v>
      </c>
      <c r="B353">
        <v>9</v>
      </c>
      <c r="C353" t="s">
        <v>11</v>
      </c>
      <c r="D353">
        <v>21</v>
      </c>
      <c r="E353">
        <v>35</v>
      </c>
      <c r="F353">
        <v>3</v>
      </c>
      <c r="G353">
        <v>25</v>
      </c>
      <c r="H353" s="8">
        <f>Cocina[[#This Row],[Tiempo de Preparación]]/Cocina[[#This Row],[Cantidad Ordenada]]</f>
        <v>8.3333333333333339</v>
      </c>
      <c r="I353">
        <f>Cocina[[#This Row],[Precio Unitario]]*Cocina[[#This Row],[Cantidad Ordenada]]</f>
        <v>105</v>
      </c>
      <c r="J353">
        <f>Cocina[[#This Row],[Costo Unitario]]*Cocina[[#This Row],[Cantidad Ordenada]]</f>
        <v>63</v>
      </c>
      <c r="K353">
        <f>Cocina[[#This Row],[Ganacia Bruta]]-Cocina[[#This Row],[Coste Total]]</f>
        <v>42</v>
      </c>
      <c r="L353" s="3">
        <f>Cocina[[#This Row],[Ganancia Neta]]/Cocina[[#This Row],[Ganacia Bruta]]</f>
        <v>0.4</v>
      </c>
      <c r="N353"/>
    </row>
    <row r="354" spans="1:14" x14ac:dyDescent="0.2">
      <c r="A354">
        <v>133</v>
      </c>
      <c r="B354">
        <v>20</v>
      </c>
      <c r="C354" t="s">
        <v>95</v>
      </c>
      <c r="D354">
        <v>19</v>
      </c>
      <c r="E354">
        <v>32</v>
      </c>
      <c r="F354">
        <v>1</v>
      </c>
      <c r="G354">
        <v>5</v>
      </c>
      <c r="H354" s="8">
        <f>Cocina[[#This Row],[Tiempo de Preparación]]/Cocina[[#This Row],[Cantidad Ordenada]]</f>
        <v>5</v>
      </c>
      <c r="I354">
        <f>Cocina[[#This Row],[Precio Unitario]]*Cocina[[#This Row],[Cantidad Ordenada]]</f>
        <v>32</v>
      </c>
      <c r="J354">
        <f>Cocina[[#This Row],[Costo Unitario]]*Cocina[[#This Row],[Cantidad Ordenada]]</f>
        <v>19</v>
      </c>
      <c r="K354">
        <f>Cocina[[#This Row],[Ganacia Bruta]]-Cocina[[#This Row],[Coste Total]]</f>
        <v>13</v>
      </c>
      <c r="L354" s="3">
        <f>Cocina[[#This Row],[Ganancia Neta]]/Cocina[[#This Row],[Ganacia Bruta]]</f>
        <v>0.40625</v>
      </c>
      <c r="N354"/>
    </row>
    <row r="355" spans="1:14" x14ac:dyDescent="0.2">
      <c r="A355">
        <v>133</v>
      </c>
      <c r="B355">
        <v>20</v>
      </c>
      <c r="C355" t="s">
        <v>29</v>
      </c>
      <c r="D355">
        <v>20</v>
      </c>
      <c r="E355">
        <v>34</v>
      </c>
      <c r="F355">
        <v>1</v>
      </c>
      <c r="G355">
        <v>45</v>
      </c>
      <c r="H355" s="8">
        <f>Cocina[[#This Row],[Tiempo de Preparación]]/Cocina[[#This Row],[Cantidad Ordenada]]</f>
        <v>45</v>
      </c>
      <c r="I355">
        <f>Cocina[[#This Row],[Precio Unitario]]*Cocina[[#This Row],[Cantidad Ordenada]]</f>
        <v>34</v>
      </c>
      <c r="J355">
        <f>Cocina[[#This Row],[Costo Unitario]]*Cocina[[#This Row],[Cantidad Ordenada]]</f>
        <v>20</v>
      </c>
      <c r="K355">
        <f>Cocina[[#This Row],[Ganacia Bruta]]-Cocina[[#This Row],[Coste Total]]</f>
        <v>14</v>
      </c>
      <c r="L355" s="3">
        <f>Cocina[[#This Row],[Ganancia Neta]]/Cocina[[#This Row],[Ganacia Bruta]]</f>
        <v>0.41176470588235292</v>
      </c>
      <c r="N355"/>
    </row>
    <row r="356" spans="1:14" x14ac:dyDescent="0.2">
      <c r="A356">
        <v>133</v>
      </c>
      <c r="B356">
        <v>20</v>
      </c>
      <c r="C356" t="s">
        <v>47</v>
      </c>
      <c r="D356">
        <v>19</v>
      </c>
      <c r="E356">
        <v>31</v>
      </c>
      <c r="F356">
        <v>2</v>
      </c>
      <c r="G356">
        <v>46</v>
      </c>
      <c r="H356" s="8">
        <f>Cocina[[#This Row],[Tiempo de Preparación]]/Cocina[[#This Row],[Cantidad Ordenada]]</f>
        <v>23</v>
      </c>
      <c r="I356">
        <f>Cocina[[#This Row],[Precio Unitario]]*Cocina[[#This Row],[Cantidad Ordenada]]</f>
        <v>62</v>
      </c>
      <c r="J356">
        <f>Cocina[[#This Row],[Costo Unitario]]*Cocina[[#This Row],[Cantidad Ordenada]]</f>
        <v>38</v>
      </c>
      <c r="K356">
        <f>Cocina[[#This Row],[Ganacia Bruta]]-Cocina[[#This Row],[Coste Total]]</f>
        <v>24</v>
      </c>
      <c r="L356" s="3">
        <f>Cocina[[#This Row],[Ganancia Neta]]/Cocina[[#This Row],[Ganacia Bruta]]</f>
        <v>0.38709677419354838</v>
      </c>
      <c r="N356"/>
    </row>
    <row r="357" spans="1:14" x14ac:dyDescent="0.2">
      <c r="A357">
        <v>133</v>
      </c>
      <c r="B357">
        <v>20</v>
      </c>
      <c r="C357" t="s">
        <v>37</v>
      </c>
      <c r="D357">
        <v>10</v>
      </c>
      <c r="E357">
        <v>18</v>
      </c>
      <c r="F357">
        <v>3</v>
      </c>
      <c r="G357">
        <v>11</v>
      </c>
      <c r="H357" s="8">
        <f>Cocina[[#This Row],[Tiempo de Preparación]]/Cocina[[#This Row],[Cantidad Ordenada]]</f>
        <v>3.6666666666666665</v>
      </c>
      <c r="I357">
        <f>Cocina[[#This Row],[Precio Unitario]]*Cocina[[#This Row],[Cantidad Ordenada]]</f>
        <v>54</v>
      </c>
      <c r="J357">
        <f>Cocina[[#This Row],[Costo Unitario]]*Cocina[[#This Row],[Cantidad Ordenada]]</f>
        <v>30</v>
      </c>
      <c r="K357">
        <f>Cocina[[#This Row],[Ganacia Bruta]]-Cocina[[#This Row],[Coste Total]]</f>
        <v>24</v>
      </c>
      <c r="L357" s="3">
        <f>Cocina[[#This Row],[Ganancia Neta]]/Cocina[[#This Row],[Ganacia Bruta]]</f>
        <v>0.44444444444444442</v>
      </c>
      <c r="N357"/>
    </row>
    <row r="358" spans="1:14" x14ac:dyDescent="0.2">
      <c r="A358">
        <v>134</v>
      </c>
      <c r="B358">
        <v>3</v>
      </c>
      <c r="C358" t="s">
        <v>65</v>
      </c>
      <c r="D358">
        <v>14</v>
      </c>
      <c r="E358">
        <v>24</v>
      </c>
      <c r="F358">
        <v>1</v>
      </c>
      <c r="G358">
        <v>19</v>
      </c>
      <c r="H358" s="8">
        <f>Cocina[[#This Row],[Tiempo de Preparación]]/Cocina[[#This Row],[Cantidad Ordenada]]</f>
        <v>19</v>
      </c>
      <c r="I358">
        <f>Cocina[[#This Row],[Precio Unitario]]*Cocina[[#This Row],[Cantidad Ordenada]]</f>
        <v>24</v>
      </c>
      <c r="J358">
        <f>Cocina[[#This Row],[Costo Unitario]]*Cocina[[#This Row],[Cantidad Ordenada]]</f>
        <v>14</v>
      </c>
      <c r="K358">
        <f>Cocina[[#This Row],[Ganacia Bruta]]-Cocina[[#This Row],[Coste Total]]</f>
        <v>10</v>
      </c>
      <c r="L358" s="3">
        <f>Cocina[[#This Row],[Ganancia Neta]]/Cocina[[#This Row],[Ganacia Bruta]]</f>
        <v>0.41666666666666669</v>
      </c>
      <c r="N358"/>
    </row>
    <row r="359" spans="1:14" x14ac:dyDescent="0.2">
      <c r="A359">
        <v>134</v>
      </c>
      <c r="B359">
        <v>3</v>
      </c>
      <c r="C359" t="s">
        <v>95</v>
      </c>
      <c r="D359">
        <v>19</v>
      </c>
      <c r="E359">
        <v>32</v>
      </c>
      <c r="F359">
        <v>3</v>
      </c>
      <c r="G359">
        <v>29</v>
      </c>
      <c r="H359" s="8">
        <f>Cocina[[#This Row],[Tiempo de Preparación]]/Cocina[[#This Row],[Cantidad Ordenada]]</f>
        <v>9.6666666666666661</v>
      </c>
      <c r="I359">
        <f>Cocina[[#This Row],[Precio Unitario]]*Cocina[[#This Row],[Cantidad Ordenada]]</f>
        <v>96</v>
      </c>
      <c r="J359">
        <f>Cocina[[#This Row],[Costo Unitario]]*Cocina[[#This Row],[Cantidad Ordenada]]</f>
        <v>57</v>
      </c>
      <c r="K359">
        <f>Cocina[[#This Row],[Ganacia Bruta]]-Cocina[[#This Row],[Coste Total]]</f>
        <v>39</v>
      </c>
      <c r="L359" s="3">
        <f>Cocina[[#This Row],[Ganancia Neta]]/Cocina[[#This Row],[Ganacia Bruta]]</f>
        <v>0.40625</v>
      </c>
      <c r="N359"/>
    </row>
    <row r="360" spans="1:14" x14ac:dyDescent="0.2">
      <c r="A360">
        <v>135</v>
      </c>
      <c r="B360">
        <v>11</v>
      </c>
      <c r="C360" t="s">
        <v>47</v>
      </c>
      <c r="D360">
        <v>19</v>
      </c>
      <c r="E360">
        <v>31</v>
      </c>
      <c r="F360">
        <v>3</v>
      </c>
      <c r="G360">
        <v>17</v>
      </c>
      <c r="H360" s="8">
        <f>Cocina[[#This Row],[Tiempo de Preparación]]/Cocina[[#This Row],[Cantidad Ordenada]]</f>
        <v>5.666666666666667</v>
      </c>
      <c r="I360">
        <f>Cocina[[#This Row],[Precio Unitario]]*Cocina[[#This Row],[Cantidad Ordenada]]</f>
        <v>93</v>
      </c>
      <c r="J360">
        <f>Cocina[[#This Row],[Costo Unitario]]*Cocina[[#This Row],[Cantidad Ordenada]]</f>
        <v>57</v>
      </c>
      <c r="K360">
        <f>Cocina[[#This Row],[Ganacia Bruta]]-Cocina[[#This Row],[Coste Total]]</f>
        <v>36</v>
      </c>
      <c r="L360" s="3">
        <f>Cocina[[#This Row],[Ganancia Neta]]/Cocina[[#This Row],[Ganacia Bruta]]</f>
        <v>0.38709677419354838</v>
      </c>
      <c r="N360"/>
    </row>
    <row r="361" spans="1:14" x14ac:dyDescent="0.2">
      <c r="A361">
        <v>135</v>
      </c>
      <c r="B361">
        <v>11</v>
      </c>
      <c r="C361" t="s">
        <v>26</v>
      </c>
      <c r="D361">
        <v>25</v>
      </c>
      <c r="E361">
        <v>40</v>
      </c>
      <c r="F361">
        <v>2</v>
      </c>
      <c r="G361">
        <v>42</v>
      </c>
      <c r="H361" s="8">
        <f>Cocina[[#This Row],[Tiempo de Preparación]]/Cocina[[#This Row],[Cantidad Ordenada]]</f>
        <v>21</v>
      </c>
      <c r="I361">
        <f>Cocina[[#This Row],[Precio Unitario]]*Cocina[[#This Row],[Cantidad Ordenada]]</f>
        <v>80</v>
      </c>
      <c r="J361">
        <f>Cocina[[#This Row],[Costo Unitario]]*Cocina[[#This Row],[Cantidad Ordenada]]</f>
        <v>50</v>
      </c>
      <c r="K361">
        <f>Cocina[[#This Row],[Ganacia Bruta]]-Cocina[[#This Row],[Coste Total]]</f>
        <v>30</v>
      </c>
      <c r="L361" s="3">
        <f>Cocina[[#This Row],[Ganancia Neta]]/Cocina[[#This Row],[Ganacia Bruta]]</f>
        <v>0.375</v>
      </c>
      <c r="N361"/>
    </row>
    <row r="362" spans="1:14" x14ac:dyDescent="0.2">
      <c r="A362">
        <v>135</v>
      </c>
      <c r="B362">
        <v>11</v>
      </c>
      <c r="C362" t="s">
        <v>18</v>
      </c>
      <c r="D362">
        <v>17</v>
      </c>
      <c r="E362">
        <v>29</v>
      </c>
      <c r="F362">
        <v>3</v>
      </c>
      <c r="G362">
        <v>29</v>
      </c>
      <c r="H362" s="8">
        <f>Cocina[[#This Row],[Tiempo de Preparación]]/Cocina[[#This Row],[Cantidad Ordenada]]</f>
        <v>9.6666666666666661</v>
      </c>
      <c r="I362">
        <f>Cocina[[#This Row],[Precio Unitario]]*Cocina[[#This Row],[Cantidad Ordenada]]</f>
        <v>87</v>
      </c>
      <c r="J362">
        <f>Cocina[[#This Row],[Costo Unitario]]*Cocina[[#This Row],[Cantidad Ordenada]]</f>
        <v>51</v>
      </c>
      <c r="K362">
        <f>Cocina[[#This Row],[Ganacia Bruta]]-Cocina[[#This Row],[Coste Total]]</f>
        <v>36</v>
      </c>
      <c r="L362" s="3">
        <f>Cocina[[#This Row],[Ganancia Neta]]/Cocina[[#This Row],[Ganacia Bruta]]</f>
        <v>0.41379310344827586</v>
      </c>
      <c r="N362"/>
    </row>
    <row r="363" spans="1:14" x14ac:dyDescent="0.2">
      <c r="A363">
        <v>136</v>
      </c>
      <c r="B363">
        <v>6</v>
      </c>
      <c r="C363" t="s">
        <v>26</v>
      </c>
      <c r="D363">
        <v>25</v>
      </c>
      <c r="E363">
        <v>40</v>
      </c>
      <c r="F363">
        <v>2</v>
      </c>
      <c r="G363">
        <v>13</v>
      </c>
      <c r="H363" s="8">
        <f>Cocina[[#This Row],[Tiempo de Preparación]]/Cocina[[#This Row],[Cantidad Ordenada]]</f>
        <v>6.5</v>
      </c>
      <c r="I363">
        <f>Cocina[[#This Row],[Precio Unitario]]*Cocina[[#This Row],[Cantidad Ordenada]]</f>
        <v>80</v>
      </c>
      <c r="J363">
        <f>Cocina[[#This Row],[Costo Unitario]]*Cocina[[#This Row],[Cantidad Ordenada]]</f>
        <v>50</v>
      </c>
      <c r="K363">
        <f>Cocina[[#This Row],[Ganacia Bruta]]-Cocina[[#This Row],[Coste Total]]</f>
        <v>30</v>
      </c>
      <c r="L363" s="3">
        <f>Cocina[[#This Row],[Ganancia Neta]]/Cocina[[#This Row],[Ganacia Bruta]]</f>
        <v>0.375</v>
      </c>
      <c r="N363"/>
    </row>
    <row r="364" spans="1:14" x14ac:dyDescent="0.2">
      <c r="A364">
        <v>137</v>
      </c>
      <c r="B364">
        <v>13</v>
      </c>
      <c r="C364" t="s">
        <v>33</v>
      </c>
      <c r="D364">
        <v>13</v>
      </c>
      <c r="E364">
        <v>21</v>
      </c>
      <c r="F364">
        <v>3</v>
      </c>
      <c r="G364">
        <v>41</v>
      </c>
      <c r="H364" s="8">
        <f>Cocina[[#This Row],[Tiempo de Preparación]]/Cocina[[#This Row],[Cantidad Ordenada]]</f>
        <v>13.666666666666666</v>
      </c>
      <c r="I364">
        <f>Cocina[[#This Row],[Precio Unitario]]*Cocina[[#This Row],[Cantidad Ordenada]]</f>
        <v>63</v>
      </c>
      <c r="J364">
        <f>Cocina[[#This Row],[Costo Unitario]]*Cocina[[#This Row],[Cantidad Ordenada]]</f>
        <v>39</v>
      </c>
      <c r="K364">
        <f>Cocina[[#This Row],[Ganacia Bruta]]-Cocina[[#This Row],[Coste Total]]</f>
        <v>24</v>
      </c>
      <c r="L364" s="3">
        <f>Cocina[[#This Row],[Ganancia Neta]]/Cocina[[#This Row],[Ganacia Bruta]]</f>
        <v>0.38095238095238093</v>
      </c>
      <c r="N364"/>
    </row>
    <row r="365" spans="1:14" x14ac:dyDescent="0.2">
      <c r="A365">
        <v>138</v>
      </c>
      <c r="B365">
        <v>6</v>
      </c>
      <c r="C365" t="s">
        <v>47</v>
      </c>
      <c r="D365">
        <v>19</v>
      </c>
      <c r="E365">
        <v>31</v>
      </c>
      <c r="F365">
        <v>2</v>
      </c>
      <c r="G365">
        <v>40</v>
      </c>
      <c r="H365" s="8">
        <f>Cocina[[#This Row],[Tiempo de Preparación]]/Cocina[[#This Row],[Cantidad Ordenada]]</f>
        <v>20</v>
      </c>
      <c r="I365">
        <f>Cocina[[#This Row],[Precio Unitario]]*Cocina[[#This Row],[Cantidad Ordenada]]</f>
        <v>62</v>
      </c>
      <c r="J365">
        <f>Cocina[[#This Row],[Costo Unitario]]*Cocina[[#This Row],[Cantidad Ordenada]]</f>
        <v>38</v>
      </c>
      <c r="K365">
        <f>Cocina[[#This Row],[Ganacia Bruta]]-Cocina[[#This Row],[Coste Total]]</f>
        <v>24</v>
      </c>
      <c r="L365" s="3">
        <f>Cocina[[#This Row],[Ganancia Neta]]/Cocina[[#This Row],[Ganacia Bruta]]</f>
        <v>0.38709677419354838</v>
      </c>
      <c r="N365"/>
    </row>
    <row r="366" spans="1:14" x14ac:dyDescent="0.2">
      <c r="A366">
        <v>138</v>
      </c>
      <c r="B366">
        <v>6</v>
      </c>
      <c r="C366" t="s">
        <v>44</v>
      </c>
      <c r="D366">
        <v>11</v>
      </c>
      <c r="E366">
        <v>19</v>
      </c>
      <c r="F366">
        <v>2</v>
      </c>
      <c r="G366">
        <v>6</v>
      </c>
      <c r="H366" s="8">
        <f>Cocina[[#This Row],[Tiempo de Preparación]]/Cocina[[#This Row],[Cantidad Ordenada]]</f>
        <v>3</v>
      </c>
      <c r="I366">
        <f>Cocina[[#This Row],[Precio Unitario]]*Cocina[[#This Row],[Cantidad Ordenada]]</f>
        <v>38</v>
      </c>
      <c r="J366">
        <f>Cocina[[#This Row],[Costo Unitario]]*Cocina[[#This Row],[Cantidad Ordenada]]</f>
        <v>22</v>
      </c>
      <c r="K366">
        <f>Cocina[[#This Row],[Ganacia Bruta]]-Cocina[[#This Row],[Coste Total]]</f>
        <v>16</v>
      </c>
      <c r="L366" s="3">
        <f>Cocina[[#This Row],[Ganancia Neta]]/Cocina[[#This Row],[Ganacia Bruta]]</f>
        <v>0.42105263157894735</v>
      </c>
      <c r="N366"/>
    </row>
    <row r="367" spans="1:14" x14ac:dyDescent="0.2">
      <c r="A367">
        <v>138</v>
      </c>
      <c r="B367">
        <v>6</v>
      </c>
      <c r="C367" t="s">
        <v>61</v>
      </c>
      <c r="D367">
        <v>15</v>
      </c>
      <c r="E367">
        <v>26</v>
      </c>
      <c r="F367">
        <v>3</v>
      </c>
      <c r="G367">
        <v>7</v>
      </c>
      <c r="H367" s="8">
        <f>Cocina[[#This Row],[Tiempo de Preparación]]/Cocina[[#This Row],[Cantidad Ordenada]]</f>
        <v>2.3333333333333335</v>
      </c>
      <c r="I367">
        <f>Cocina[[#This Row],[Precio Unitario]]*Cocina[[#This Row],[Cantidad Ordenada]]</f>
        <v>78</v>
      </c>
      <c r="J367">
        <f>Cocina[[#This Row],[Costo Unitario]]*Cocina[[#This Row],[Cantidad Ordenada]]</f>
        <v>45</v>
      </c>
      <c r="K367">
        <f>Cocina[[#This Row],[Ganacia Bruta]]-Cocina[[#This Row],[Coste Total]]</f>
        <v>33</v>
      </c>
      <c r="L367" s="3">
        <f>Cocina[[#This Row],[Ganancia Neta]]/Cocina[[#This Row],[Ganacia Bruta]]</f>
        <v>0.42307692307692307</v>
      </c>
      <c r="N367"/>
    </row>
    <row r="368" spans="1:14" x14ac:dyDescent="0.2">
      <c r="A368">
        <v>138</v>
      </c>
      <c r="B368">
        <v>6</v>
      </c>
      <c r="C368" t="s">
        <v>31</v>
      </c>
      <c r="D368">
        <v>18</v>
      </c>
      <c r="E368">
        <v>30</v>
      </c>
      <c r="F368">
        <v>2</v>
      </c>
      <c r="G368">
        <v>44</v>
      </c>
      <c r="H368" s="8">
        <f>Cocina[[#This Row],[Tiempo de Preparación]]/Cocina[[#This Row],[Cantidad Ordenada]]</f>
        <v>22</v>
      </c>
      <c r="I368">
        <f>Cocina[[#This Row],[Precio Unitario]]*Cocina[[#This Row],[Cantidad Ordenada]]</f>
        <v>60</v>
      </c>
      <c r="J368">
        <f>Cocina[[#This Row],[Costo Unitario]]*Cocina[[#This Row],[Cantidad Ordenada]]</f>
        <v>36</v>
      </c>
      <c r="K368">
        <f>Cocina[[#This Row],[Ganacia Bruta]]-Cocina[[#This Row],[Coste Total]]</f>
        <v>24</v>
      </c>
      <c r="L368" s="3">
        <f>Cocina[[#This Row],[Ganancia Neta]]/Cocina[[#This Row],[Ganacia Bruta]]</f>
        <v>0.4</v>
      </c>
      <c r="N368"/>
    </row>
    <row r="369" spans="1:14" x14ac:dyDescent="0.2">
      <c r="A369">
        <v>139</v>
      </c>
      <c r="B369">
        <v>16</v>
      </c>
      <c r="C369" t="s">
        <v>11</v>
      </c>
      <c r="D369">
        <v>21</v>
      </c>
      <c r="E369">
        <v>35</v>
      </c>
      <c r="F369">
        <v>1</v>
      </c>
      <c r="G369">
        <v>26</v>
      </c>
      <c r="H369" s="8">
        <f>Cocina[[#This Row],[Tiempo de Preparación]]/Cocina[[#This Row],[Cantidad Ordenada]]</f>
        <v>26</v>
      </c>
      <c r="I369">
        <f>Cocina[[#This Row],[Precio Unitario]]*Cocina[[#This Row],[Cantidad Ordenada]]</f>
        <v>35</v>
      </c>
      <c r="J369">
        <f>Cocina[[#This Row],[Costo Unitario]]*Cocina[[#This Row],[Cantidad Ordenada]]</f>
        <v>21</v>
      </c>
      <c r="K369">
        <f>Cocina[[#This Row],[Ganacia Bruta]]-Cocina[[#This Row],[Coste Total]]</f>
        <v>14</v>
      </c>
      <c r="L369" s="3">
        <f>Cocina[[#This Row],[Ganancia Neta]]/Cocina[[#This Row],[Ganacia Bruta]]</f>
        <v>0.4</v>
      </c>
      <c r="N369"/>
    </row>
    <row r="370" spans="1:14" x14ac:dyDescent="0.2">
      <c r="A370">
        <v>140</v>
      </c>
      <c r="B370">
        <v>11</v>
      </c>
      <c r="C370" t="s">
        <v>50</v>
      </c>
      <c r="D370">
        <v>15</v>
      </c>
      <c r="E370">
        <v>25</v>
      </c>
      <c r="F370">
        <v>2</v>
      </c>
      <c r="G370">
        <v>35</v>
      </c>
      <c r="H370" s="8">
        <f>Cocina[[#This Row],[Tiempo de Preparación]]/Cocina[[#This Row],[Cantidad Ordenada]]</f>
        <v>17.5</v>
      </c>
      <c r="I370">
        <f>Cocina[[#This Row],[Precio Unitario]]*Cocina[[#This Row],[Cantidad Ordenada]]</f>
        <v>50</v>
      </c>
      <c r="J370">
        <f>Cocina[[#This Row],[Costo Unitario]]*Cocina[[#This Row],[Cantidad Ordenada]]</f>
        <v>30</v>
      </c>
      <c r="K370">
        <f>Cocina[[#This Row],[Ganacia Bruta]]-Cocina[[#This Row],[Coste Total]]</f>
        <v>20</v>
      </c>
      <c r="L370" s="3">
        <f>Cocina[[#This Row],[Ganancia Neta]]/Cocina[[#This Row],[Ganacia Bruta]]</f>
        <v>0.4</v>
      </c>
      <c r="N370"/>
    </row>
    <row r="371" spans="1:14" x14ac:dyDescent="0.2">
      <c r="A371">
        <v>140</v>
      </c>
      <c r="B371">
        <v>11</v>
      </c>
      <c r="C371" t="s">
        <v>11</v>
      </c>
      <c r="D371">
        <v>21</v>
      </c>
      <c r="E371">
        <v>35</v>
      </c>
      <c r="F371">
        <v>3</v>
      </c>
      <c r="G371">
        <v>35</v>
      </c>
      <c r="H371" s="8">
        <f>Cocina[[#This Row],[Tiempo de Preparación]]/Cocina[[#This Row],[Cantidad Ordenada]]</f>
        <v>11.666666666666666</v>
      </c>
      <c r="I371">
        <f>Cocina[[#This Row],[Precio Unitario]]*Cocina[[#This Row],[Cantidad Ordenada]]</f>
        <v>105</v>
      </c>
      <c r="J371">
        <f>Cocina[[#This Row],[Costo Unitario]]*Cocina[[#This Row],[Cantidad Ordenada]]</f>
        <v>63</v>
      </c>
      <c r="K371">
        <f>Cocina[[#This Row],[Ganacia Bruta]]-Cocina[[#This Row],[Coste Total]]</f>
        <v>42</v>
      </c>
      <c r="L371" s="3">
        <f>Cocina[[#This Row],[Ganancia Neta]]/Cocina[[#This Row],[Ganacia Bruta]]</f>
        <v>0.4</v>
      </c>
      <c r="N371"/>
    </row>
    <row r="372" spans="1:14" x14ac:dyDescent="0.2">
      <c r="A372">
        <v>140</v>
      </c>
      <c r="B372">
        <v>11</v>
      </c>
      <c r="C372" t="s">
        <v>37</v>
      </c>
      <c r="D372">
        <v>10</v>
      </c>
      <c r="E372">
        <v>18</v>
      </c>
      <c r="F372">
        <v>2</v>
      </c>
      <c r="G372">
        <v>48</v>
      </c>
      <c r="H372" s="8">
        <f>Cocina[[#This Row],[Tiempo de Preparación]]/Cocina[[#This Row],[Cantidad Ordenada]]</f>
        <v>24</v>
      </c>
      <c r="I372">
        <f>Cocina[[#This Row],[Precio Unitario]]*Cocina[[#This Row],[Cantidad Ordenada]]</f>
        <v>36</v>
      </c>
      <c r="J372">
        <f>Cocina[[#This Row],[Costo Unitario]]*Cocina[[#This Row],[Cantidad Ordenada]]</f>
        <v>20</v>
      </c>
      <c r="K372">
        <f>Cocina[[#This Row],[Ganacia Bruta]]-Cocina[[#This Row],[Coste Total]]</f>
        <v>16</v>
      </c>
      <c r="L372" s="3">
        <f>Cocina[[#This Row],[Ganancia Neta]]/Cocina[[#This Row],[Ganacia Bruta]]</f>
        <v>0.44444444444444442</v>
      </c>
      <c r="N372"/>
    </row>
    <row r="373" spans="1:14" x14ac:dyDescent="0.2">
      <c r="A373">
        <v>141</v>
      </c>
      <c r="B373">
        <v>4</v>
      </c>
      <c r="C373" t="s">
        <v>33</v>
      </c>
      <c r="D373">
        <v>13</v>
      </c>
      <c r="E373">
        <v>21</v>
      </c>
      <c r="F373">
        <v>1</v>
      </c>
      <c r="G373">
        <v>28</v>
      </c>
      <c r="H373" s="8">
        <f>Cocina[[#This Row],[Tiempo de Preparación]]/Cocina[[#This Row],[Cantidad Ordenada]]</f>
        <v>28</v>
      </c>
      <c r="I373">
        <f>Cocina[[#This Row],[Precio Unitario]]*Cocina[[#This Row],[Cantidad Ordenada]]</f>
        <v>21</v>
      </c>
      <c r="J373">
        <f>Cocina[[#This Row],[Costo Unitario]]*Cocina[[#This Row],[Cantidad Ordenada]]</f>
        <v>13</v>
      </c>
      <c r="K373">
        <f>Cocina[[#This Row],[Ganacia Bruta]]-Cocina[[#This Row],[Coste Total]]</f>
        <v>8</v>
      </c>
      <c r="L373" s="3">
        <f>Cocina[[#This Row],[Ganancia Neta]]/Cocina[[#This Row],[Ganacia Bruta]]</f>
        <v>0.38095238095238093</v>
      </c>
      <c r="N373"/>
    </row>
    <row r="374" spans="1:14" x14ac:dyDescent="0.2">
      <c r="A374">
        <v>142</v>
      </c>
      <c r="B374">
        <v>14</v>
      </c>
      <c r="C374" t="s">
        <v>65</v>
      </c>
      <c r="D374">
        <v>14</v>
      </c>
      <c r="E374">
        <v>24</v>
      </c>
      <c r="F374">
        <v>3</v>
      </c>
      <c r="G374">
        <v>37</v>
      </c>
      <c r="H374" s="8">
        <f>Cocina[[#This Row],[Tiempo de Preparación]]/Cocina[[#This Row],[Cantidad Ordenada]]</f>
        <v>12.333333333333334</v>
      </c>
      <c r="I374">
        <f>Cocina[[#This Row],[Precio Unitario]]*Cocina[[#This Row],[Cantidad Ordenada]]</f>
        <v>72</v>
      </c>
      <c r="J374">
        <f>Cocina[[#This Row],[Costo Unitario]]*Cocina[[#This Row],[Cantidad Ordenada]]</f>
        <v>42</v>
      </c>
      <c r="K374">
        <f>Cocina[[#This Row],[Ganacia Bruta]]-Cocina[[#This Row],[Coste Total]]</f>
        <v>30</v>
      </c>
      <c r="L374" s="3">
        <f>Cocina[[#This Row],[Ganancia Neta]]/Cocina[[#This Row],[Ganacia Bruta]]</f>
        <v>0.41666666666666669</v>
      </c>
      <c r="N374"/>
    </row>
    <row r="375" spans="1:14" x14ac:dyDescent="0.2">
      <c r="A375">
        <v>142</v>
      </c>
      <c r="B375">
        <v>14</v>
      </c>
      <c r="C375" t="s">
        <v>79</v>
      </c>
      <c r="D375">
        <v>14</v>
      </c>
      <c r="E375">
        <v>23</v>
      </c>
      <c r="F375">
        <v>3</v>
      </c>
      <c r="G375">
        <v>11</v>
      </c>
      <c r="H375" s="8">
        <f>Cocina[[#This Row],[Tiempo de Preparación]]/Cocina[[#This Row],[Cantidad Ordenada]]</f>
        <v>3.6666666666666665</v>
      </c>
      <c r="I375">
        <f>Cocina[[#This Row],[Precio Unitario]]*Cocina[[#This Row],[Cantidad Ordenada]]</f>
        <v>69</v>
      </c>
      <c r="J375">
        <f>Cocina[[#This Row],[Costo Unitario]]*Cocina[[#This Row],[Cantidad Ordenada]]</f>
        <v>42</v>
      </c>
      <c r="K375">
        <f>Cocina[[#This Row],[Ganacia Bruta]]-Cocina[[#This Row],[Coste Total]]</f>
        <v>27</v>
      </c>
      <c r="L375" s="3">
        <f>Cocina[[#This Row],[Ganancia Neta]]/Cocina[[#This Row],[Ganacia Bruta]]</f>
        <v>0.39130434782608697</v>
      </c>
      <c r="N375"/>
    </row>
    <row r="376" spans="1:14" x14ac:dyDescent="0.2">
      <c r="A376">
        <v>142</v>
      </c>
      <c r="B376">
        <v>14</v>
      </c>
      <c r="C376" t="s">
        <v>26</v>
      </c>
      <c r="D376">
        <v>25</v>
      </c>
      <c r="E376">
        <v>40</v>
      </c>
      <c r="F376">
        <v>1</v>
      </c>
      <c r="G376">
        <v>22</v>
      </c>
      <c r="H376" s="8">
        <f>Cocina[[#This Row],[Tiempo de Preparación]]/Cocina[[#This Row],[Cantidad Ordenada]]</f>
        <v>22</v>
      </c>
      <c r="I376">
        <f>Cocina[[#This Row],[Precio Unitario]]*Cocina[[#This Row],[Cantidad Ordenada]]</f>
        <v>40</v>
      </c>
      <c r="J376">
        <f>Cocina[[#This Row],[Costo Unitario]]*Cocina[[#This Row],[Cantidad Ordenada]]</f>
        <v>25</v>
      </c>
      <c r="K376">
        <f>Cocina[[#This Row],[Ganacia Bruta]]-Cocina[[#This Row],[Coste Total]]</f>
        <v>15</v>
      </c>
      <c r="L376" s="3">
        <f>Cocina[[#This Row],[Ganancia Neta]]/Cocina[[#This Row],[Ganacia Bruta]]</f>
        <v>0.375</v>
      </c>
      <c r="N376"/>
    </row>
    <row r="377" spans="1:14" x14ac:dyDescent="0.2">
      <c r="A377">
        <v>143</v>
      </c>
      <c r="B377">
        <v>9</v>
      </c>
      <c r="C377" t="s">
        <v>50</v>
      </c>
      <c r="D377">
        <v>15</v>
      </c>
      <c r="E377">
        <v>25</v>
      </c>
      <c r="F377">
        <v>2</v>
      </c>
      <c r="G377">
        <v>16</v>
      </c>
      <c r="H377" s="8">
        <f>Cocina[[#This Row],[Tiempo de Preparación]]/Cocina[[#This Row],[Cantidad Ordenada]]</f>
        <v>8</v>
      </c>
      <c r="I377">
        <f>Cocina[[#This Row],[Precio Unitario]]*Cocina[[#This Row],[Cantidad Ordenada]]</f>
        <v>50</v>
      </c>
      <c r="J377">
        <f>Cocina[[#This Row],[Costo Unitario]]*Cocina[[#This Row],[Cantidad Ordenada]]</f>
        <v>30</v>
      </c>
      <c r="K377">
        <f>Cocina[[#This Row],[Ganacia Bruta]]-Cocina[[#This Row],[Coste Total]]</f>
        <v>20</v>
      </c>
      <c r="L377" s="3">
        <f>Cocina[[#This Row],[Ganancia Neta]]/Cocina[[#This Row],[Ganacia Bruta]]</f>
        <v>0.4</v>
      </c>
      <c r="N377"/>
    </row>
    <row r="378" spans="1:14" x14ac:dyDescent="0.2">
      <c r="A378">
        <v>144</v>
      </c>
      <c r="B378">
        <v>18</v>
      </c>
      <c r="C378" t="s">
        <v>35</v>
      </c>
      <c r="D378">
        <v>22</v>
      </c>
      <c r="E378">
        <v>36</v>
      </c>
      <c r="F378">
        <v>1</v>
      </c>
      <c r="G378">
        <v>27</v>
      </c>
      <c r="H378" s="8">
        <f>Cocina[[#This Row],[Tiempo de Preparación]]/Cocina[[#This Row],[Cantidad Ordenada]]</f>
        <v>27</v>
      </c>
      <c r="I378">
        <f>Cocina[[#This Row],[Precio Unitario]]*Cocina[[#This Row],[Cantidad Ordenada]]</f>
        <v>36</v>
      </c>
      <c r="J378">
        <f>Cocina[[#This Row],[Costo Unitario]]*Cocina[[#This Row],[Cantidad Ordenada]]</f>
        <v>22</v>
      </c>
      <c r="K378">
        <f>Cocina[[#This Row],[Ganacia Bruta]]-Cocina[[#This Row],[Coste Total]]</f>
        <v>14</v>
      </c>
      <c r="L378" s="3">
        <f>Cocina[[#This Row],[Ganancia Neta]]/Cocina[[#This Row],[Ganacia Bruta]]</f>
        <v>0.3888888888888889</v>
      </c>
      <c r="N378"/>
    </row>
    <row r="379" spans="1:14" x14ac:dyDescent="0.2">
      <c r="A379">
        <v>144</v>
      </c>
      <c r="B379">
        <v>18</v>
      </c>
      <c r="C379" t="s">
        <v>44</v>
      </c>
      <c r="D379">
        <v>11</v>
      </c>
      <c r="E379">
        <v>19</v>
      </c>
      <c r="F379">
        <v>3</v>
      </c>
      <c r="G379">
        <v>51</v>
      </c>
      <c r="H379" s="8">
        <f>Cocina[[#This Row],[Tiempo de Preparación]]/Cocina[[#This Row],[Cantidad Ordenada]]</f>
        <v>17</v>
      </c>
      <c r="I379">
        <f>Cocina[[#This Row],[Precio Unitario]]*Cocina[[#This Row],[Cantidad Ordenada]]</f>
        <v>57</v>
      </c>
      <c r="J379">
        <f>Cocina[[#This Row],[Costo Unitario]]*Cocina[[#This Row],[Cantidad Ordenada]]</f>
        <v>33</v>
      </c>
      <c r="K379">
        <f>Cocina[[#This Row],[Ganacia Bruta]]-Cocina[[#This Row],[Coste Total]]</f>
        <v>24</v>
      </c>
      <c r="L379" s="3">
        <f>Cocina[[#This Row],[Ganancia Neta]]/Cocina[[#This Row],[Ganacia Bruta]]</f>
        <v>0.42105263157894735</v>
      </c>
      <c r="N379"/>
    </row>
    <row r="380" spans="1:14" x14ac:dyDescent="0.2">
      <c r="A380">
        <v>144</v>
      </c>
      <c r="B380">
        <v>18</v>
      </c>
      <c r="C380" t="s">
        <v>18</v>
      </c>
      <c r="D380">
        <v>17</v>
      </c>
      <c r="E380">
        <v>29</v>
      </c>
      <c r="F380">
        <v>2</v>
      </c>
      <c r="G380">
        <v>38</v>
      </c>
      <c r="H380" s="8">
        <f>Cocina[[#This Row],[Tiempo de Preparación]]/Cocina[[#This Row],[Cantidad Ordenada]]</f>
        <v>19</v>
      </c>
      <c r="I380">
        <f>Cocina[[#This Row],[Precio Unitario]]*Cocina[[#This Row],[Cantidad Ordenada]]</f>
        <v>58</v>
      </c>
      <c r="J380">
        <f>Cocina[[#This Row],[Costo Unitario]]*Cocina[[#This Row],[Cantidad Ordenada]]</f>
        <v>34</v>
      </c>
      <c r="K380">
        <f>Cocina[[#This Row],[Ganacia Bruta]]-Cocina[[#This Row],[Coste Total]]</f>
        <v>24</v>
      </c>
      <c r="L380" s="3">
        <f>Cocina[[#This Row],[Ganancia Neta]]/Cocina[[#This Row],[Ganacia Bruta]]</f>
        <v>0.41379310344827586</v>
      </c>
      <c r="N380"/>
    </row>
    <row r="381" spans="1:14" x14ac:dyDescent="0.2">
      <c r="A381">
        <v>144</v>
      </c>
      <c r="B381">
        <v>18</v>
      </c>
      <c r="C381" t="s">
        <v>29</v>
      </c>
      <c r="D381">
        <v>20</v>
      </c>
      <c r="E381">
        <v>34</v>
      </c>
      <c r="F381">
        <v>1</v>
      </c>
      <c r="G381">
        <v>34</v>
      </c>
      <c r="H381" s="8">
        <f>Cocina[[#This Row],[Tiempo de Preparación]]/Cocina[[#This Row],[Cantidad Ordenada]]</f>
        <v>34</v>
      </c>
      <c r="I381">
        <f>Cocina[[#This Row],[Precio Unitario]]*Cocina[[#This Row],[Cantidad Ordenada]]</f>
        <v>34</v>
      </c>
      <c r="J381">
        <f>Cocina[[#This Row],[Costo Unitario]]*Cocina[[#This Row],[Cantidad Ordenada]]</f>
        <v>20</v>
      </c>
      <c r="K381">
        <f>Cocina[[#This Row],[Ganacia Bruta]]-Cocina[[#This Row],[Coste Total]]</f>
        <v>14</v>
      </c>
      <c r="L381" s="3">
        <f>Cocina[[#This Row],[Ganancia Neta]]/Cocina[[#This Row],[Ganacia Bruta]]</f>
        <v>0.41176470588235292</v>
      </c>
      <c r="N381"/>
    </row>
    <row r="382" spans="1:14" x14ac:dyDescent="0.2">
      <c r="A382">
        <v>145</v>
      </c>
      <c r="B382">
        <v>2</v>
      </c>
      <c r="C382" t="s">
        <v>82</v>
      </c>
      <c r="D382">
        <v>13</v>
      </c>
      <c r="E382">
        <v>22</v>
      </c>
      <c r="F382">
        <v>3</v>
      </c>
      <c r="G382">
        <v>59</v>
      </c>
      <c r="H382" s="8">
        <f>Cocina[[#This Row],[Tiempo de Preparación]]/Cocina[[#This Row],[Cantidad Ordenada]]</f>
        <v>19.666666666666668</v>
      </c>
      <c r="I382">
        <f>Cocina[[#This Row],[Precio Unitario]]*Cocina[[#This Row],[Cantidad Ordenada]]</f>
        <v>66</v>
      </c>
      <c r="J382">
        <f>Cocina[[#This Row],[Costo Unitario]]*Cocina[[#This Row],[Cantidad Ordenada]]</f>
        <v>39</v>
      </c>
      <c r="K382">
        <f>Cocina[[#This Row],[Ganacia Bruta]]-Cocina[[#This Row],[Coste Total]]</f>
        <v>27</v>
      </c>
      <c r="L382" s="3">
        <f>Cocina[[#This Row],[Ganancia Neta]]/Cocina[[#This Row],[Ganacia Bruta]]</f>
        <v>0.40909090909090912</v>
      </c>
      <c r="N382"/>
    </row>
    <row r="383" spans="1:14" x14ac:dyDescent="0.2">
      <c r="A383">
        <v>145</v>
      </c>
      <c r="B383">
        <v>2</v>
      </c>
      <c r="C383" t="s">
        <v>31</v>
      </c>
      <c r="D383">
        <v>18</v>
      </c>
      <c r="E383">
        <v>30</v>
      </c>
      <c r="F383">
        <v>2</v>
      </c>
      <c r="G383">
        <v>47</v>
      </c>
      <c r="H383" s="8">
        <f>Cocina[[#This Row],[Tiempo de Preparación]]/Cocina[[#This Row],[Cantidad Ordenada]]</f>
        <v>23.5</v>
      </c>
      <c r="I383">
        <f>Cocina[[#This Row],[Precio Unitario]]*Cocina[[#This Row],[Cantidad Ordenada]]</f>
        <v>60</v>
      </c>
      <c r="J383">
        <f>Cocina[[#This Row],[Costo Unitario]]*Cocina[[#This Row],[Cantidad Ordenada]]</f>
        <v>36</v>
      </c>
      <c r="K383">
        <f>Cocina[[#This Row],[Ganacia Bruta]]-Cocina[[#This Row],[Coste Total]]</f>
        <v>24</v>
      </c>
      <c r="L383" s="3">
        <f>Cocina[[#This Row],[Ganancia Neta]]/Cocina[[#This Row],[Ganacia Bruta]]</f>
        <v>0.4</v>
      </c>
      <c r="N383"/>
    </row>
    <row r="384" spans="1:14" x14ac:dyDescent="0.2">
      <c r="A384">
        <v>146</v>
      </c>
      <c r="B384">
        <v>8</v>
      </c>
      <c r="C384" t="s">
        <v>47</v>
      </c>
      <c r="D384">
        <v>19</v>
      </c>
      <c r="E384">
        <v>31</v>
      </c>
      <c r="F384">
        <v>2</v>
      </c>
      <c r="G384">
        <v>47</v>
      </c>
      <c r="H384" s="8">
        <f>Cocina[[#This Row],[Tiempo de Preparación]]/Cocina[[#This Row],[Cantidad Ordenada]]</f>
        <v>23.5</v>
      </c>
      <c r="I384">
        <f>Cocina[[#This Row],[Precio Unitario]]*Cocina[[#This Row],[Cantidad Ordenada]]</f>
        <v>62</v>
      </c>
      <c r="J384">
        <f>Cocina[[#This Row],[Costo Unitario]]*Cocina[[#This Row],[Cantidad Ordenada]]</f>
        <v>38</v>
      </c>
      <c r="K384">
        <f>Cocina[[#This Row],[Ganacia Bruta]]-Cocina[[#This Row],[Coste Total]]</f>
        <v>24</v>
      </c>
      <c r="L384" s="3">
        <f>Cocina[[#This Row],[Ganancia Neta]]/Cocina[[#This Row],[Ganacia Bruta]]</f>
        <v>0.38709677419354838</v>
      </c>
      <c r="N384"/>
    </row>
    <row r="385" spans="1:14" x14ac:dyDescent="0.2">
      <c r="A385">
        <v>147</v>
      </c>
      <c r="B385">
        <v>5</v>
      </c>
      <c r="C385" t="s">
        <v>26</v>
      </c>
      <c r="D385">
        <v>25</v>
      </c>
      <c r="E385">
        <v>40</v>
      </c>
      <c r="F385">
        <v>1</v>
      </c>
      <c r="G385">
        <v>13</v>
      </c>
      <c r="H385" s="8">
        <f>Cocina[[#This Row],[Tiempo de Preparación]]/Cocina[[#This Row],[Cantidad Ordenada]]</f>
        <v>13</v>
      </c>
      <c r="I385">
        <f>Cocina[[#This Row],[Precio Unitario]]*Cocina[[#This Row],[Cantidad Ordenada]]</f>
        <v>40</v>
      </c>
      <c r="J385">
        <f>Cocina[[#This Row],[Costo Unitario]]*Cocina[[#This Row],[Cantidad Ordenada]]</f>
        <v>25</v>
      </c>
      <c r="K385">
        <f>Cocina[[#This Row],[Ganacia Bruta]]-Cocina[[#This Row],[Coste Total]]</f>
        <v>15</v>
      </c>
      <c r="L385" s="3">
        <f>Cocina[[#This Row],[Ganancia Neta]]/Cocina[[#This Row],[Ganacia Bruta]]</f>
        <v>0.375</v>
      </c>
      <c r="N385"/>
    </row>
    <row r="386" spans="1:14" x14ac:dyDescent="0.2">
      <c r="A386">
        <v>147</v>
      </c>
      <c r="B386">
        <v>5</v>
      </c>
      <c r="C386" t="s">
        <v>82</v>
      </c>
      <c r="D386">
        <v>13</v>
      </c>
      <c r="E386">
        <v>22</v>
      </c>
      <c r="F386">
        <v>2</v>
      </c>
      <c r="G386">
        <v>20</v>
      </c>
      <c r="H386" s="8">
        <f>Cocina[[#This Row],[Tiempo de Preparación]]/Cocina[[#This Row],[Cantidad Ordenada]]</f>
        <v>10</v>
      </c>
      <c r="I386">
        <f>Cocina[[#This Row],[Precio Unitario]]*Cocina[[#This Row],[Cantidad Ordenada]]</f>
        <v>44</v>
      </c>
      <c r="J386">
        <f>Cocina[[#This Row],[Costo Unitario]]*Cocina[[#This Row],[Cantidad Ordenada]]</f>
        <v>26</v>
      </c>
      <c r="K386">
        <f>Cocina[[#This Row],[Ganacia Bruta]]-Cocina[[#This Row],[Coste Total]]</f>
        <v>18</v>
      </c>
      <c r="L386" s="3">
        <f>Cocina[[#This Row],[Ganancia Neta]]/Cocina[[#This Row],[Ganacia Bruta]]</f>
        <v>0.40909090909090912</v>
      </c>
      <c r="N386"/>
    </row>
    <row r="387" spans="1:14" x14ac:dyDescent="0.2">
      <c r="A387">
        <v>148</v>
      </c>
      <c r="B387">
        <v>10</v>
      </c>
      <c r="C387" t="s">
        <v>18</v>
      </c>
      <c r="D387">
        <v>17</v>
      </c>
      <c r="E387">
        <v>29</v>
      </c>
      <c r="F387">
        <v>2</v>
      </c>
      <c r="G387">
        <v>31</v>
      </c>
      <c r="H387" s="8">
        <f>Cocina[[#This Row],[Tiempo de Preparación]]/Cocina[[#This Row],[Cantidad Ordenada]]</f>
        <v>15.5</v>
      </c>
      <c r="I387">
        <f>Cocina[[#This Row],[Precio Unitario]]*Cocina[[#This Row],[Cantidad Ordenada]]</f>
        <v>58</v>
      </c>
      <c r="J387">
        <f>Cocina[[#This Row],[Costo Unitario]]*Cocina[[#This Row],[Cantidad Ordenada]]</f>
        <v>34</v>
      </c>
      <c r="K387">
        <f>Cocina[[#This Row],[Ganacia Bruta]]-Cocina[[#This Row],[Coste Total]]</f>
        <v>24</v>
      </c>
      <c r="L387" s="3">
        <f>Cocina[[#This Row],[Ganancia Neta]]/Cocina[[#This Row],[Ganacia Bruta]]</f>
        <v>0.41379310344827586</v>
      </c>
      <c r="N387"/>
    </row>
    <row r="388" spans="1:14" x14ac:dyDescent="0.2">
      <c r="A388">
        <v>148</v>
      </c>
      <c r="B388">
        <v>10</v>
      </c>
      <c r="C388" t="s">
        <v>29</v>
      </c>
      <c r="D388">
        <v>20</v>
      </c>
      <c r="E388">
        <v>34</v>
      </c>
      <c r="F388">
        <v>2</v>
      </c>
      <c r="G388">
        <v>57</v>
      </c>
      <c r="H388" s="8">
        <f>Cocina[[#This Row],[Tiempo de Preparación]]/Cocina[[#This Row],[Cantidad Ordenada]]</f>
        <v>28.5</v>
      </c>
      <c r="I388">
        <f>Cocina[[#This Row],[Precio Unitario]]*Cocina[[#This Row],[Cantidad Ordenada]]</f>
        <v>68</v>
      </c>
      <c r="J388">
        <f>Cocina[[#This Row],[Costo Unitario]]*Cocina[[#This Row],[Cantidad Ordenada]]</f>
        <v>40</v>
      </c>
      <c r="K388">
        <f>Cocina[[#This Row],[Ganacia Bruta]]-Cocina[[#This Row],[Coste Total]]</f>
        <v>28</v>
      </c>
      <c r="L388" s="3">
        <f>Cocina[[#This Row],[Ganancia Neta]]/Cocina[[#This Row],[Ganacia Bruta]]</f>
        <v>0.41176470588235292</v>
      </c>
      <c r="N388"/>
    </row>
    <row r="389" spans="1:14" x14ac:dyDescent="0.2">
      <c r="A389">
        <v>148</v>
      </c>
      <c r="B389">
        <v>10</v>
      </c>
      <c r="C389" t="s">
        <v>56</v>
      </c>
      <c r="D389">
        <v>12</v>
      </c>
      <c r="E389">
        <v>20</v>
      </c>
      <c r="F389">
        <v>3</v>
      </c>
      <c r="G389">
        <v>46</v>
      </c>
      <c r="H389" s="8">
        <f>Cocina[[#This Row],[Tiempo de Preparación]]/Cocina[[#This Row],[Cantidad Ordenada]]</f>
        <v>15.333333333333334</v>
      </c>
      <c r="I389">
        <f>Cocina[[#This Row],[Precio Unitario]]*Cocina[[#This Row],[Cantidad Ordenada]]</f>
        <v>60</v>
      </c>
      <c r="J389">
        <f>Cocina[[#This Row],[Costo Unitario]]*Cocina[[#This Row],[Cantidad Ordenada]]</f>
        <v>36</v>
      </c>
      <c r="K389">
        <f>Cocina[[#This Row],[Ganacia Bruta]]-Cocina[[#This Row],[Coste Total]]</f>
        <v>24</v>
      </c>
      <c r="L389" s="3">
        <f>Cocina[[#This Row],[Ganancia Neta]]/Cocina[[#This Row],[Ganacia Bruta]]</f>
        <v>0.4</v>
      </c>
      <c r="N389"/>
    </row>
    <row r="390" spans="1:14" x14ac:dyDescent="0.2">
      <c r="A390">
        <v>148</v>
      </c>
      <c r="B390">
        <v>10</v>
      </c>
      <c r="C390" t="s">
        <v>61</v>
      </c>
      <c r="D390">
        <v>15</v>
      </c>
      <c r="E390">
        <v>26</v>
      </c>
      <c r="F390">
        <v>1</v>
      </c>
      <c r="G390">
        <v>25</v>
      </c>
      <c r="H390" s="8">
        <f>Cocina[[#This Row],[Tiempo de Preparación]]/Cocina[[#This Row],[Cantidad Ordenada]]</f>
        <v>25</v>
      </c>
      <c r="I390">
        <f>Cocina[[#This Row],[Precio Unitario]]*Cocina[[#This Row],[Cantidad Ordenada]]</f>
        <v>26</v>
      </c>
      <c r="J390">
        <f>Cocina[[#This Row],[Costo Unitario]]*Cocina[[#This Row],[Cantidad Ordenada]]</f>
        <v>15</v>
      </c>
      <c r="K390">
        <f>Cocina[[#This Row],[Ganacia Bruta]]-Cocina[[#This Row],[Coste Total]]</f>
        <v>11</v>
      </c>
      <c r="L390" s="3">
        <f>Cocina[[#This Row],[Ganancia Neta]]/Cocina[[#This Row],[Ganacia Bruta]]</f>
        <v>0.42307692307692307</v>
      </c>
      <c r="N390"/>
    </row>
    <row r="391" spans="1:14" x14ac:dyDescent="0.2">
      <c r="A391">
        <v>149</v>
      </c>
      <c r="B391">
        <v>18</v>
      </c>
      <c r="C391" t="s">
        <v>29</v>
      </c>
      <c r="D391">
        <v>20</v>
      </c>
      <c r="E391">
        <v>34</v>
      </c>
      <c r="F391">
        <v>3</v>
      </c>
      <c r="G391">
        <v>28</v>
      </c>
      <c r="H391" s="8">
        <f>Cocina[[#This Row],[Tiempo de Preparación]]/Cocina[[#This Row],[Cantidad Ordenada]]</f>
        <v>9.3333333333333339</v>
      </c>
      <c r="I391">
        <f>Cocina[[#This Row],[Precio Unitario]]*Cocina[[#This Row],[Cantidad Ordenada]]</f>
        <v>102</v>
      </c>
      <c r="J391">
        <f>Cocina[[#This Row],[Costo Unitario]]*Cocina[[#This Row],[Cantidad Ordenada]]</f>
        <v>60</v>
      </c>
      <c r="K391">
        <f>Cocina[[#This Row],[Ganacia Bruta]]-Cocina[[#This Row],[Coste Total]]</f>
        <v>42</v>
      </c>
      <c r="L391" s="3">
        <f>Cocina[[#This Row],[Ganancia Neta]]/Cocina[[#This Row],[Ganacia Bruta]]</f>
        <v>0.41176470588235292</v>
      </c>
      <c r="N391"/>
    </row>
    <row r="392" spans="1:14" x14ac:dyDescent="0.2">
      <c r="A392">
        <v>149</v>
      </c>
      <c r="B392">
        <v>18</v>
      </c>
      <c r="C392" t="s">
        <v>31</v>
      </c>
      <c r="D392">
        <v>18</v>
      </c>
      <c r="E392">
        <v>30</v>
      </c>
      <c r="F392">
        <v>1</v>
      </c>
      <c r="G392">
        <v>38</v>
      </c>
      <c r="H392" s="8">
        <f>Cocina[[#This Row],[Tiempo de Preparación]]/Cocina[[#This Row],[Cantidad Ordenada]]</f>
        <v>38</v>
      </c>
      <c r="I392">
        <f>Cocina[[#This Row],[Precio Unitario]]*Cocina[[#This Row],[Cantidad Ordenada]]</f>
        <v>30</v>
      </c>
      <c r="J392">
        <f>Cocina[[#This Row],[Costo Unitario]]*Cocina[[#This Row],[Cantidad Ordenada]]</f>
        <v>18</v>
      </c>
      <c r="K392">
        <f>Cocina[[#This Row],[Ganacia Bruta]]-Cocina[[#This Row],[Coste Total]]</f>
        <v>12</v>
      </c>
      <c r="L392" s="3">
        <f>Cocina[[#This Row],[Ganancia Neta]]/Cocina[[#This Row],[Ganacia Bruta]]</f>
        <v>0.4</v>
      </c>
      <c r="N392"/>
    </row>
    <row r="393" spans="1:14" x14ac:dyDescent="0.2">
      <c r="A393">
        <v>149</v>
      </c>
      <c r="B393">
        <v>18</v>
      </c>
      <c r="C393" t="s">
        <v>37</v>
      </c>
      <c r="D393">
        <v>10</v>
      </c>
      <c r="E393">
        <v>18</v>
      </c>
      <c r="F393">
        <v>2</v>
      </c>
      <c r="G393">
        <v>25</v>
      </c>
      <c r="H393" s="8">
        <f>Cocina[[#This Row],[Tiempo de Preparación]]/Cocina[[#This Row],[Cantidad Ordenada]]</f>
        <v>12.5</v>
      </c>
      <c r="I393">
        <f>Cocina[[#This Row],[Precio Unitario]]*Cocina[[#This Row],[Cantidad Ordenada]]</f>
        <v>36</v>
      </c>
      <c r="J393">
        <f>Cocina[[#This Row],[Costo Unitario]]*Cocina[[#This Row],[Cantidad Ordenada]]</f>
        <v>20</v>
      </c>
      <c r="K393">
        <f>Cocina[[#This Row],[Ganacia Bruta]]-Cocina[[#This Row],[Coste Total]]</f>
        <v>16</v>
      </c>
      <c r="L393" s="3">
        <f>Cocina[[#This Row],[Ganancia Neta]]/Cocina[[#This Row],[Ganacia Bruta]]</f>
        <v>0.44444444444444442</v>
      </c>
      <c r="N393"/>
    </row>
    <row r="394" spans="1:14" x14ac:dyDescent="0.2">
      <c r="A394">
        <v>149</v>
      </c>
      <c r="B394">
        <v>18</v>
      </c>
      <c r="C394" t="s">
        <v>18</v>
      </c>
      <c r="D394">
        <v>17</v>
      </c>
      <c r="E394">
        <v>29</v>
      </c>
      <c r="F394">
        <v>2</v>
      </c>
      <c r="G394">
        <v>48</v>
      </c>
      <c r="H394" s="8">
        <f>Cocina[[#This Row],[Tiempo de Preparación]]/Cocina[[#This Row],[Cantidad Ordenada]]</f>
        <v>24</v>
      </c>
      <c r="I394">
        <f>Cocina[[#This Row],[Precio Unitario]]*Cocina[[#This Row],[Cantidad Ordenada]]</f>
        <v>58</v>
      </c>
      <c r="J394">
        <f>Cocina[[#This Row],[Costo Unitario]]*Cocina[[#This Row],[Cantidad Ordenada]]</f>
        <v>34</v>
      </c>
      <c r="K394">
        <f>Cocina[[#This Row],[Ganacia Bruta]]-Cocina[[#This Row],[Coste Total]]</f>
        <v>24</v>
      </c>
      <c r="L394" s="3">
        <f>Cocina[[#This Row],[Ganancia Neta]]/Cocina[[#This Row],[Ganacia Bruta]]</f>
        <v>0.41379310344827586</v>
      </c>
      <c r="N394"/>
    </row>
    <row r="395" spans="1:14" x14ac:dyDescent="0.2">
      <c r="A395">
        <v>150</v>
      </c>
      <c r="B395">
        <v>18</v>
      </c>
      <c r="C395" t="s">
        <v>82</v>
      </c>
      <c r="D395">
        <v>13</v>
      </c>
      <c r="E395">
        <v>22</v>
      </c>
      <c r="F395">
        <v>2</v>
      </c>
      <c r="G395">
        <v>19</v>
      </c>
      <c r="H395" s="8">
        <f>Cocina[[#This Row],[Tiempo de Preparación]]/Cocina[[#This Row],[Cantidad Ordenada]]</f>
        <v>9.5</v>
      </c>
      <c r="I395">
        <f>Cocina[[#This Row],[Precio Unitario]]*Cocina[[#This Row],[Cantidad Ordenada]]</f>
        <v>44</v>
      </c>
      <c r="J395">
        <f>Cocina[[#This Row],[Costo Unitario]]*Cocina[[#This Row],[Cantidad Ordenada]]</f>
        <v>26</v>
      </c>
      <c r="K395">
        <f>Cocina[[#This Row],[Ganacia Bruta]]-Cocina[[#This Row],[Coste Total]]</f>
        <v>18</v>
      </c>
      <c r="L395" s="3">
        <f>Cocina[[#This Row],[Ganancia Neta]]/Cocina[[#This Row],[Ganacia Bruta]]</f>
        <v>0.40909090909090912</v>
      </c>
      <c r="N395"/>
    </row>
    <row r="396" spans="1:14" x14ac:dyDescent="0.2">
      <c r="A396">
        <v>150</v>
      </c>
      <c r="B396">
        <v>18</v>
      </c>
      <c r="C396" t="s">
        <v>102</v>
      </c>
      <c r="D396">
        <v>20</v>
      </c>
      <c r="E396">
        <v>33</v>
      </c>
      <c r="F396">
        <v>2</v>
      </c>
      <c r="G396">
        <v>57</v>
      </c>
      <c r="H396" s="8">
        <f>Cocina[[#This Row],[Tiempo de Preparación]]/Cocina[[#This Row],[Cantidad Ordenada]]</f>
        <v>28.5</v>
      </c>
      <c r="I396">
        <f>Cocina[[#This Row],[Precio Unitario]]*Cocina[[#This Row],[Cantidad Ordenada]]</f>
        <v>66</v>
      </c>
      <c r="J396">
        <f>Cocina[[#This Row],[Costo Unitario]]*Cocina[[#This Row],[Cantidad Ordenada]]</f>
        <v>40</v>
      </c>
      <c r="K396">
        <f>Cocina[[#This Row],[Ganacia Bruta]]-Cocina[[#This Row],[Coste Total]]</f>
        <v>26</v>
      </c>
      <c r="L396" s="3">
        <f>Cocina[[#This Row],[Ganancia Neta]]/Cocina[[#This Row],[Ganacia Bruta]]</f>
        <v>0.39393939393939392</v>
      </c>
      <c r="N396"/>
    </row>
    <row r="397" spans="1:14" x14ac:dyDescent="0.2">
      <c r="A397">
        <v>150</v>
      </c>
      <c r="B397">
        <v>18</v>
      </c>
      <c r="C397" t="s">
        <v>56</v>
      </c>
      <c r="D397">
        <v>12</v>
      </c>
      <c r="E397">
        <v>20</v>
      </c>
      <c r="F397">
        <v>2</v>
      </c>
      <c r="G397">
        <v>30</v>
      </c>
      <c r="H397" s="8">
        <f>Cocina[[#This Row],[Tiempo de Preparación]]/Cocina[[#This Row],[Cantidad Ordenada]]</f>
        <v>15</v>
      </c>
      <c r="I397">
        <f>Cocina[[#This Row],[Precio Unitario]]*Cocina[[#This Row],[Cantidad Ordenada]]</f>
        <v>40</v>
      </c>
      <c r="J397">
        <f>Cocina[[#This Row],[Costo Unitario]]*Cocina[[#This Row],[Cantidad Ordenada]]</f>
        <v>24</v>
      </c>
      <c r="K397">
        <f>Cocina[[#This Row],[Ganacia Bruta]]-Cocina[[#This Row],[Coste Total]]</f>
        <v>16</v>
      </c>
      <c r="L397" s="3">
        <f>Cocina[[#This Row],[Ganancia Neta]]/Cocina[[#This Row],[Ganacia Bruta]]</f>
        <v>0.4</v>
      </c>
      <c r="N397"/>
    </row>
    <row r="398" spans="1:14" x14ac:dyDescent="0.2">
      <c r="A398">
        <v>151</v>
      </c>
      <c r="B398">
        <v>6</v>
      </c>
      <c r="C398" t="s">
        <v>79</v>
      </c>
      <c r="D398">
        <v>14</v>
      </c>
      <c r="E398">
        <v>23</v>
      </c>
      <c r="F398">
        <v>3</v>
      </c>
      <c r="G398">
        <v>13</v>
      </c>
      <c r="H398" s="8">
        <f>Cocina[[#This Row],[Tiempo de Preparación]]/Cocina[[#This Row],[Cantidad Ordenada]]</f>
        <v>4.333333333333333</v>
      </c>
      <c r="I398">
        <f>Cocina[[#This Row],[Precio Unitario]]*Cocina[[#This Row],[Cantidad Ordenada]]</f>
        <v>69</v>
      </c>
      <c r="J398">
        <f>Cocina[[#This Row],[Costo Unitario]]*Cocina[[#This Row],[Cantidad Ordenada]]</f>
        <v>42</v>
      </c>
      <c r="K398">
        <f>Cocina[[#This Row],[Ganacia Bruta]]-Cocina[[#This Row],[Coste Total]]</f>
        <v>27</v>
      </c>
      <c r="L398" s="3">
        <f>Cocina[[#This Row],[Ganancia Neta]]/Cocina[[#This Row],[Ganacia Bruta]]</f>
        <v>0.39130434782608697</v>
      </c>
      <c r="N398"/>
    </row>
    <row r="399" spans="1:14" x14ac:dyDescent="0.2">
      <c r="A399">
        <v>151</v>
      </c>
      <c r="B399">
        <v>6</v>
      </c>
      <c r="C399" t="s">
        <v>33</v>
      </c>
      <c r="D399">
        <v>13</v>
      </c>
      <c r="E399">
        <v>21</v>
      </c>
      <c r="F399">
        <v>3</v>
      </c>
      <c r="G399">
        <v>6</v>
      </c>
      <c r="H399" s="8">
        <f>Cocina[[#This Row],[Tiempo de Preparación]]/Cocina[[#This Row],[Cantidad Ordenada]]</f>
        <v>2</v>
      </c>
      <c r="I399">
        <f>Cocina[[#This Row],[Precio Unitario]]*Cocina[[#This Row],[Cantidad Ordenada]]</f>
        <v>63</v>
      </c>
      <c r="J399">
        <f>Cocina[[#This Row],[Costo Unitario]]*Cocina[[#This Row],[Cantidad Ordenada]]</f>
        <v>39</v>
      </c>
      <c r="K399">
        <f>Cocina[[#This Row],[Ganacia Bruta]]-Cocina[[#This Row],[Coste Total]]</f>
        <v>24</v>
      </c>
      <c r="L399" s="3">
        <f>Cocina[[#This Row],[Ganancia Neta]]/Cocina[[#This Row],[Ganacia Bruta]]</f>
        <v>0.38095238095238093</v>
      </c>
      <c r="N399"/>
    </row>
    <row r="400" spans="1:14" x14ac:dyDescent="0.2">
      <c r="A400">
        <v>152</v>
      </c>
      <c r="B400">
        <v>5</v>
      </c>
      <c r="C400" t="s">
        <v>22</v>
      </c>
      <c r="D400">
        <v>16</v>
      </c>
      <c r="E400">
        <v>28</v>
      </c>
      <c r="F400">
        <v>2</v>
      </c>
      <c r="G400">
        <v>12</v>
      </c>
      <c r="H400" s="8">
        <f>Cocina[[#This Row],[Tiempo de Preparación]]/Cocina[[#This Row],[Cantidad Ordenada]]</f>
        <v>6</v>
      </c>
      <c r="I400">
        <f>Cocina[[#This Row],[Precio Unitario]]*Cocina[[#This Row],[Cantidad Ordenada]]</f>
        <v>56</v>
      </c>
      <c r="J400">
        <f>Cocina[[#This Row],[Costo Unitario]]*Cocina[[#This Row],[Cantidad Ordenada]]</f>
        <v>32</v>
      </c>
      <c r="K400">
        <f>Cocina[[#This Row],[Ganacia Bruta]]-Cocina[[#This Row],[Coste Total]]</f>
        <v>24</v>
      </c>
      <c r="L400" s="3">
        <f>Cocina[[#This Row],[Ganancia Neta]]/Cocina[[#This Row],[Ganacia Bruta]]</f>
        <v>0.42857142857142855</v>
      </c>
      <c r="N400"/>
    </row>
    <row r="401" spans="1:14" x14ac:dyDescent="0.2">
      <c r="A401">
        <v>153</v>
      </c>
      <c r="B401">
        <v>10</v>
      </c>
      <c r="C401" t="s">
        <v>102</v>
      </c>
      <c r="D401">
        <v>20</v>
      </c>
      <c r="E401">
        <v>33</v>
      </c>
      <c r="F401">
        <v>3</v>
      </c>
      <c r="G401">
        <v>10</v>
      </c>
      <c r="H401" s="8">
        <f>Cocina[[#This Row],[Tiempo de Preparación]]/Cocina[[#This Row],[Cantidad Ordenada]]</f>
        <v>3.3333333333333335</v>
      </c>
      <c r="I401">
        <f>Cocina[[#This Row],[Precio Unitario]]*Cocina[[#This Row],[Cantidad Ordenada]]</f>
        <v>99</v>
      </c>
      <c r="J401">
        <f>Cocina[[#This Row],[Costo Unitario]]*Cocina[[#This Row],[Cantidad Ordenada]]</f>
        <v>60</v>
      </c>
      <c r="K401">
        <f>Cocina[[#This Row],[Ganacia Bruta]]-Cocina[[#This Row],[Coste Total]]</f>
        <v>39</v>
      </c>
      <c r="L401" s="3">
        <f>Cocina[[#This Row],[Ganancia Neta]]/Cocina[[#This Row],[Ganacia Bruta]]</f>
        <v>0.39393939393939392</v>
      </c>
      <c r="N401"/>
    </row>
    <row r="402" spans="1:14" x14ac:dyDescent="0.2">
      <c r="A402">
        <v>153</v>
      </c>
      <c r="B402">
        <v>10</v>
      </c>
      <c r="C402" t="s">
        <v>65</v>
      </c>
      <c r="D402">
        <v>14</v>
      </c>
      <c r="E402">
        <v>24</v>
      </c>
      <c r="F402">
        <v>1</v>
      </c>
      <c r="G402">
        <v>53</v>
      </c>
      <c r="H402" s="8">
        <f>Cocina[[#This Row],[Tiempo de Preparación]]/Cocina[[#This Row],[Cantidad Ordenada]]</f>
        <v>53</v>
      </c>
      <c r="I402">
        <f>Cocina[[#This Row],[Precio Unitario]]*Cocina[[#This Row],[Cantidad Ordenada]]</f>
        <v>24</v>
      </c>
      <c r="J402">
        <f>Cocina[[#This Row],[Costo Unitario]]*Cocina[[#This Row],[Cantidad Ordenada]]</f>
        <v>14</v>
      </c>
      <c r="K402">
        <f>Cocina[[#This Row],[Ganacia Bruta]]-Cocina[[#This Row],[Coste Total]]</f>
        <v>10</v>
      </c>
      <c r="L402" s="3">
        <f>Cocina[[#This Row],[Ganancia Neta]]/Cocina[[#This Row],[Ganacia Bruta]]</f>
        <v>0.41666666666666669</v>
      </c>
      <c r="N402"/>
    </row>
    <row r="403" spans="1:14" x14ac:dyDescent="0.2">
      <c r="A403">
        <v>153</v>
      </c>
      <c r="B403">
        <v>10</v>
      </c>
      <c r="C403" t="s">
        <v>26</v>
      </c>
      <c r="D403">
        <v>25</v>
      </c>
      <c r="E403">
        <v>40</v>
      </c>
      <c r="F403">
        <v>2</v>
      </c>
      <c r="G403">
        <v>26</v>
      </c>
      <c r="H403" s="8">
        <f>Cocina[[#This Row],[Tiempo de Preparación]]/Cocina[[#This Row],[Cantidad Ordenada]]</f>
        <v>13</v>
      </c>
      <c r="I403">
        <f>Cocina[[#This Row],[Precio Unitario]]*Cocina[[#This Row],[Cantidad Ordenada]]</f>
        <v>80</v>
      </c>
      <c r="J403">
        <f>Cocina[[#This Row],[Costo Unitario]]*Cocina[[#This Row],[Cantidad Ordenada]]</f>
        <v>50</v>
      </c>
      <c r="K403">
        <f>Cocina[[#This Row],[Ganacia Bruta]]-Cocina[[#This Row],[Coste Total]]</f>
        <v>30</v>
      </c>
      <c r="L403" s="3">
        <f>Cocina[[#This Row],[Ganancia Neta]]/Cocina[[#This Row],[Ganacia Bruta]]</f>
        <v>0.375</v>
      </c>
      <c r="N403"/>
    </row>
    <row r="404" spans="1:14" x14ac:dyDescent="0.2">
      <c r="A404">
        <v>154</v>
      </c>
      <c r="B404">
        <v>11</v>
      </c>
      <c r="C404" t="s">
        <v>35</v>
      </c>
      <c r="D404">
        <v>22</v>
      </c>
      <c r="E404">
        <v>36</v>
      </c>
      <c r="F404">
        <v>3</v>
      </c>
      <c r="G404">
        <v>52</v>
      </c>
      <c r="H404" s="8">
        <f>Cocina[[#This Row],[Tiempo de Preparación]]/Cocina[[#This Row],[Cantidad Ordenada]]</f>
        <v>17.333333333333332</v>
      </c>
      <c r="I404">
        <f>Cocina[[#This Row],[Precio Unitario]]*Cocina[[#This Row],[Cantidad Ordenada]]</f>
        <v>108</v>
      </c>
      <c r="J404">
        <f>Cocina[[#This Row],[Costo Unitario]]*Cocina[[#This Row],[Cantidad Ordenada]]</f>
        <v>66</v>
      </c>
      <c r="K404">
        <f>Cocina[[#This Row],[Ganacia Bruta]]-Cocina[[#This Row],[Coste Total]]</f>
        <v>42</v>
      </c>
      <c r="L404" s="3">
        <f>Cocina[[#This Row],[Ganancia Neta]]/Cocina[[#This Row],[Ganacia Bruta]]</f>
        <v>0.3888888888888889</v>
      </c>
      <c r="N404"/>
    </row>
    <row r="405" spans="1:14" x14ac:dyDescent="0.2">
      <c r="A405">
        <v>154</v>
      </c>
      <c r="B405">
        <v>11</v>
      </c>
      <c r="C405" t="s">
        <v>37</v>
      </c>
      <c r="D405">
        <v>10</v>
      </c>
      <c r="E405">
        <v>18</v>
      </c>
      <c r="F405">
        <v>2</v>
      </c>
      <c r="G405">
        <v>30</v>
      </c>
      <c r="H405" s="8">
        <f>Cocina[[#This Row],[Tiempo de Preparación]]/Cocina[[#This Row],[Cantidad Ordenada]]</f>
        <v>15</v>
      </c>
      <c r="I405">
        <f>Cocina[[#This Row],[Precio Unitario]]*Cocina[[#This Row],[Cantidad Ordenada]]</f>
        <v>36</v>
      </c>
      <c r="J405">
        <f>Cocina[[#This Row],[Costo Unitario]]*Cocina[[#This Row],[Cantidad Ordenada]]</f>
        <v>20</v>
      </c>
      <c r="K405">
        <f>Cocina[[#This Row],[Ganacia Bruta]]-Cocina[[#This Row],[Coste Total]]</f>
        <v>16</v>
      </c>
      <c r="L405" s="3">
        <f>Cocina[[#This Row],[Ganancia Neta]]/Cocina[[#This Row],[Ganacia Bruta]]</f>
        <v>0.44444444444444442</v>
      </c>
      <c r="N405"/>
    </row>
    <row r="406" spans="1:14" x14ac:dyDescent="0.2">
      <c r="A406">
        <v>155</v>
      </c>
      <c r="B406">
        <v>7</v>
      </c>
      <c r="C406" t="s">
        <v>41</v>
      </c>
      <c r="D406">
        <v>16</v>
      </c>
      <c r="E406">
        <v>27</v>
      </c>
      <c r="F406">
        <v>2</v>
      </c>
      <c r="G406">
        <v>24</v>
      </c>
      <c r="H406" s="8">
        <f>Cocina[[#This Row],[Tiempo de Preparación]]/Cocina[[#This Row],[Cantidad Ordenada]]</f>
        <v>12</v>
      </c>
      <c r="I406">
        <f>Cocina[[#This Row],[Precio Unitario]]*Cocina[[#This Row],[Cantidad Ordenada]]</f>
        <v>54</v>
      </c>
      <c r="J406">
        <f>Cocina[[#This Row],[Costo Unitario]]*Cocina[[#This Row],[Cantidad Ordenada]]</f>
        <v>32</v>
      </c>
      <c r="K406">
        <f>Cocina[[#This Row],[Ganacia Bruta]]-Cocina[[#This Row],[Coste Total]]</f>
        <v>22</v>
      </c>
      <c r="L406" s="3">
        <f>Cocina[[#This Row],[Ganancia Neta]]/Cocina[[#This Row],[Ganacia Bruta]]</f>
        <v>0.40740740740740738</v>
      </c>
      <c r="N406"/>
    </row>
    <row r="407" spans="1:14" x14ac:dyDescent="0.2">
      <c r="A407">
        <v>155</v>
      </c>
      <c r="B407">
        <v>7</v>
      </c>
      <c r="C407" t="s">
        <v>47</v>
      </c>
      <c r="D407">
        <v>19</v>
      </c>
      <c r="E407">
        <v>31</v>
      </c>
      <c r="F407">
        <v>2</v>
      </c>
      <c r="G407">
        <v>43</v>
      </c>
      <c r="H407" s="8">
        <f>Cocina[[#This Row],[Tiempo de Preparación]]/Cocina[[#This Row],[Cantidad Ordenada]]</f>
        <v>21.5</v>
      </c>
      <c r="I407">
        <f>Cocina[[#This Row],[Precio Unitario]]*Cocina[[#This Row],[Cantidad Ordenada]]</f>
        <v>62</v>
      </c>
      <c r="J407">
        <f>Cocina[[#This Row],[Costo Unitario]]*Cocina[[#This Row],[Cantidad Ordenada]]</f>
        <v>38</v>
      </c>
      <c r="K407">
        <f>Cocina[[#This Row],[Ganacia Bruta]]-Cocina[[#This Row],[Coste Total]]</f>
        <v>24</v>
      </c>
      <c r="L407" s="3">
        <f>Cocina[[#This Row],[Ganancia Neta]]/Cocina[[#This Row],[Ganacia Bruta]]</f>
        <v>0.38709677419354838</v>
      </c>
      <c r="N407"/>
    </row>
    <row r="408" spans="1:14" x14ac:dyDescent="0.2">
      <c r="A408">
        <v>155</v>
      </c>
      <c r="B408">
        <v>7</v>
      </c>
      <c r="C408" t="s">
        <v>56</v>
      </c>
      <c r="D408">
        <v>12</v>
      </c>
      <c r="E408">
        <v>20</v>
      </c>
      <c r="F408">
        <v>1</v>
      </c>
      <c r="G408">
        <v>33</v>
      </c>
      <c r="H408" s="8">
        <f>Cocina[[#This Row],[Tiempo de Preparación]]/Cocina[[#This Row],[Cantidad Ordenada]]</f>
        <v>33</v>
      </c>
      <c r="I408">
        <f>Cocina[[#This Row],[Precio Unitario]]*Cocina[[#This Row],[Cantidad Ordenada]]</f>
        <v>20</v>
      </c>
      <c r="J408">
        <f>Cocina[[#This Row],[Costo Unitario]]*Cocina[[#This Row],[Cantidad Ordenada]]</f>
        <v>12</v>
      </c>
      <c r="K408">
        <f>Cocina[[#This Row],[Ganacia Bruta]]-Cocina[[#This Row],[Coste Total]]</f>
        <v>8</v>
      </c>
      <c r="L408" s="3">
        <f>Cocina[[#This Row],[Ganancia Neta]]/Cocina[[#This Row],[Ganacia Bruta]]</f>
        <v>0.4</v>
      </c>
      <c r="N408"/>
    </row>
    <row r="409" spans="1:14" x14ac:dyDescent="0.2">
      <c r="A409">
        <v>156</v>
      </c>
      <c r="B409">
        <v>6</v>
      </c>
      <c r="C409" t="s">
        <v>22</v>
      </c>
      <c r="D409">
        <v>16</v>
      </c>
      <c r="E409">
        <v>28</v>
      </c>
      <c r="F409">
        <v>2</v>
      </c>
      <c r="G409">
        <v>6</v>
      </c>
      <c r="H409" s="8">
        <f>Cocina[[#This Row],[Tiempo de Preparación]]/Cocina[[#This Row],[Cantidad Ordenada]]</f>
        <v>3</v>
      </c>
      <c r="I409">
        <f>Cocina[[#This Row],[Precio Unitario]]*Cocina[[#This Row],[Cantidad Ordenada]]</f>
        <v>56</v>
      </c>
      <c r="J409">
        <f>Cocina[[#This Row],[Costo Unitario]]*Cocina[[#This Row],[Cantidad Ordenada]]</f>
        <v>32</v>
      </c>
      <c r="K409">
        <f>Cocina[[#This Row],[Ganacia Bruta]]-Cocina[[#This Row],[Coste Total]]</f>
        <v>24</v>
      </c>
      <c r="L409" s="3">
        <f>Cocina[[#This Row],[Ganancia Neta]]/Cocina[[#This Row],[Ganacia Bruta]]</f>
        <v>0.42857142857142855</v>
      </c>
      <c r="N409"/>
    </row>
    <row r="410" spans="1:14" x14ac:dyDescent="0.2">
      <c r="A410">
        <v>157</v>
      </c>
      <c r="B410">
        <v>13</v>
      </c>
      <c r="C410" t="s">
        <v>50</v>
      </c>
      <c r="D410">
        <v>15</v>
      </c>
      <c r="E410">
        <v>25</v>
      </c>
      <c r="F410">
        <v>3</v>
      </c>
      <c r="G410">
        <v>48</v>
      </c>
      <c r="H410" s="8">
        <f>Cocina[[#This Row],[Tiempo de Preparación]]/Cocina[[#This Row],[Cantidad Ordenada]]</f>
        <v>16</v>
      </c>
      <c r="I410">
        <f>Cocina[[#This Row],[Precio Unitario]]*Cocina[[#This Row],[Cantidad Ordenada]]</f>
        <v>75</v>
      </c>
      <c r="J410">
        <f>Cocina[[#This Row],[Costo Unitario]]*Cocina[[#This Row],[Cantidad Ordenada]]</f>
        <v>45</v>
      </c>
      <c r="K410">
        <f>Cocina[[#This Row],[Ganacia Bruta]]-Cocina[[#This Row],[Coste Total]]</f>
        <v>30</v>
      </c>
      <c r="L410" s="3">
        <f>Cocina[[#This Row],[Ganancia Neta]]/Cocina[[#This Row],[Ganacia Bruta]]</f>
        <v>0.4</v>
      </c>
      <c r="N410"/>
    </row>
    <row r="411" spans="1:14" x14ac:dyDescent="0.2">
      <c r="A411">
        <v>157</v>
      </c>
      <c r="B411">
        <v>13</v>
      </c>
      <c r="C411" t="s">
        <v>22</v>
      </c>
      <c r="D411">
        <v>16</v>
      </c>
      <c r="E411">
        <v>28</v>
      </c>
      <c r="F411">
        <v>1</v>
      </c>
      <c r="G411">
        <v>54</v>
      </c>
      <c r="H411" s="8">
        <f>Cocina[[#This Row],[Tiempo de Preparación]]/Cocina[[#This Row],[Cantidad Ordenada]]</f>
        <v>54</v>
      </c>
      <c r="I411">
        <f>Cocina[[#This Row],[Precio Unitario]]*Cocina[[#This Row],[Cantidad Ordenada]]</f>
        <v>28</v>
      </c>
      <c r="J411">
        <f>Cocina[[#This Row],[Costo Unitario]]*Cocina[[#This Row],[Cantidad Ordenada]]</f>
        <v>16</v>
      </c>
      <c r="K411">
        <f>Cocina[[#This Row],[Ganacia Bruta]]-Cocina[[#This Row],[Coste Total]]</f>
        <v>12</v>
      </c>
      <c r="L411" s="3">
        <f>Cocina[[#This Row],[Ganancia Neta]]/Cocina[[#This Row],[Ganacia Bruta]]</f>
        <v>0.42857142857142855</v>
      </c>
      <c r="N411"/>
    </row>
    <row r="412" spans="1:14" x14ac:dyDescent="0.2">
      <c r="A412">
        <v>157</v>
      </c>
      <c r="B412">
        <v>13</v>
      </c>
      <c r="C412" t="s">
        <v>31</v>
      </c>
      <c r="D412">
        <v>18</v>
      </c>
      <c r="E412">
        <v>30</v>
      </c>
      <c r="F412">
        <v>2</v>
      </c>
      <c r="G412">
        <v>27</v>
      </c>
      <c r="H412" s="8">
        <f>Cocina[[#This Row],[Tiempo de Preparación]]/Cocina[[#This Row],[Cantidad Ordenada]]</f>
        <v>13.5</v>
      </c>
      <c r="I412">
        <f>Cocina[[#This Row],[Precio Unitario]]*Cocina[[#This Row],[Cantidad Ordenada]]</f>
        <v>60</v>
      </c>
      <c r="J412">
        <f>Cocina[[#This Row],[Costo Unitario]]*Cocina[[#This Row],[Cantidad Ordenada]]</f>
        <v>36</v>
      </c>
      <c r="K412">
        <f>Cocina[[#This Row],[Ganacia Bruta]]-Cocina[[#This Row],[Coste Total]]</f>
        <v>24</v>
      </c>
      <c r="L412" s="3">
        <f>Cocina[[#This Row],[Ganancia Neta]]/Cocina[[#This Row],[Ganacia Bruta]]</f>
        <v>0.4</v>
      </c>
      <c r="N412"/>
    </row>
    <row r="413" spans="1:14" x14ac:dyDescent="0.2">
      <c r="A413">
        <v>157</v>
      </c>
      <c r="B413">
        <v>13</v>
      </c>
      <c r="C413" t="s">
        <v>35</v>
      </c>
      <c r="D413">
        <v>22</v>
      </c>
      <c r="E413">
        <v>36</v>
      </c>
      <c r="F413">
        <v>3</v>
      </c>
      <c r="G413">
        <v>21</v>
      </c>
      <c r="H413" s="8">
        <f>Cocina[[#This Row],[Tiempo de Preparación]]/Cocina[[#This Row],[Cantidad Ordenada]]</f>
        <v>7</v>
      </c>
      <c r="I413">
        <f>Cocina[[#This Row],[Precio Unitario]]*Cocina[[#This Row],[Cantidad Ordenada]]</f>
        <v>108</v>
      </c>
      <c r="J413">
        <f>Cocina[[#This Row],[Costo Unitario]]*Cocina[[#This Row],[Cantidad Ordenada]]</f>
        <v>66</v>
      </c>
      <c r="K413">
        <f>Cocina[[#This Row],[Ganacia Bruta]]-Cocina[[#This Row],[Coste Total]]</f>
        <v>42</v>
      </c>
      <c r="L413" s="3">
        <f>Cocina[[#This Row],[Ganancia Neta]]/Cocina[[#This Row],[Ganacia Bruta]]</f>
        <v>0.3888888888888889</v>
      </c>
      <c r="N413"/>
    </row>
    <row r="414" spans="1:14" x14ac:dyDescent="0.2">
      <c r="A414">
        <v>158</v>
      </c>
      <c r="B414">
        <v>5</v>
      </c>
      <c r="C414" t="s">
        <v>44</v>
      </c>
      <c r="D414">
        <v>11</v>
      </c>
      <c r="E414">
        <v>19</v>
      </c>
      <c r="F414">
        <v>1</v>
      </c>
      <c r="G414">
        <v>57</v>
      </c>
      <c r="H414" s="8">
        <f>Cocina[[#This Row],[Tiempo de Preparación]]/Cocina[[#This Row],[Cantidad Ordenada]]</f>
        <v>57</v>
      </c>
      <c r="I414">
        <f>Cocina[[#This Row],[Precio Unitario]]*Cocina[[#This Row],[Cantidad Ordenada]]</f>
        <v>19</v>
      </c>
      <c r="J414">
        <f>Cocina[[#This Row],[Costo Unitario]]*Cocina[[#This Row],[Cantidad Ordenada]]</f>
        <v>11</v>
      </c>
      <c r="K414">
        <f>Cocina[[#This Row],[Ganacia Bruta]]-Cocina[[#This Row],[Coste Total]]</f>
        <v>8</v>
      </c>
      <c r="L414" s="3">
        <f>Cocina[[#This Row],[Ganancia Neta]]/Cocina[[#This Row],[Ganacia Bruta]]</f>
        <v>0.42105263157894735</v>
      </c>
      <c r="N414"/>
    </row>
    <row r="415" spans="1:14" x14ac:dyDescent="0.2">
      <c r="A415">
        <v>158</v>
      </c>
      <c r="B415">
        <v>5</v>
      </c>
      <c r="C415" t="s">
        <v>61</v>
      </c>
      <c r="D415">
        <v>15</v>
      </c>
      <c r="E415">
        <v>26</v>
      </c>
      <c r="F415">
        <v>3</v>
      </c>
      <c r="G415">
        <v>55</v>
      </c>
      <c r="H415" s="8">
        <f>Cocina[[#This Row],[Tiempo de Preparación]]/Cocina[[#This Row],[Cantidad Ordenada]]</f>
        <v>18.333333333333332</v>
      </c>
      <c r="I415">
        <f>Cocina[[#This Row],[Precio Unitario]]*Cocina[[#This Row],[Cantidad Ordenada]]</f>
        <v>78</v>
      </c>
      <c r="J415">
        <f>Cocina[[#This Row],[Costo Unitario]]*Cocina[[#This Row],[Cantidad Ordenada]]</f>
        <v>45</v>
      </c>
      <c r="K415">
        <f>Cocina[[#This Row],[Ganacia Bruta]]-Cocina[[#This Row],[Coste Total]]</f>
        <v>33</v>
      </c>
      <c r="L415" s="3">
        <f>Cocina[[#This Row],[Ganancia Neta]]/Cocina[[#This Row],[Ganacia Bruta]]</f>
        <v>0.42307692307692307</v>
      </c>
      <c r="N415"/>
    </row>
    <row r="416" spans="1:14" x14ac:dyDescent="0.2">
      <c r="A416">
        <v>158</v>
      </c>
      <c r="B416">
        <v>5</v>
      </c>
      <c r="C416" t="s">
        <v>35</v>
      </c>
      <c r="D416">
        <v>22</v>
      </c>
      <c r="E416">
        <v>36</v>
      </c>
      <c r="F416">
        <v>3</v>
      </c>
      <c r="G416">
        <v>7</v>
      </c>
      <c r="H416" s="8">
        <f>Cocina[[#This Row],[Tiempo de Preparación]]/Cocina[[#This Row],[Cantidad Ordenada]]</f>
        <v>2.3333333333333335</v>
      </c>
      <c r="I416">
        <f>Cocina[[#This Row],[Precio Unitario]]*Cocina[[#This Row],[Cantidad Ordenada]]</f>
        <v>108</v>
      </c>
      <c r="J416">
        <f>Cocina[[#This Row],[Costo Unitario]]*Cocina[[#This Row],[Cantidad Ordenada]]</f>
        <v>66</v>
      </c>
      <c r="K416">
        <f>Cocina[[#This Row],[Ganacia Bruta]]-Cocina[[#This Row],[Coste Total]]</f>
        <v>42</v>
      </c>
      <c r="L416" s="3">
        <f>Cocina[[#This Row],[Ganancia Neta]]/Cocina[[#This Row],[Ganacia Bruta]]</f>
        <v>0.3888888888888889</v>
      </c>
      <c r="N416"/>
    </row>
    <row r="417" spans="1:14" x14ac:dyDescent="0.2">
      <c r="A417">
        <v>158</v>
      </c>
      <c r="B417">
        <v>5</v>
      </c>
      <c r="C417" t="s">
        <v>11</v>
      </c>
      <c r="D417">
        <v>21</v>
      </c>
      <c r="E417">
        <v>35</v>
      </c>
      <c r="F417">
        <v>3</v>
      </c>
      <c r="G417">
        <v>16</v>
      </c>
      <c r="H417" s="8">
        <f>Cocina[[#This Row],[Tiempo de Preparación]]/Cocina[[#This Row],[Cantidad Ordenada]]</f>
        <v>5.333333333333333</v>
      </c>
      <c r="I417">
        <f>Cocina[[#This Row],[Precio Unitario]]*Cocina[[#This Row],[Cantidad Ordenada]]</f>
        <v>105</v>
      </c>
      <c r="J417">
        <f>Cocina[[#This Row],[Costo Unitario]]*Cocina[[#This Row],[Cantidad Ordenada]]</f>
        <v>63</v>
      </c>
      <c r="K417">
        <f>Cocina[[#This Row],[Ganacia Bruta]]-Cocina[[#This Row],[Coste Total]]</f>
        <v>42</v>
      </c>
      <c r="L417" s="3">
        <f>Cocina[[#This Row],[Ganancia Neta]]/Cocina[[#This Row],[Ganacia Bruta]]</f>
        <v>0.4</v>
      </c>
      <c r="N417"/>
    </row>
    <row r="418" spans="1:14" x14ac:dyDescent="0.2">
      <c r="A418">
        <v>159</v>
      </c>
      <c r="B418">
        <v>16</v>
      </c>
      <c r="C418" t="s">
        <v>18</v>
      </c>
      <c r="D418">
        <v>17</v>
      </c>
      <c r="E418">
        <v>29</v>
      </c>
      <c r="F418">
        <v>3</v>
      </c>
      <c r="G418">
        <v>23</v>
      </c>
      <c r="H418" s="8">
        <f>Cocina[[#This Row],[Tiempo de Preparación]]/Cocina[[#This Row],[Cantidad Ordenada]]</f>
        <v>7.666666666666667</v>
      </c>
      <c r="I418">
        <f>Cocina[[#This Row],[Precio Unitario]]*Cocina[[#This Row],[Cantidad Ordenada]]</f>
        <v>87</v>
      </c>
      <c r="J418">
        <f>Cocina[[#This Row],[Costo Unitario]]*Cocina[[#This Row],[Cantidad Ordenada]]</f>
        <v>51</v>
      </c>
      <c r="K418">
        <f>Cocina[[#This Row],[Ganacia Bruta]]-Cocina[[#This Row],[Coste Total]]</f>
        <v>36</v>
      </c>
      <c r="L418" s="3">
        <f>Cocina[[#This Row],[Ganancia Neta]]/Cocina[[#This Row],[Ganacia Bruta]]</f>
        <v>0.41379310344827586</v>
      </c>
      <c r="N418"/>
    </row>
    <row r="419" spans="1:14" x14ac:dyDescent="0.2">
      <c r="A419">
        <v>159</v>
      </c>
      <c r="B419">
        <v>16</v>
      </c>
      <c r="C419" t="s">
        <v>47</v>
      </c>
      <c r="D419">
        <v>19</v>
      </c>
      <c r="E419">
        <v>31</v>
      </c>
      <c r="F419">
        <v>1</v>
      </c>
      <c r="G419">
        <v>5</v>
      </c>
      <c r="H419" s="8">
        <f>Cocina[[#This Row],[Tiempo de Preparación]]/Cocina[[#This Row],[Cantidad Ordenada]]</f>
        <v>5</v>
      </c>
      <c r="I419">
        <f>Cocina[[#This Row],[Precio Unitario]]*Cocina[[#This Row],[Cantidad Ordenada]]</f>
        <v>31</v>
      </c>
      <c r="J419">
        <f>Cocina[[#This Row],[Costo Unitario]]*Cocina[[#This Row],[Cantidad Ordenada]]</f>
        <v>19</v>
      </c>
      <c r="K419">
        <f>Cocina[[#This Row],[Ganacia Bruta]]-Cocina[[#This Row],[Coste Total]]</f>
        <v>12</v>
      </c>
      <c r="L419" s="3">
        <f>Cocina[[#This Row],[Ganancia Neta]]/Cocina[[#This Row],[Ganacia Bruta]]</f>
        <v>0.38709677419354838</v>
      </c>
      <c r="N419"/>
    </row>
    <row r="420" spans="1:14" x14ac:dyDescent="0.2">
      <c r="A420">
        <v>159</v>
      </c>
      <c r="B420">
        <v>16</v>
      </c>
      <c r="C420" t="s">
        <v>37</v>
      </c>
      <c r="D420">
        <v>10</v>
      </c>
      <c r="E420">
        <v>18</v>
      </c>
      <c r="F420">
        <v>2</v>
      </c>
      <c r="G420">
        <v>6</v>
      </c>
      <c r="H420" s="8">
        <f>Cocina[[#This Row],[Tiempo de Preparación]]/Cocina[[#This Row],[Cantidad Ordenada]]</f>
        <v>3</v>
      </c>
      <c r="I420">
        <f>Cocina[[#This Row],[Precio Unitario]]*Cocina[[#This Row],[Cantidad Ordenada]]</f>
        <v>36</v>
      </c>
      <c r="J420">
        <f>Cocina[[#This Row],[Costo Unitario]]*Cocina[[#This Row],[Cantidad Ordenada]]</f>
        <v>20</v>
      </c>
      <c r="K420">
        <f>Cocina[[#This Row],[Ganacia Bruta]]-Cocina[[#This Row],[Coste Total]]</f>
        <v>16</v>
      </c>
      <c r="L420" s="3">
        <f>Cocina[[#This Row],[Ganancia Neta]]/Cocina[[#This Row],[Ganacia Bruta]]</f>
        <v>0.44444444444444442</v>
      </c>
      <c r="N420"/>
    </row>
    <row r="421" spans="1:14" x14ac:dyDescent="0.2">
      <c r="A421">
        <v>159</v>
      </c>
      <c r="B421">
        <v>16</v>
      </c>
      <c r="C421" t="s">
        <v>102</v>
      </c>
      <c r="D421">
        <v>20</v>
      </c>
      <c r="E421">
        <v>33</v>
      </c>
      <c r="F421">
        <v>3</v>
      </c>
      <c r="G421">
        <v>40</v>
      </c>
      <c r="H421" s="8">
        <f>Cocina[[#This Row],[Tiempo de Preparación]]/Cocina[[#This Row],[Cantidad Ordenada]]</f>
        <v>13.333333333333334</v>
      </c>
      <c r="I421">
        <f>Cocina[[#This Row],[Precio Unitario]]*Cocina[[#This Row],[Cantidad Ordenada]]</f>
        <v>99</v>
      </c>
      <c r="J421">
        <f>Cocina[[#This Row],[Costo Unitario]]*Cocina[[#This Row],[Cantidad Ordenada]]</f>
        <v>60</v>
      </c>
      <c r="K421">
        <f>Cocina[[#This Row],[Ganacia Bruta]]-Cocina[[#This Row],[Coste Total]]</f>
        <v>39</v>
      </c>
      <c r="L421" s="3">
        <f>Cocina[[#This Row],[Ganancia Neta]]/Cocina[[#This Row],[Ganacia Bruta]]</f>
        <v>0.39393939393939392</v>
      </c>
      <c r="N421"/>
    </row>
    <row r="422" spans="1:14" x14ac:dyDescent="0.2">
      <c r="A422">
        <v>160</v>
      </c>
      <c r="B422">
        <v>19</v>
      </c>
      <c r="C422" t="s">
        <v>35</v>
      </c>
      <c r="D422">
        <v>22</v>
      </c>
      <c r="E422">
        <v>36</v>
      </c>
      <c r="F422">
        <v>3</v>
      </c>
      <c r="G422">
        <v>20</v>
      </c>
      <c r="H422" s="8">
        <f>Cocina[[#This Row],[Tiempo de Preparación]]/Cocina[[#This Row],[Cantidad Ordenada]]</f>
        <v>6.666666666666667</v>
      </c>
      <c r="I422">
        <f>Cocina[[#This Row],[Precio Unitario]]*Cocina[[#This Row],[Cantidad Ordenada]]</f>
        <v>108</v>
      </c>
      <c r="J422">
        <f>Cocina[[#This Row],[Costo Unitario]]*Cocina[[#This Row],[Cantidad Ordenada]]</f>
        <v>66</v>
      </c>
      <c r="K422">
        <f>Cocina[[#This Row],[Ganacia Bruta]]-Cocina[[#This Row],[Coste Total]]</f>
        <v>42</v>
      </c>
      <c r="L422" s="3">
        <f>Cocina[[#This Row],[Ganancia Neta]]/Cocina[[#This Row],[Ganacia Bruta]]</f>
        <v>0.3888888888888889</v>
      </c>
      <c r="N422"/>
    </row>
    <row r="423" spans="1:14" x14ac:dyDescent="0.2">
      <c r="A423">
        <v>160</v>
      </c>
      <c r="B423">
        <v>19</v>
      </c>
      <c r="C423" t="s">
        <v>65</v>
      </c>
      <c r="D423">
        <v>14</v>
      </c>
      <c r="E423">
        <v>24</v>
      </c>
      <c r="F423">
        <v>2</v>
      </c>
      <c r="G423">
        <v>47</v>
      </c>
      <c r="H423" s="8">
        <f>Cocina[[#This Row],[Tiempo de Preparación]]/Cocina[[#This Row],[Cantidad Ordenada]]</f>
        <v>23.5</v>
      </c>
      <c r="I423">
        <f>Cocina[[#This Row],[Precio Unitario]]*Cocina[[#This Row],[Cantidad Ordenada]]</f>
        <v>48</v>
      </c>
      <c r="J423">
        <f>Cocina[[#This Row],[Costo Unitario]]*Cocina[[#This Row],[Cantidad Ordenada]]</f>
        <v>28</v>
      </c>
      <c r="K423">
        <f>Cocina[[#This Row],[Ganacia Bruta]]-Cocina[[#This Row],[Coste Total]]</f>
        <v>20</v>
      </c>
      <c r="L423" s="3">
        <f>Cocina[[#This Row],[Ganancia Neta]]/Cocina[[#This Row],[Ganacia Bruta]]</f>
        <v>0.41666666666666669</v>
      </c>
      <c r="N423"/>
    </row>
    <row r="424" spans="1:14" x14ac:dyDescent="0.2">
      <c r="A424">
        <v>161</v>
      </c>
      <c r="B424">
        <v>13</v>
      </c>
      <c r="C424" t="s">
        <v>22</v>
      </c>
      <c r="D424">
        <v>16</v>
      </c>
      <c r="E424">
        <v>28</v>
      </c>
      <c r="F424">
        <v>3</v>
      </c>
      <c r="G424">
        <v>57</v>
      </c>
      <c r="H424" s="8">
        <f>Cocina[[#This Row],[Tiempo de Preparación]]/Cocina[[#This Row],[Cantidad Ordenada]]</f>
        <v>19</v>
      </c>
      <c r="I424">
        <f>Cocina[[#This Row],[Precio Unitario]]*Cocina[[#This Row],[Cantidad Ordenada]]</f>
        <v>84</v>
      </c>
      <c r="J424">
        <f>Cocina[[#This Row],[Costo Unitario]]*Cocina[[#This Row],[Cantidad Ordenada]]</f>
        <v>48</v>
      </c>
      <c r="K424">
        <f>Cocina[[#This Row],[Ganacia Bruta]]-Cocina[[#This Row],[Coste Total]]</f>
        <v>36</v>
      </c>
      <c r="L424" s="3">
        <f>Cocina[[#This Row],[Ganancia Neta]]/Cocina[[#This Row],[Ganacia Bruta]]</f>
        <v>0.42857142857142855</v>
      </c>
      <c r="N424"/>
    </row>
    <row r="425" spans="1:14" x14ac:dyDescent="0.2">
      <c r="A425">
        <v>162</v>
      </c>
      <c r="B425">
        <v>14</v>
      </c>
      <c r="C425" t="s">
        <v>65</v>
      </c>
      <c r="D425">
        <v>14</v>
      </c>
      <c r="E425">
        <v>24</v>
      </c>
      <c r="F425">
        <v>3</v>
      </c>
      <c r="G425">
        <v>25</v>
      </c>
      <c r="H425" s="8">
        <f>Cocina[[#This Row],[Tiempo de Preparación]]/Cocina[[#This Row],[Cantidad Ordenada]]</f>
        <v>8.3333333333333339</v>
      </c>
      <c r="I425">
        <f>Cocina[[#This Row],[Precio Unitario]]*Cocina[[#This Row],[Cantidad Ordenada]]</f>
        <v>72</v>
      </c>
      <c r="J425">
        <f>Cocina[[#This Row],[Costo Unitario]]*Cocina[[#This Row],[Cantidad Ordenada]]</f>
        <v>42</v>
      </c>
      <c r="K425">
        <f>Cocina[[#This Row],[Ganacia Bruta]]-Cocina[[#This Row],[Coste Total]]</f>
        <v>30</v>
      </c>
      <c r="L425" s="3">
        <f>Cocina[[#This Row],[Ganancia Neta]]/Cocina[[#This Row],[Ganacia Bruta]]</f>
        <v>0.41666666666666669</v>
      </c>
      <c r="N425"/>
    </row>
    <row r="426" spans="1:14" x14ac:dyDescent="0.2">
      <c r="A426">
        <v>163</v>
      </c>
      <c r="B426">
        <v>6</v>
      </c>
      <c r="C426" t="s">
        <v>47</v>
      </c>
      <c r="D426">
        <v>19</v>
      </c>
      <c r="E426">
        <v>31</v>
      </c>
      <c r="F426">
        <v>3</v>
      </c>
      <c r="G426">
        <v>8</v>
      </c>
      <c r="H426" s="8">
        <f>Cocina[[#This Row],[Tiempo de Preparación]]/Cocina[[#This Row],[Cantidad Ordenada]]</f>
        <v>2.6666666666666665</v>
      </c>
      <c r="I426">
        <f>Cocina[[#This Row],[Precio Unitario]]*Cocina[[#This Row],[Cantidad Ordenada]]</f>
        <v>93</v>
      </c>
      <c r="J426">
        <f>Cocina[[#This Row],[Costo Unitario]]*Cocina[[#This Row],[Cantidad Ordenada]]</f>
        <v>57</v>
      </c>
      <c r="K426">
        <f>Cocina[[#This Row],[Ganacia Bruta]]-Cocina[[#This Row],[Coste Total]]</f>
        <v>36</v>
      </c>
      <c r="L426" s="3">
        <f>Cocina[[#This Row],[Ganancia Neta]]/Cocina[[#This Row],[Ganacia Bruta]]</f>
        <v>0.38709677419354838</v>
      </c>
      <c r="N426"/>
    </row>
    <row r="427" spans="1:14" x14ac:dyDescent="0.2">
      <c r="A427">
        <v>163</v>
      </c>
      <c r="B427">
        <v>6</v>
      </c>
      <c r="C427" t="s">
        <v>31</v>
      </c>
      <c r="D427">
        <v>18</v>
      </c>
      <c r="E427">
        <v>30</v>
      </c>
      <c r="F427">
        <v>3</v>
      </c>
      <c r="G427">
        <v>16</v>
      </c>
      <c r="H427" s="8">
        <f>Cocina[[#This Row],[Tiempo de Preparación]]/Cocina[[#This Row],[Cantidad Ordenada]]</f>
        <v>5.333333333333333</v>
      </c>
      <c r="I427">
        <f>Cocina[[#This Row],[Precio Unitario]]*Cocina[[#This Row],[Cantidad Ordenada]]</f>
        <v>90</v>
      </c>
      <c r="J427">
        <f>Cocina[[#This Row],[Costo Unitario]]*Cocina[[#This Row],[Cantidad Ordenada]]</f>
        <v>54</v>
      </c>
      <c r="K427">
        <f>Cocina[[#This Row],[Ganacia Bruta]]-Cocina[[#This Row],[Coste Total]]</f>
        <v>36</v>
      </c>
      <c r="L427" s="3">
        <f>Cocina[[#This Row],[Ganancia Neta]]/Cocina[[#This Row],[Ganacia Bruta]]</f>
        <v>0.4</v>
      </c>
      <c r="N427"/>
    </row>
    <row r="428" spans="1:14" x14ac:dyDescent="0.2">
      <c r="A428">
        <v>163</v>
      </c>
      <c r="B428">
        <v>6</v>
      </c>
      <c r="C428" t="s">
        <v>102</v>
      </c>
      <c r="D428">
        <v>20</v>
      </c>
      <c r="E428">
        <v>33</v>
      </c>
      <c r="F428">
        <v>2</v>
      </c>
      <c r="G428">
        <v>40</v>
      </c>
      <c r="H428" s="8">
        <f>Cocina[[#This Row],[Tiempo de Preparación]]/Cocina[[#This Row],[Cantidad Ordenada]]</f>
        <v>20</v>
      </c>
      <c r="I428">
        <f>Cocina[[#This Row],[Precio Unitario]]*Cocina[[#This Row],[Cantidad Ordenada]]</f>
        <v>66</v>
      </c>
      <c r="J428">
        <f>Cocina[[#This Row],[Costo Unitario]]*Cocina[[#This Row],[Cantidad Ordenada]]</f>
        <v>40</v>
      </c>
      <c r="K428">
        <f>Cocina[[#This Row],[Ganacia Bruta]]-Cocina[[#This Row],[Coste Total]]</f>
        <v>26</v>
      </c>
      <c r="L428" s="3">
        <f>Cocina[[#This Row],[Ganancia Neta]]/Cocina[[#This Row],[Ganacia Bruta]]</f>
        <v>0.39393939393939392</v>
      </c>
      <c r="N428"/>
    </row>
    <row r="429" spans="1:14" x14ac:dyDescent="0.2">
      <c r="A429">
        <v>163</v>
      </c>
      <c r="B429">
        <v>6</v>
      </c>
      <c r="C429" t="s">
        <v>82</v>
      </c>
      <c r="D429">
        <v>13</v>
      </c>
      <c r="E429">
        <v>22</v>
      </c>
      <c r="F429">
        <v>1</v>
      </c>
      <c r="G429">
        <v>7</v>
      </c>
      <c r="H429" s="8">
        <f>Cocina[[#This Row],[Tiempo de Preparación]]/Cocina[[#This Row],[Cantidad Ordenada]]</f>
        <v>7</v>
      </c>
      <c r="I429">
        <f>Cocina[[#This Row],[Precio Unitario]]*Cocina[[#This Row],[Cantidad Ordenada]]</f>
        <v>22</v>
      </c>
      <c r="J429">
        <f>Cocina[[#This Row],[Costo Unitario]]*Cocina[[#This Row],[Cantidad Ordenada]]</f>
        <v>13</v>
      </c>
      <c r="K429">
        <f>Cocina[[#This Row],[Ganacia Bruta]]-Cocina[[#This Row],[Coste Total]]</f>
        <v>9</v>
      </c>
      <c r="L429" s="3">
        <f>Cocina[[#This Row],[Ganancia Neta]]/Cocina[[#This Row],[Ganacia Bruta]]</f>
        <v>0.40909090909090912</v>
      </c>
      <c r="N429"/>
    </row>
    <row r="430" spans="1:14" x14ac:dyDescent="0.2">
      <c r="A430">
        <v>164</v>
      </c>
      <c r="B430">
        <v>8</v>
      </c>
      <c r="C430" t="s">
        <v>82</v>
      </c>
      <c r="D430">
        <v>13</v>
      </c>
      <c r="E430">
        <v>22</v>
      </c>
      <c r="F430">
        <v>1</v>
      </c>
      <c r="G430">
        <v>43</v>
      </c>
      <c r="H430" s="8">
        <f>Cocina[[#This Row],[Tiempo de Preparación]]/Cocina[[#This Row],[Cantidad Ordenada]]</f>
        <v>43</v>
      </c>
      <c r="I430">
        <f>Cocina[[#This Row],[Precio Unitario]]*Cocina[[#This Row],[Cantidad Ordenada]]</f>
        <v>22</v>
      </c>
      <c r="J430">
        <f>Cocina[[#This Row],[Costo Unitario]]*Cocina[[#This Row],[Cantidad Ordenada]]</f>
        <v>13</v>
      </c>
      <c r="K430">
        <f>Cocina[[#This Row],[Ganacia Bruta]]-Cocina[[#This Row],[Coste Total]]</f>
        <v>9</v>
      </c>
      <c r="L430" s="3">
        <f>Cocina[[#This Row],[Ganancia Neta]]/Cocina[[#This Row],[Ganacia Bruta]]</f>
        <v>0.40909090909090912</v>
      </c>
      <c r="N430"/>
    </row>
    <row r="431" spans="1:14" x14ac:dyDescent="0.2">
      <c r="A431">
        <v>164</v>
      </c>
      <c r="B431">
        <v>8</v>
      </c>
      <c r="C431" t="s">
        <v>35</v>
      </c>
      <c r="D431">
        <v>22</v>
      </c>
      <c r="E431">
        <v>36</v>
      </c>
      <c r="F431">
        <v>1</v>
      </c>
      <c r="G431">
        <v>7</v>
      </c>
      <c r="H431" s="8">
        <f>Cocina[[#This Row],[Tiempo de Preparación]]/Cocina[[#This Row],[Cantidad Ordenada]]</f>
        <v>7</v>
      </c>
      <c r="I431">
        <f>Cocina[[#This Row],[Precio Unitario]]*Cocina[[#This Row],[Cantidad Ordenada]]</f>
        <v>36</v>
      </c>
      <c r="J431">
        <f>Cocina[[#This Row],[Costo Unitario]]*Cocina[[#This Row],[Cantidad Ordenada]]</f>
        <v>22</v>
      </c>
      <c r="K431">
        <f>Cocina[[#This Row],[Ganacia Bruta]]-Cocina[[#This Row],[Coste Total]]</f>
        <v>14</v>
      </c>
      <c r="L431" s="3">
        <f>Cocina[[#This Row],[Ganancia Neta]]/Cocina[[#This Row],[Ganacia Bruta]]</f>
        <v>0.3888888888888889</v>
      </c>
      <c r="N431"/>
    </row>
    <row r="432" spans="1:14" x14ac:dyDescent="0.2">
      <c r="A432">
        <v>164</v>
      </c>
      <c r="B432">
        <v>8</v>
      </c>
      <c r="C432" t="s">
        <v>95</v>
      </c>
      <c r="D432">
        <v>19</v>
      </c>
      <c r="E432">
        <v>32</v>
      </c>
      <c r="F432">
        <v>2</v>
      </c>
      <c r="G432">
        <v>20</v>
      </c>
      <c r="H432" s="8">
        <f>Cocina[[#This Row],[Tiempo de Preparación]]/Cocina[[#This Row],[Cantidad Ordenada]]</f>
        <v>10</v>
      </c>
      <c r="I432">
        <f>Cocina[[#This Row],[Precio Unitario]]*Cocina[[#This Row],[Cantidad Ordenada]]</f>
        <v>64</v>
      </c>
      <c r="J432">
        <f>Cocina[[#This Row],[Costo Unitario]]*Cocina[[#This Row],[Cantidad Ordenada]]</f>
        <v>38</v>
      </c>
      <c r="K432">
        <f>Cocina[[#This Row],[Ganacia Bruta]]-Cocina[[#This Row],[Coste Total]]</f>
        <v>26</v>
      </c>
      <c r="L432" s="3">
        <f>Cocina[[#This Row],[Ganancia Neta]]/Cocina[[#This Row],[Ganacia Bruta]]</f>
        <v>0.40625</v>
      </c>
      <c r="N432"/>
    </row>
    <row r="433" spans="1:14" x14ac:dyDescent="0.2">
      <c r="A433">
        <v>164</v>
      </c>
      <c r="B433">
        <v>8</v>
      </c>
      <c r="C433" t="s">
        <v>65</v>
      </c>
      <c r="D433">
        <v>14</v>
      </c>
      <c r="E433">
        <v>24</v>
      </c>
      <c r="F433">
        <v>2</v>
      </c>
      <c r="G433">
        <v>35</v>
      </c>
      <c r="H433" s="8">
        <f>Cocina[[#This Row],[Tiempo de Preparación]]/Cocina[[#This Row],[Cantidad Ordenada]]</f>
        <v>17.5</v>
      </c>
      <c r="I433">
        <f>Cocina[[#This Row],[Precio Unitario]]*Cocina[[#This Row],[Cantidad Ordenada]]</f>
        <v>48</v>
      </c>
      <c r="J433">
        <f>Cocina[[#This Row],[Costo Unitario]]*Cocina[[#This Row],[Cantidad Ordenada]]</f>
        <v>28</v>
      </c>
      <c r="K433">
        <f>Cocina[[#This Row],[Ganacia Bruta]]-Cocina[[#This Row],[Coste Total]]</f>
        <v>20</v>
      </c>
      <c r="L433" s="3">
        <f>Cocina[[#This Row],[Ganancia Neta]]/Cocina[[#This Row],[Ganacia Bruta]]</f>
        <v>0.41666666666666669</v>
      </c>
      <c r="N433"/>
    </row>
    <row r="434" spans="1:14" x14ac:dyDescent="0.2">
      <c r="A434">
        <v>165</v>
      </c>
      <c r="B434">
        <v>10</v>
      </c>
      <c r="C434" t="s">
        <v>65</v>
      </c>
      <c r="D434">
        <v>14</v>
      </c>
      <c r="E434">
        <v>24</v>
      </c>
      <c r="F434">
        <v>2</v>
      </c>
      <c r="G434">
        <v>15</v>
      </c>
      <c r="H434" s="8">
        <f>Cocina[[#This Row],[Tiempo de Preparación]]/Cocina[[#This Row],[Cantidad Ordenada]]</f>
        <v>7.5</v>
      </c>
      <c r="I434">
        <f>Cocina[[#This Row],[Precio Unitario]]*Cocina[[#This Row],[Cantidad Ordenada]]</f>
        <v>48</v>
      </c>
      <c r="J434">
        <f>Cocina[[#This Row],[Costo Unitario]]*Cocina[[#This Row],[Cantidad Ordenada]]</f>
        <v>28</v>
      </c>
      <c r="K434">
        <f>Cocina[[#This Row],[Ganacia Bruta]]-Cocina[[#This Row],[Coste Total]]</f>
        <v>20</v>
      </c>
      <c r="L434" s="3">
        <f>Cocina[[#This Row],[Ganancia Neta]]/Cocina[[#This Row],[Ganacia Bruta]]</f>
        <v>0.41666666666666669</v>
      </c>
      <c r="N434"/>
    </row>
    <row r="435" spans="1:14" x14ac:dyDescent="0.2">
      <c r="A435">
        <v>165</v>
      </c>
      <c r="B435">
        <v>10</v>
      </c>
      <c r="C435" t="s">
        <v>33</v>
      </c>
      <c r="D435">
        <v>13</v>
      </c>
      <c r="E435">
        <v>21</v>
      </c>
      <c r="F435">
        <v>2</v>
      </c>
      <c r="G435">
        <v>41</v>
      </c>
      <c r="H435" s="8">
        <f>Cocina[[#This Row],[Tiempo de Preparación]]/Cocina[[#This Row],[Cantidad Ordenada]]</f>
        <v>20.5</v>
      </c>
      <c r="I435">
        <f>Cocina[[#This Row],[Precio Unitario]]*Cocina[[#This Row],[Cantidad Ordenada]]</f>
        <v>42</v>
      </c>
      <c r="J435">
        <f>Cocina[[#This Row],[Costo Unitario]]*Cocina[[#This Row],[Cantidad Ordenada]]</f>
        <v>26</v>
      </c>
      <c r="K435">
        <f>Cocina[[#This Row],[Ganacia Bruta]]-Cocina[[#This Row],[Coste Total]]</f>
        <v>16</v>
      </c>
      <c r="L435" s="3">
        <f>Cocina[[#This Row],[Ganancia Neta]]/Cocina[[#This Row],[Ganacia Bruta]]</f>
        <v>0.38095238095238093</v>
      </c>
      <c r="N435"/>
    </row>
    <row r="436" spans="1:14" x14ac:dyDescent="0.2">
      <c r="A436">
        <v>166</v>
      </c>
      <c r="B436">
        <v>12</v>
      </c>
      <c r="C436" t="s">
        <v>79</v>
      </c>
      <c r="D436">
        <v>14</v>
      </c>
      <c r="E436">
        <v>23</v>
      </c>
      <c r="F436">
        <v>2</v>
      </c>
      <c r="G436">
        <v>22</v>
      </c>
      <c r="H436" s="8">
        <f>Cocina[[#This Row],[Tiempo de Preparación]]/Cocina[[#This Row],[Cantidad Ordenada]]</f>
        <v>11</v>
      </c>
      <c r="I436">
        <f>Cocina[[#This Row],[Precio Unitario]]*Cocina[[#This Row],[Cantidad Ordenada]]</f>
        <v>46</v>
      </c>
      <c r="J436">
        <f>Cocina[[#This Row],[Costo Unitario]]*Cocina[[#This Row],[Cantidad Ordenada]]</f>
        <v>28</v>
      </c>
      <c r="K436">
        <f>Cocina[[#This Row],[Ganacia Bruta]]-Cocina[[#This Row],[Coste Total]]</f>
        <v>18</v>
      </c>
      <c r="L436" s="3">
        <f>Cocina[[#This Row],[Ganancia Neta]]/Cocina[[#This Row],[Ganacia Bruta]]</f>
        <v>0.39130434782608697</v>
      </c>
      <c r="N436"/>
    </row>
    <row r="437" spans="1:14" x14ac:dyDescent="0.2">
      <c r="A437">
        <v>167</v>
      </c>
      <c r="B437">
        <v>5</v>
      </c>
      <c r="C437" t="s">
        <v>44</v>
      </c>
      <c r="D437">
        <v>11</v>
      </c>
      <c r="E437">
        <v>19</v>
      </c>
      <c r="F437">
        <v>1</v>
      </c>
      <c r="G437">
        <v>29</v>
      </c>
      <c r="H437" s="8">
        <f>Cocina[[#This Row],[Tiempo de Preparación]]/Cocina[[#This Row],[Cantidad Ordenada]]</f>
        <v>29</v>
      </c>
      <c r="I437">
        <f>Cocina[[#This Row],[Precio Unitario]]*Cocina[[#This Row],[Cantidad Ordenada]]</f>
        <v>19</v>
      </c>
      <c r="J437">
        <f>Cocina[[#This Row],[Costo Unitario]]*Cocina[[#This Row],[Cantidad Ordenada]]</f>
        <v>11</v>
      </c>
      <c r="K437">
        <f>Cocina[[#This Row],[Ganacia Bruta]]-Cocina[[#This Row],[Coste Total]]</f>
        <v>8</v>
      </c>
      <c r="L437" s="3">
        <f>Cocina[[#This Row],[Ganancia Neta]]/Cocina[[#This Row],[Ganacia Bruta]]</f>
        <v>0.42105263157894735</v>
      </c>
      <c r="N437"/>
    </row>
    <row r="438" spans="1:14" x14ac:dyDescent="0.2">
      <c r="A438">
        <v>167</v>
      </c>
      <c r="B438">
        <v>5</v>
      </c>
      <c r="C438" t="s">
        <v>29</v>
      </c>
      <c r="D438">
        <v>20</v>
      </c>
      <c r="E438">
        <v>34</v>
      </c>
      <c r="F438">
        <v>3</v>
      </c>
      <c r="G438">
        <v>11</v>
      </c>
      <c r="H438" s="8">
        <f>Cocina[[#This Row],[Tiempo de Preparación]]/Cocina[[#This Row],[Cantidad Ordenada]]</f>
        <v>3.6666666666666665</v>
      </c>
      <c r="I438">
        <f>Cocina[[#This Row],[Precio Unitario]]*Cocina[[#This Row],[Cantidad Ordenada]]</f>
        <v>102</v>
      </c>
      <c r="J438">
        <f>Cocina[[#This Row],[Costo Unitario]]*Cocina[[#This Row],[Cantidad Ordenada]]</f>
        <v>60</v>
      </c>
      <c r="K438">
        <f>Cocina[[#This Row],[Ganacia Bruta]]-Cocina[[#This Row],[Coste Total]]</f>
        <v>42</v>
      </c>
      <c r="L438" s="3">
        <f>Cocina[[#This Row],[Ganancia Neta]]/Cocina[[#This Row],[Ganacia Bruta]]</f>
        <v>0.41176470588235292</v>
      </c>
      <c r="N438"/>
    </row>
    <row r="439" spans="1:14" x14ac:dyDescent="0.2">
      <c r="A439">
        <v>167</v>
      </c>
      <c r="B439">
        <v>5</v>
      </c>
      <c r="C439" t="s">
        <v>47</v>
      </c>
      <c r="D439">
        <v>19</v>
      </c>
      <c r="E439">
        <v>31</v>
      </c>
      <c r="F439">
        <v>1</v>
      </c>
      <c r="G439">
        <v>36</v>
      </c>
      <c r="H439" s="8">
        <f>Cocina[[#This Row],[Tiempo de Preparación]]/Cocina[[#This Row],[Cantidad Ordenada]]</f>
        <v>36</v>
      </c>
      <c r="I439">
        <f>Cocina[[#This Row],[Precio Unitario]]*Cocina[[#This Row],[Cantidad Ordenada]]</f>
        <v>31</v>
      </c>
      <c r="J439">
        <f>Cocina[[#This Row],[Costo Unitario]]*Cocina[[#This Row],[Cantidad Ordenada]]</f>
        <v>19</v>
      </c>
      <c r="K439">
        <f>Cocina[[#This Row],[Ganacia Bruta]]-Cocina[[#This Row],[Coste Total]]</f>
        <v>12</v>
      </c>
      <c r="L439" s="3">
        <f>Cocina[[#This Row],[Ganancia Neta]]/Cocina[[#This Row],[Ganacia Bruta]]</f>
        <v>0.38709677419354838</v>
      </c>
      <c r="N439"/>
    </row>
    <row r="440" spans="1:14" x14ac:dyDescent="0.2">
      <c r="A440">
        <v>168</v>
      </c>
      <c r="B440">
        <v>17</v>
      </c>
      <c r="C440" t="s">
        <v>82</v>
      </c>
      <c r="D440">
        <v>13</v>
      </c>
      <c r="E440">
        <v>22</v>
      </c>
      <c r="F440">
        <v>2</v>
      </c>
      <c r="G440">
        <v>7</v>
      </c>
      <c r="H440" s="8">
        <f>Cocina[[#This Row],[Tiempo de Preparación]]/Cocina[[#This Row],[Cantidad Ordenada]]</f>
        <v>3.5</v>
      </c>
      <c r="I440">
        <f>Cocina[[#This Row],[Precio Unitario]]*Cocina[[#This Row],[Cantidad Ordenada]]</f>
        <v>44</v>
      </c>
      <c r="J440">
        <f>Cocina[[#This Row],[Costo Unitario]]*Cocina[[#This Row],[Cantidad Ordenada]]</f>
        <v>26</v>
      </c>
      <c r="K440">
        <f>Cocina[[#This Row],[Ganacia Bruta]]-Cocina[[#This Row],[Coste Total]]</f>
        <v>18</v>
      </c>
      <c r="L440" s="3">
        <f>Cocina[[#This Row],[Ganancia Neta]]/Cocina[[#This Row],[Ganacia Bruta]]</f>
        <v>0.40909090909090912</v>
      </c>
      <c r="N440"/>
    </row>
    <row r="441" spans="1:14" x14ac:dyDescent="0.2">
      <c r="A441">
        <v>169</v>
      </c>
      <c r="B441">
        <v>19</v>
      </c>
      <c r="C441" t="s">
        <v>33</v>
      </c>
      <c r="D441">
        <v>13</v>
      </c>
      <c r="E441">
        <v>21</v>
      </c>
      <c r="F441">
        <v>2</v>
      </c>
      <c r="G441">
        <v>44</v>
      </c>
      <c r="H441" s="8">
        <f>Cocina[[#This Row],[Tiempo de Preparación]]/Cocina[[#This Row],[Cantidad Ordenada]]</f>
        <v>22</v>
      </c>
      <c r="I441">
        <f>Cocina[[#This Row],[Precio Unitario]]*Cocina[[#This Row],[Cantidad Ordenada]]</f>
        <v>42</v>
      </c>
      <c r="J441">
        <f>Cocina[[#This Row],[Costo Unitario]]*Cocina[[#This Row],[Cantidad Ordenada]]</f>
        <v>26</v>
      </c>
      <c r="K441">
        <f>Cocina[[#This Row],[Ganacia Bruta]]-Cocina[[#This Row],[Coste Total]]</f>
        <v>16</v>
      </c>
      <c r="L441" s="3">
        <f>Cocina[[#This Row],[Ganancia Neta]]/Cocina[[#This Row],[Ganacia Bruta]]</f>
        <v>0.38095238095238093</v>
      </c>
      <c r="N441"/>
    </row>
    <row r="442" spans="1:14" x14ac:dyDescent="0.2">
      <c r="A442">
        <v>169</v>
      </c>
      <c r="B442">
        <v>19</v>
      </c>
      <c r="C442" t="s">
        <v>29</v>
      </c>
      <c r="D442">
        <v>20</v>
      </c>
      <c r="E442">
        <v>34</v>
      </c>
      <c r="F442">
        <v>2</v>
      </c>
      <c r="G442">
        <v>59</v>
      </c>
      <c r="H442" s="8">
        <f>Cocina[[#This Row],[Tiempo de Preparación]]/Cocina[[#This Row],[Cantidad Ordenada]]</f>
        <v>29.5</v>
      </c>
      <c r="I442">
        <f>Cocina[[#This Row],[Precio Unitario]]*Cocina[[#This Row],[Cantidad Ordenada]]</f>
        <v>68</v>
      </c>
      <c r="J442">
        <f>Cocina[[#This Row],[Costo Unitario]]*Cocina[[#This Row],[Cantidad Ordenada]]</f>
        <v>40</v>
      </c>
      <c r="K442">
        <f>Cocina[[#This Row],[Ganacia Bruta]]-Cocina[[#This Row],[Coste Total]]</f>
        <v>28</v>
      </c>
      <c r="L442" s="3">
        <f>Cocina[[#This Row],[Ganancia Neta]]/Cocina[[#This Row],[Ganacia Bruta]]</f>
        <v>0.41176470588235292</v>
      </c>
      <c r="N442"/>
    </row>
    <row r="443" spans="1:14" x14ac:dyDescent="0.2">
      <c r="A443">
        <v>169</v>
      </c>
      <c r="B443">
        <v>19</v>
      </c>
      <c r="C443" t="s">
        <v>82</v>
      </c>
      <c r="D443">
        <v>13</v>
      </c>
      <c r="E443">
        <v>22</v>
      </c>
      <c r="F443">
        <v>2</v>
      </c>
      <c r="G443">
        <v>7</v>
      </c>
      <c r="H443" s="8">
        <f>Cocina[[#This Row],[Tiempo de Preparación]]/Cocina[[#This Row],[Cantidad Ordenada]]</f>
        <v>3.5</v>
      </c>
      <c r="I443">
        <f>Cocina[[#This Row],[Precio Unitario]]*Cocina[[#This Row],[Cantidad Ordenada]]</f>
        <v>44</v>
      </c>
      <c r="J443">
        <f>Cocina[[#This Row],[Costo Unitario]]*Cocina[[#This Row],[Cantidad Ordenada]]</f>
        <v>26</v>
      </c>
      <c r="K443">
        <f>Cocina[[#This Row],[Ganacia Bruta]]-Cocina[[#This Row],[Coste Total]]</f>
        <v>18</v>
      </c>
      <c r="L443" s="3">
        <f>Cocina[[#This Row],[Ganancia Neta]]/Cocina[[#This Row],[Ganacia Bruta]]</f>
        <v>0.40909090909090912</v>
      </c>
      <c r="N443"/>
    </row>
    <row r="444" spans="1:14" x14ac:dyDescent="0.2">
      <c r="A444">
        <v>170</v>
      </c>
      <c r="B444">
        <v>12</v>
      </c>
      <c r="C444" t="s">
        <v>56</v>
      </c>
      <c r="D444">
        <v>12</v>
      </c>
      <c r="E444">
        <v>20</v>
      </c>
      <c r="F444">
        <v>3</v>
      </c>
      <c r="G444">
        <v>16</v>
      </c>
      <c r="H444" s="8">
        <f>Cocina[[#This Row],[Tiempo de Preparación]]/Cocina[[#This Row],[Cantidad Ordenada]]</f>
        <v>5.333333333333333</v>
      </c>
      <c r="I444">
        <f>Cocina[[#This Row],[Precio Unitario]]*Cocina[[#This Row],[Cantidad Ordenada]]</f>
        <v>60</v>
      </c>
      <c r="J444">
        <f>Cocina[[#This Row],[Costo Unitario]]*Cocina[[#This Row],[Cantidad Ordenada]]</f>
        <v>36</v>
      </c>
      <c r="K444">
        <f>Cocina[[#This Row],[Ganacia Bruta]]-Cocina[[#This Row],[Coste Total]]</f>
        <v>24</v>
      </c>
      <c r="L444" s="3">
        <f>Cocina[[#This Row],[Ganancia Neta]]/Cocina[[#This Row],[Ganacia Bruta]]</f>
        <v>0.4</v>
      </c>
      <c r="N444"/>
    </row>
    <row r="445" spans="1:14" x14ac:dyDescent="0.2">
      <c r="A445">
        <v>170</v>
      </c>
      <c r="B445">
        <v>12</v>
      </c>
      <c r="C445" t="s">
        <v>18</v>
      </c>
      <c r="D445">
        <v>17</v>
      </c>
      <c r="E445">
        <v>29</v>
      </c>
      <c r="F445">
        <v>3</v>
      </c>
      <c r="G445">
        <v>16</v>
      </c>
      <c r="H445" s="8">
        <f>Cocina[[#This Row],[Tiempo de Preparación]]/Cocina[[#This Row],[Cantidad Ordenada]]</f>
        <v>5.333333333333333</v>
      </c>
      <c r="I445">
        <f>Cocina[[#This Row],[Precio Unitario]]*Cocina[[#This Row],[Cantidad Ordenada]]</f>
        <v>87</v>
      </c>
      <c r="J445">
        <f>Cocina[[#This Row],[Costo Unitario]]*Cocina[[#This Row],[Cantidad Ordenada]]</f>
        <v>51</v>
      </c>
      <c r="K445">
        <f>Cocina[[#This Row],[Ganacia Bruta]]-Cocina[[#This Row],[Coste Total]]</f>
        <v>36</v>
      </c>
      <c r="L445" s="3">
        <f>Cocina[[#This Row],[Ganancia Neta]]/Cocina[[#This Row],[Ganacia Bruta]]</f>
        <v>0.41379310344827586</v>
      </c>
      <c r="N445"/>
    </row>
    <row r="446" spans="1:14" x14ac:dyDescent="0.2">
      <c r="A446">
        <v>170</v>
      </c>
      <c r="B446">
        <v>12</v>
      </c>
      <c r="C446" t="s">
        <v>35</v>
      </c>
      <c r="D446">
        <v>22</v>
      </c>
      <c r="E446">
        <v>36</v>
      </c>
      <c r="F446">
        <v>1</v>
      </c>
      <c r="G446">
        <v>33</v>
      </c>
      <c r="H446" s="8">
        <f>Cocina[[#This Row],[Tiempo de Preparación]]/Cocina[[#This Row],[Cantidad Ordenada]]</f>
        <v>33</v>
      </c>
      <c r="I446">
        <f>Cocina[[#This Row],[Precio Unitario]]*Cocina[[#This Row],[Cantidad Ordenada]]</f>
        <v>36</v>
      </c>
      <c r="J446">
        <f>Cocina[[#This Row],[Costo Unitario]]*Cocina[[#This Row],[Cantidad Ordenada]]</f>
        <v>22</v>
      </c>
      <c r="K446">
        <f>Cocina[[#This Row],[Ganacia Bruta]]-Cocina[[#This Row],[Coste Total]]</f>
        <v>14</v>
      </c>
      <c r="L446" s="3">
        <f>Cocina[[#This Row],[Ganancia Neta]]/Cocina[[#This Row],[Ganacia Bruta]]</f>
        <v>0.3888888888888889</v>
      </c>
      <c r="N446"/>
    </row>
    <row r="447" spans="1:14" x14ac:dyDescent="0.2">
      <c r="A447">
        <v>170</v>
      </c>
      <c r="B447">
        <v>12</v>
      </c>
      <c r="C447" t="s">
        <v>31</v>
      </c>
      <c r="D447">
        <v>18</v>
      </c>
      <c r="E447">
        <v>30</v>
      </c>
      <c r="F447">
        <v>2</v>
      </c>
      <c r="G447">
        <v>8</v>
      </c>
      <c r="H447" s="8">
        <f>Cocina[[#This Row],[Tiempo de Preparación]]/Cocina[[#This Row],[Cantidad Ordenada]]</f>
        <v>4</v>
      </c>
      <c r="I447">
        <f>Cocina[[#This Row],[Precio Unitario]]*Cocina[[#This Row],[Cantidad Ordenada]]</f>
        <v>60</v>
      </c>
      <c r="J447">
        <f>Cocina[[#This Row],[Costo Unitario]]*Cocina[[#This Row],[Cantidad Ordenada]]</f>
        <v>36</v>
      </c>
      <c r="K447">
        <f>Cocina[[#This Row],[Ganacia Bruta]]-Cocina[[#This Row],[Coste Total]]</f>
        <v>24</v>
      </c>
      <c r="L447" s="3">
        <f>Cocina[[#This Row],[Ganancia Neta]]/Cocina[[#This Row],[Ganacia Bruta]]</f>
        <v>0.4</v>
      </c>
      <c r="N447"/>
    </row>
    <row r="448" spans="1:14" x14ac:dyDescent="0.2">
      <c r="A448">
        <v>171</v>
      </c>
      <c r="B448">
        <v>16</v>
      </c>
      <c r="C448" t="s">
        <v>61</v>
      </c>
      <c r="D448">
        <v>15</v>
      </c>
      <c r="E448">
        <v>26</v>
      </c>
      <c r="F448">
        <v>2</v>
      </c>
      <c r="G448">
        <v>29</v>
      </c>
      <c r="H448" s="8">
        <f>Cocina[[#This Row],[Tiempo de Preparación]]/Cocina[[#This Row],[Cantidad Ordenada]]</f>
        <v>14.5</v>
      </c>
      <c r="I448">
        <f>Cocina[[#This Row],[Precio Unitario]]*Cocina[[#This Row],[Cantidad Ordenada]]</f>
        <v>52</v>
      </c>
      <c r="J448">
        <f>Cocina[[#This Row],[Costo Unitario]]*Cocina[[#This Row],[Cantidad Ordenada]]</f>
        <v>30</v>
      </c>
      <c r="K448">
        <f>Cocina[[#This Row],[Ganacia Bruta]]-Cocina[[#This Row],[Coste Total]]</f>
        <v>22</v>
      </c>
      <c r="L448" s="3">
        <f>Cocina[[#This Row],[Ganancia Neta]]/Cocina[[#This Row],[Ganacia Bruta]]</f>
        <v>0.42307692307692307</v>
      </c>
      <c r="N448"/>
    </row>
    <row r="449" spans="1:14" x14ac:dyDescent="0.2">
      <c r="A449">
        <v>171</v>
      </c>
      <c r="B449">
        <v>16</v>
      </c>
      <c r="C449" t="s">
        <v>18</v>
      </c>
      <c r="D449">
        <v>17</v>
      </c>
      <c r="E449">
        <v>29</v>
      </c>
      <c r="F449">
        <v>3</v>
      </c>
      <c r="G449">
        <v>22</v>
      </c>
      <c r="H449" s="8">
        <f>Cocina[[#This Row],[Tiempo de Preparación]]/Cocina[[#This Row],[Cantidad Ordenada]]</f>
        <v>7.333333333333333</v>
      </c>
      <c r="I449">
        <f>Cocina[[#This Row],[Precio Unitario]]*Cocina[[#This Row],[Cantidad Ordenada]]</f>
        <v>87</v>
      </c>
      <c r="J449">
        <f>Cocina[[#This Row],[Costo Unitario]]*Cocina[[#This Row],[Cantidad Ordenada]]</f>
        <v>51</v>
      </c>
      <c r="K449">
        <f>Cocina[[#This Row],[Ganacia Bruta]]-Cocina[[#This Row],[Coste Total]]</f>
        <v>36</v>
      </c>
      <c r="L449" s="3">
        <f>Cocina[[#This Row],[Ganancia Neta]]/Cocina[[#This Row],[Ganacia Bruta]]</f>
        <v>0.41379310344827586</v>
      </c>
      <c r="N449"/>
    </row>
    <row r="450" spans="1:14" x14ac:dyDescent="0.2">
      <c r="A450">
        <v>172</v>
      </c>
      <c r="B450">
        <v>12</v>
      </c>
      <c r="C450" t="s">
        <v>29</v>
      </c>
      <c r="D450">
        <v>20</v>
      </c>
      <c r="E450">
        <v>34</v>
      </c>
      <c r="F450">
        <v>2</v>
      </c>
      <c r="G450">
        <v>27</v>
      </c>
      <c r="H450" s="8">
        <f>Cocina[[#This Row],[Tiempo de Preparación]]/Cocina[[#This Row],[Cantidad Ordenada]]</f>
        <v>13.5</v>
      </c>
      <c r="I450">
        <f>Cocina[[#This Row],[Precio Unitario]]*Cocina[[#This Row],[Cantidad Ordenada]]</f>
        <v>68</v>
      </c>
      <c r="J450">
        <f>Cocina[[#This Row],[Costo Unitario]]*Cocina[[#This Row],[Cantidad Ordenada]]</f>
        <v>40</v>
      </c>
      <c r="K450">
        <f>Cocina[[#This Row],[Ganacia Bruta]]-Cocina[[#This Row],[Coste Total]]</f>
        <v>28</v>
      </c>
      <c r="L450" s="3">
        <f>Cocina[[#This Row],[Ganancia Neta]]/Cocina[[#This Row],[Ganacia Bruta]]</f>
        <v>0.41176470588235292</v>
      </c>
      <c r="N450"/>
    </row>
    <row r="451" spans="1:14" x14ac:dyDescent="0.2">
      <c r="A451">
        <v>173</v>
      </c>
      <c r="B451">
        <v>11</v>
      </c>
      <c r="C451" t="s">
        <v>41</v>
      </c>
      <c r="D451">
        <v>16</v>
      </c>
      <c r="E451">
        <v>27</v>
      </c>
      <c r="F451">
        <v>3</v>
      </c>
      <c r="G451">
        <v>15</v>
      </c>
      <c r="H451" s="8">
        <f>Cocina[[#This Row],[Tiempo de Preparación]]/Cocina[[#This Row],[Cantidad Ordenada]]</f>
        <v>5</v>
      </c>
      <c r="I451">
        <f>Cocina[[#This Row],[Precio Unitario]]*Cocina[[#This Row],[Cantidad Ordenada]]</f>
        <v>81</v>
      </c>
      <c r="J451">
        <f>Cocina[[#This Row],[Costo Unitario]]*Cocina[[#This Row],[Cantidad Ordenada]]</f>
        <v>48</v>
      </c>
      <c r="K451">
        <f>Cocina[[#This Row],[Ganacia Bruta]]-Cocina[[#This Row],[Coste Total]]</f>
        <v>33</v>
      </c>
      <c r="L451" s="3">
        <f>Cocina[[#This Row],[Ganancia Neta]]/Cocina[[#This Row],[Ganacia Bruta]]</f>
        <v>0.40740740740740738</v>
      </c>
      <c r="N451"/>
    </row>
    <row r="452" spans="1:14" x14ac:dyDescent="0.2">
      <c r="A452">
        <v>173</v>
      </c>
      <c r="B452">
        <v>11</v>
      </c>
      <c r="C452" t="s">
        <v>95</v>
      </c>
      <c r="D452">
        <v>19</v>
      </c>
      <c r="E452">
        <v>32</v>
      </c>
      <c r="F452">
        <v>3</v>
      </c>
      <c r="G452">
        <v>52</v>
      </c>
      <c r="H452" s="8">
        <f>Cocina[[#This Row],[Tiempo de Preparación]]/Cocina[[#This Row],[Cantidad Ordenada]]</f>
        <v>17.333333333333332</v>
      </c>
      <c r="I452">
        <f>Cocina[[#This Row],[Precio Unitario]]*Cocina[[#This Row],[Cantidad Ordenada]]</f>
        <v>96</v>
      </c>
      <c r="J452">
        <f>Cocina[[#This Row],[Costo Unitario]]*Cocina[[#This Row],[Cantidad Ordenada]]</f>
        <v>57</v>
      </c>
      <c r="K452">
        <f>Cocina[[#This Row],[Ganacia Bruta]]-Cocina[[#This Row],[Coste Total]]</f>
        <v>39</v>
      </c>
      <c r="L452" s="3">
        <f>Cocina[[#This Row],[Ganancia Neta]]/Cocina[[#This Row],[Ganacia Bruta]]</f>
        <v>0.40625</v>
      </c>
      <c r="N452"/>
    </row>
    <row r="453" spans="1:14" x14ac:dyDescent="0.2">
      <c r="A453">
        <v>174</v>
      </c>
      <c r="B453">
        <v>10</v>
      </c>
      <c r="C453" t="s">
        <v>31</v>
      </c>
      <c r="D453">
        <v>18</v>
      </c>
      <c r="E453">
        <v>30</v>
      </c>
      <c r="F453">
        <v>2</v>
      </c>
      <c r="G453">
        <v>12</v>
      </c>
      <c r="H453" s="8">
        <f>Cocina[[#This Row],[Tiempo de Preparación]]/Cocina[[#This Row],[Cantidad Ordenada]]</f>
        <v>6</v>
      </c>
      <c r="I453">
        <f>Cocina[[#This Row],[Precio Unitario]]*Cocina[[#This Row],[Cantidad Ordenada]]</f>
        <v>60</v>
      </c>
      <c r="J453">
        <f>Cocina[[#This Row],[Costo Unitario]]*Cocina[[#This Row],[Cantidad Ordenada]]</f>
        <v>36</v>
      </c>
      <c r="K453">
        <f>Cocina[[#This Row],[Ganacia Bruta]]-Cocina[[#This Row],[Coste Total]]</f>
        <v>24</v>
      </c>
      <c r="L453" s="3">
        <f>Cocina[[#This Row],[Ganancia Neta]]/Cocina[[#This Row],[Ganacia Bruta]]</f>
        <v>0.4</v>
      </c>
      <c r="N453"/>
    </row>
    <row r="454" spans="1:14" x14ac:dyDescent="0.2">
      <c r="A454">
        <v>175</v>
      </c>
      <c r="B454">
        <v>14</v>
      </c>
      <c r="C454" t="s">
        <v>95</v>
      </c>
      <c r="D454">
        <v>19</v>
      </c>
      <c r="E454">
        <v>32</v>
      </c>
      <c r="F454">
        <v>3</v>
      </c>
      <c r="G454">
        <v>9</v>
      </c>
      <c r="H454" s="8">
        <f>Cocina[[#This Row],[Tiempo de Preparación]]/Cocina[[#This Row],[Cantidad Ordenada]]</f>
        <v>3</v>
      </c>
      <c r="I454">
        <f>Cocina[[#This Row],[Precio Unitario]]*Cocina[[#This Row],[Cantidad Ordenada]]</f>
        <v>96</v>
      </c>
      <c r="J454">
        <f>Cocina[[#This Row],[Costo Unitario]]*Cocina[[#This Row],[Cantidad Ordenada]]</f>
        <v>57</v>
      </c>
      <c r="K454">
        <f>Cocina[[#This Row],[Ganacia Bruta]]-Cocina[[#This Row],[Coste Total]]</f>
        <v>39</v>
      </c>
      <c r="L454" s="3">
        <f>Cocina[[#This Row],[Ganancia Neta]]/Cocina[[#This Row],[Ganacia Bruta]]</f>
        <v>0.40625</v>
      </c>
      <c r="N454"/>
    </row>
    <row r="455" spans="1:14" x14ac:dyDescent="0.2">
      <c r="A455">
        <v>175</v>
      </c>
      <c r="B455">
        <v>14</v>
      </c>
      <c r="C455" t="s">
        <v>65</v>
      </c>
      <c r="D455">
        <v>14</v>
      </c>
      <c r="E455">
        <v>24</v>
      </c>
      <c r="F455">
        <v>2</v>
      </c>
      <c r="G455">
        <v>38</v>
      </c>
      <c r="H455" s="8">
        <f>Cocina[[#This Row],[Tiempo de Preparación]]/Cocina[[#This Row],[Cantidad Ordenada]]</f>
        <v>19</v>
      </c>
      <c r="I455">
        <f>Cocina[[#This Row],[Precio Unitario]]*Cocina[[#This Row],[Cantidad Ordenada]]</f>
        <v>48</v>
      </c>
      <c r="J455">
        <f>Cocina[[#This Row],[Costo Unitario]]*Cocina[[#This Row],[Cantidad Ordenada]]</f>
        <v>28</v>
      </c>
      <c r="K455">
        <f>Cocina[[#This Row],[Ganacia Bruta]]-Cocina[[#This Row],[Coste Total]]</f>
        <v>20</v>
      </c>
      <c r="L455" s="3">
        <f>Cocina[[#This Row],[Ganancia Neta]]/Cocina[[#This Row],[Ganacia Bruta]]</f>
        <v>0.41666666666666669</v>
      </c>
      <c r="N455"/>
    </row>
    <row r="456" spans="1:14" x14ac:dyDescent="0.2">
      <c r="A456">
        <v>176</v>
      </c>
      <c r="B456">
        <v>20</v>
      </c>
      <c r="C456" t="s">
        <v>33</v>
      </c>
      <c r="D456">
        <v>13</v>
      </c>
      <c r="E456">
        <v>21</v>
      </c>
      <c r="F456">
        <v>3</v>
      </c>
      <c r="G456">
        <v>48</v>
      </c>
      <c r="H456" s="8">
        <f>Cocina[[#This Row],[Tiempo de Preparación]]/Cocina[[#This Row],[Cantidad Ordenada]]</f>
        <v>16</v>
      </c>
      <c r="I456">
        <f>Cocina[[#This Row],[Precio Unitario]]*Cocina[[#This Row],[Cantidad Ordenada]]</f>
        <v>63</v>
      </c>
      <c r="J456">
        <f>Cocina[[#This Row],[Costo Unitario]]*Cocina[[#This Row],[Cantidad Ordenada]]</f>
        <v>39</v>
      </c>
      <c r="K456">
        <f>Cocina[[#This Row],[Ganacia Bruta]]-Cocina[[#This Row],[Coste Total]]</f>
        <v>24</v>
      </c>
      <c r="L456" s="3">
        <f>Cocina[[#This Row],[Ganancia Neta]]/Cocina[[#This Row],[Ganacia Bruta]]</f>
        <v>0.38095238095238093</v>
      </c>
      <c r="N456"/>
    </row>
    <row r="457" spans="1:14" x14ac:dyDescent="0.2">
      <c r="A457">
        <v>177</v>
      </c>
      <c r="B457">
        <v>4</v>
      </c>
      <c r="C457" t="s">
        <v>65</v>
      </c>
      <c r="D457">
        <v>14</v>
      </c>
      <c r="E457">
        <v>24</v>
      </c>
      <c r="F457">
        <v>2</v>
      </c>
      <c r="G457">
        <v>10</v>
      </c>
      <c r="H457" s="8">
        <f>Cocina[[#This Row],[Tiempo de Preparación]]/Cocina[[#This Row],[Cantidad Ordenada]]</f>
        <v>5</v>
      </c>
      <c r="I457">
        <f>Cocina[[#This Row],[Precio Unitario]]*Cocina[[#This Row],[Cantidad Ordenada]]</f>
        <v>48</v>
      </c>
      <c r="J457">
        <f>Cocina[[#This Row],[Costo Unitario]]*Cocina[[#This Row],[Cantidad Ordenada]]</f>
        <v>28</v>
      </c>
      <c r="K457">
        <f>Cocina[[#This Row],[Ganacia Bruta]]-Cocina[[#This Row],[Coste Total]]</f>
        <v>20</v>
      </c>
      <c r="L457" s="3">
        <f>Cocina[[#This Row],[Ganancia Neta]]/Cocina[[#This Row],[Ganacia Bruta]]</f>
        <v>0.41666666666666669</v>
      </c>
      <c r="N457"/>
    </row>
    <row r="458" spans="1:14" x14ac:dyDescent="0.2">
      <c r="A458">
        <v>177</v>
      </c>
      <c r="B458">
        <v>4</v>
      </c>
      <c r="C458" t="s">
        <v>61</v>
      </c>
      <c r="D458">
        <v>15</v>
      </c>
      <c r="E458">
        <v>26</v>
      </c>
      <c r="F458">
        <v>1</v>
      </c>
      <c r="G458">
        <v>40</v>
      </c>
      <c r="H458" s="8">
        <f>Cocina[[#This Row],[Tiempo de Preparación]]/Cocina[[#This Row],[Cantidad Ordenada]]</f>
        <v>40</v>
      </c>
      <c r="I458">
        <f>Cocina[[#This Row],[Precio Unitario]]*Cocina[[#This Row],[Cantidad Ordenada]]</f>
        <v>26</v>
      </c>
      <c r="J458">
        <f>Cocina[[#This Row],[Costo Unitario]]*Cocina[[#This Row],[Cantidad Ordenada]]</f>
        <v>15</v>
      </c>
      <c r="K458">
        <f>Cocina[[#This Row],[Ganacia Bruta]]-Cocina[[#This Row],[Coste Total]]</f>
        <v>11</v>
      </c>
      <c r="L458" s="3">
        <f>Cocina[[#This Row],[Ganancia Neta]]/Cocina[[#This Row],[Ganacia Bruta]]</f>
        <v>0.42307692307692307</v>
      </c>
      <c r="N458"/>
    </row>
    <row r="459" spans="1:14" x14ac:dyDescent="0.2">
      <c r="A459">
        <v>177</v>
      </c>
      <c r="B459">
        <v>4</v>
      </c>
      <c r="C459" t="s">
        <v>33</v>
      </c>
      <c r="D459">
        <v>13</v>
      </c>
      <c r="E459">
        <v>21</v>
      </c>
      <c r="F459">
        <v>2</v>
      </c>
      <c r="G459">
        <v>45</v>
      </c>
      <c r="H459" s="8">
        <f>Cocina[[#This Row],[Tiempo de Preparación]]/Cocina[[#This Row],[Cantidad Ordenada]]</f>
        <v>22.5</v>
      </c>
      <c r="I459">
        <f>Cocina[[#This Row],[Precio Unitario]]*Cocina[[#This Row],[Cantidad Ordenada]]</f>
        <v>42</v>
      </c>
      <c r="J459">
        <f>Cocina[[#This Row],[Costo Unitario]]*Cocina[[#This Row],[Cantidad Ordenada]]</f>
        <v>26</v>
      </c>
      <c r="K459">
        <f>Cocina[[#This Row],[Ganacia Bruta]]-Cocina[[#This Row],[Coste Total]]</f>
        <v>16</v>
      </c>
      <c r="L459" s="3">
        <f>Cocina[[#This Row],[Ganancia Neta]]/Cocina[[#This Row],[Ganacia Bruta]]</f>
        <v>0.38095238095238093</v>
      </c>
      <c r="N459"/>
    </row>
    <row r="460" spans="1:14" x14ac:dyDescent="0.2">
      <c r="A460">
        <v>177</v>
      </c>
      <c r="B460">
        <v>4</v>
      </c>
      <c r="C460" t="s">
        <v>44</v>
      </c>
      <c r="D460">
        <v>11</v>
      </c>
      <c r="E460">
        <v>19</v>
      </c>
      <c r="F460">
        <v>3</v>
      </c>
      <c r="G460">
        <v>47</v>
      </c>
      <c r="H460" s="8">
        <f>Cocina[[#This Row],[Tiempo de Preparación]]/Cocina[[#This Row],[Cantidad Ordenada]]</f>
        <v>15.666666666666666</v>
      </c>
      <c r="I460">
        <f>Cocina[[#This Row],[Precio Unitario]]*Cocina[[#This Row],[Cantidad Ordenada]]</f>
        <v>57</v>
      </c>
      <c r="J460">
        <f>Cocina[[#This Row],[Costo Unitario]]*Cocina[[#This Row],[Cantidad Ordenada]]</f>
        <v>33</v>
      </c>
      <c r="K460">
        <f>Cocina[[#This Row],[Ganacia Bruta]]-Cocina[[#This Row],[Coste Total]]</f>
        <v>24</v>
      </c>
      <c r="L460" s="3">
        <f>Cocina[[#This Row],[Ganancia Neta]]/Cocina[[#This Row],[Ganacia Bruta]]</f>
        <v>0.42105263157894735</v>
      </c>
      <c r="N460"/>
    </row>
    <row r="461" spans="1:14" x14ac:dyDescent="0.2">
      <c r="A461">
        <v>178</v>
      </c>
      <c r="B461">
        <v>11</v>
      </c>
      <c r="C461" t="s">
        <v>31</v>
      </c>
      <c r="D461">
        <v>18</v>
      </c>
      <c r="E461">
        <v>30</v>
      </c>
      <c r="F461">
        <v>1</v>
      </c>
      <c r="G461">
        <v>55</v>
      </c>
      <c r="H461" s="8">
        <f>Cocina[[#This Row],[Tiempo de Preparación]]/Cocina[[#This Row],[Cantidad Ordenada]]</f>
        <v>55</v>
      </c>
      <c r="I461">
        <f>Cocina[[#This Row],[Precio Unitario]]*Cocina[[#This Row],[Cantidad Ordenada]]</f>
        <v>30</v>
      </c>
      <c r="J461">
        <f>Cocina[[#This Row],[Costo Unitario]]*Cocina[[#This Row],[Cantidad Ordenada]]</f>
        <v>18</v>
      </c>
      <c r="K461">
        <f>Cocina[[#This Row],[Ganacia Bruta]]-Cocina[[#This Row],[Coste Total]]</f>
        <v>12</v>
      </c>
      <c r="L461" s="3">
        <f>Cocina[[#This Row],[Ganancia Neta]]/Cocina[[#This Row],[Ganacia Bruta]]</f>
        <v>0.4</v>
      </c>
      <c r="N461"/>
    </row>
    <row r="462" spans="1:14" x14ac:dyDescent="0.2">
      <c r="A462">
        <v>178</v>
      </c>
      <c r="B462">
        <v>11</v>
      </c>
      <c r="C462" t="s">
        <v>11</v>
      </c>
      <c r="D462">
        <v>21</v>
      </c>
      <c r="E462">
        <v>35</v>
      </c>
      <c r="F462">
        <v>1</v>
      </c>
      <c r="G462">
        <v>16</v>
      </c>
      <c r="H462" s="8">
        <f>Cocina[[#This Row],[Tiempo de Preparación]]/Cocina[[#This Row],[Cantidad Ordenada]]</f>
        <v>16</v>
      </c>
      <c r="I462">
        <f>Cocina[[#This Row],[Precio Unitario]]*Cocina[[#This Row],[Cantidad Ordenada]]</f>
        <v>35</v>
      </c>
      <c r="J462">
        <f>Cocina[[#This Row],[Costo Unitario]]*Cocina[[#This Row],[Cantidad Ordenada]]</f>
        <v>21</v>
      </c>
      <c r="K462">
        <f>Cocina[[#This Row],[Ganacia Bruta]]-Cocina[[#This Row],[Coste Total]]</f>
        <v>14</v>
      </c>
      <c r="L462" s="3">
        <f>Cocina[[#This Row],[Ganancia Neta]]/Cocina[[#This Row],[Ganacia Bruta]]</f>
        <v>0.4</v>
      </c>
      <c r="N462"/>
    </row>
    <row r="463" spans="1:14" x14ac:dyDescent="0.2">
      <c r="A463">
        <v>178</v>
      </c>
      <c r="B463">
        <v>11</v>
      </c>
      <c r="C463" t="s">
        <v>82</v>
      </c>
      <c r="D463">
        <v>13</v>
      </c>
      <c r="E463">
        <v>22</v>
      </c>
      <c r="F463">
        <v>2</v>
      </c>
      <c r="G463">
        <v>20</v>
      </c>
      <c r="H463" s="8">
        <f>Cocina[[#This Row],[Tiempo de Preparación]]/Cocina[[#This Row],[Cantidad Ordenada]]</f>
        <v>10</v>
      </c>
      <c r="I463">
        <f>Cocina[[#This Row],[Precio Unitario]]*Cocina[[#This Row],[Cantidad Ordenada]]</f>
        <v>44</v>
      </c>
      <c r="J463">
        <f>Cocina[[#This Row],[Costo Unitario]]*Cocina[[#This Row],[Cantidad Ordenada]]</f>
        <v>26</v>
      </c>
      <c r="K463">
        <f>Cocina[[#This Row],[Ganacia Bruta]]-Cocina[[#This Row],[Coste Total]]</f>
        <v>18</v>
      </c>
      <c r="L463" s="3">
        <f>Cocina[[#This Row],[Ganancia Neta]]/Cocina[[#This Row],[Ganacia Bruta]]</f>
        <v>0.40909090909090912</v>
      </c>
      <c r="N463"/>
    </row>
    <row r="464" spans="1:14" x14ac:dyDescent="0.2">
      <c r="A464">
        <v>178</v>
      </c>
      <c r="B464">
        <v>11</v>
      </c>
      <c r="C464" t="s">
        <v>102</v>
      </c>
      <c r="D464">
        <v>20</v>
      </c>
      <c r="E464">
        <v>33</v>
      </c>
      <c r="F464">
        <v>3</v>
      </c>
      <c r="G464">
        <v>55</v>
      </c>
      <c r="H464" s="8">
        <f>Cocina[[#This Row],[Tiempo de Preparación]]/Cocina[[#This Row],[Cantidad Ordenada]]</f>
        <v>18.333333333333332</v>
      </c>
      <c r="I464">
        <f>Cocina[[#This Row],[Precio Unitario]]*Cocina[[#This Row],[Cantidad Ordenada]]</f>
        <v>99</v>
      </c>
      <c r="J464">
        <f>Cocina[[#This Row],[Costo Unitario]]*Cocina[[#This Row],[Cantidad Ordenada]]</f>
        <v>60</v>
      </c>
      <c r="K464">
        <f>Cocina[[#This Row],[Ganacia Bruta]]-Cocina[[#This Row],[Coste Total]]</f>
        <v>39</v>
      </c>
      <c r="L464" s="3">
        <f>Cocina[[#This Row],[Ganancia Neta]]/Cocina[[#This Row],[Ganacia Bruta]]</f>
        <v>0.39393939393939392</v>
      </c>
      <c r="N464"/>
    </row>
    <row r="465" spans="1:14" x14ac:dyDescent="0.2">
      <c r="A465">
        <v>179</v>
      </c>
      <c r="B465">
        <v>12</v>
      </c>
      <c r="C465" t="s">
        <v>47</v>
      </c>
      <c r="D465">
        <v>19</v>
      </c>
      <c r="E465">
        <v>31</v>
      </c>
      <c r="F465">
        <v>2</v>
      </c>
      <c r="G465">
        <v>26</v>
      </c>
      <c r="H465" s="8">
        <f>Cocina[[#This Row],[Tiempo de Preparación]]/Cocina[[#This Row],[Cantidad Ordenada]]</f>
        <v>13</v>
      </c>
      <c r="I465">
        <f>Cocina[[#This Row],[Precio Unitario]]*Cocina[[#This Row],[Cantidad Ordenada]]</f>
        <v>62</v>
      </c>
      <c r="J465">
        <f>Cocina[[#This Row],[Costo Unitario]]*Cocina[[#This Row],[Cantidad Ordenada]]</f>
        <v>38</v>
      </c>
      <c r="K465">
        <f>Cocina[[#This Row],[Ganacia Bruta]]-Cocina[[#This Row],[Coste Total]]</f>
        <v>24</v>
      </c>
      <c r="L465" s="3">
        <f>Cocina[[#This Row],[Ganancia Neta]]/Cocina[[#This Row],[Ganacia Bruta]]</f>
        <v>0.38709677419354838</v>
      </c>
      <c r="N465"/>
    </row>
    <row r="466" spans="1:14" x14ac:dyDescent="0.2">
      <c r="A466">
        <v>180</v>
      </c>
      <c r="B466">
        <v>10</v>
      </c>
      <c r="C466" t="s">
        <v>18</v>
      </c>
      <c r="D466">
        <v>17</v>
      </c>
      <c r="E466">
        <v>29</v>
      </c>
      <c r="F466">
        <v>1</v>
      </c>
      <c r="G466">
        <v>35</v>
      </c>
      <c r="H466" s="8">
        <f>Cocina[[#This Row],[Tiempo de Preparación]]/Cocina[[#This Row],[Cantidad Ordenada]]</f>
        <v>35</v>
      </c>
      <c r="I466">
        <f>Cocina[[#This Row],[Precio Unitario]]*Cocina[[#This Row],[Cantidad Ordenada]]</f>
        <v>29</v>
      </c>
      <c r="J466">
        <f>Cocina[[#This Row],[Costo Unitario]]*Cocina[[#This Row],[Cantidad Ordenada]]</f>
        <v>17</v>
      </c>
      <c r="K466">
        <f>Cocina[[#This Row],[Ganacia Bruta]]-Cocina[[#This Row],[Coste Total]]</f>
        <v>12</v>
      </c>
      <c r="L466" s="3">
        <f>Cocina[[#This Row],[Ganancia Neta]]/Cocina[[#This Row],[Ganacia Bruta]]</f>
        <v>0.41379310344827586</v>
      </c>
      <c r="N466"/>
    </row>
    <row r="467" spans="1:14" x14ac:dyDescent="0.2">
      <c r="A467">
        <v>180</v>
      </c>
      <c r="B467">
        <v>10</v>
      </c>
      <c r="C467" t="s">
        <v>31</v>
      </c>
      <c r="D467">
        <v>18</v>
      </c>
      <c r="E467">
        <v>30</v>
      </c>
      <c r="F467">
        <v>3</v>
      </c>
      <c r="G467">
        <v>20</v>
      </c>
      <c r="H467" s="8">
        <f>Cocina[[#This Row],[Tiempo de Preparación]]/Cocina[[#This Row],[Cantidad Ordenada]]</f>
        <v>6.666666666666667</v>
      </c>
      <c r="I467">
        <f>Cocina[[#This Row],[Precio Unitario]]*Cocina[[#This Row],[Cantidad Ordenada]]</f>
        <v>90</v>
      </c>
      <c r="J467">
        <f>Cocina[[#This Row],[Costo Unitario]]*Cocina[[#This Row],[Cantidad Ordenada]]</f>
        <v>54</v>
      </c>
      <c r="K467">
        <f>Cocina[[#This Row],[Ganacia Bruta]]-Cocina[[#This Row],[Coste Total]]</f>
        <v>36</v>
      </c>
      <c r="L467" s="3">
        <f>Cocina[[#This Row],[Ganancia Neta]]/Cocina[[#This Row],[Ganacia Bruta]]</f>
        <v>0.4</v>
      </c>
      <c r="N467"/>
    </row>
    <row r="468" spans="1:14" x14ac:dyDescent="0.2">
      <c r="A468">
        <v>180</v>
      </c>
      <c r="B468">
        <v>10</v>
      </c>
      <c r="C468" t="s">
        <v>56</v>
      </c>
      <c r="D468">
        <v>12</v>
      </c>
      <c r="E468">
        <v>20</v>
      </c>
      <c r="F468">
        <v>1</v>
      </c>
      <c r="G468">
        <v>50</v>
      </c>
      <c r="H468" s="8">
        <f>Cocina[[#This Row],[Tiempo de Preparación]]/Cocina[[#This Row],[Cantidad Ordenada]]</f>
        <v>50</v>
      </c>
      <c r="I468">
        <f>Cocina[[#This Row],[Precio Unitario]]*Cocina[[#This Row],[Cantidad Ordenada]]</f>
        <v>20</v>
      </c>
      <c r="J468">
        <f>Cocina[[#This Row],[Costo Unitario]]*Cocina[[#This Row],[Cantidad Ordenada]]</f>
        <v>12</v>
      </c>
      <c r="K468">
        <f>Cocina[[#This Row],[Ganacia Bruta]]-Cocina[[#This Row],[Coste Total]]</f>
        <v>8</v>
      </c>
      <c r="L468" s="3">
        <f>Cocina[[#This Row],[Ganancia Neta]]/Cocina[[#This Row],[Ganacia Bruta]]</f>
        <v>0.4</v>
      </c>
      <c r="N468"/>
    </row>
    <row r="469" spans="1:14" x14ac:dyDescent="0.2">
      <c r="A469">
        <v>180</v>
      </c>
      <c r="B469">
        <v>10</v>
      </c>
      <c r="C469" t="s">
        <v>41</v>
      </c>
      <c r="D469">
        <v>16</v>
      </c>
      <c r="E469">
        <v>27</v>
      </c>
      <c r="F469">
        <v>1</v>
      </c>
      <c r="G469">
        <v>56</v>
      </c>
      <c r="H469" s="8">
        <f>Cocina[[#This Row],[Tiempo de Preparación]]/Cocina[[#This Row],[Cantidad Ordenada]]</f>
        <v>56</v>
      </c>
      <c r="I469">
        <f>Cocina[[#This Row],[Precio Unitario]]*Cocina[[#This Row],[Cantidad Ordenada]]</f>
        <v>27</v>
      </c>
      <c r="J469">
        <f>Cocina[[#This Row],[Costo Unitario]]*Cocina[[#This Row],[Cantidad Ordenada]]</f>
        <v>16</v>
      </c>
      <c r="K469">
        <f>Cocina[[#This Row],[Ganacia Bruta]]-Cocina[[#This Row],[Coste Total]]</f>
        <v>11</v>
      </c>
      <c r="L469" s="3">
        <f>Cocina[[#This Row],[Ganancia Neta]]/Cocina[[#This Row],[Ganacia Bruta]]</f>
        <v>0.40740740740740738</v>
      </c>
      <c r="N469"/>
    </row>
    <row r="470" spans="1:14" x14ac:dyDescent="0.2">
      <c r="A470">
        <v>181</v>
      </c>
      <c r="B470">
        <v>15</v>
      </c>
      <c r="C470" t="s">
        <v>41</v>
      </c>
      <c r="D470">
        <v>16</v>
      </c>
      <c r="E470">
        <v>27</v>
      </c>
      <c r="F470">
        <v>1</v>
      </c>
      <c r="G470">
        <v>55</v>
      </c>
      <c r="H470" s="8">
        <f>Cocina[[#This Row],[Tiempo de Preparación]]/Cocina[[#This Row],[Cantidad Ordenada]]</f>
        <v>55</v>
      </c>
      <c r="I470">
        <f>Cocina[[#This Row],[Precio Unitario]]*Cocina[[#This Row],[Cantidad Ordenada]]</f>
        <v>27</v>
      </c>
      <c r="J470">
        <f>Cocina[[#This Row],[Costo Unitario]]*Cocina[[#This Row],[Cantidad Ordenada]]</f>
        <v>16</v>
      </c>
      <c r="K470">
        <f>Cocina[[#This Row],[Ganacia Bruta]]-Cocina[[#This Row],[Coste Total]]</f>
        <v>11</v>
      </c>
      <c r="L470" s="3">
        <f>Cocina[[#This Row],[Ganancia Neta]]/Cocina[[#This Row],[Ganacia Bruta]]</f>
        <v>0.40740740740740738</v>
      </c>
      <c r="N470"/>
    </row>
    <row r="471" spans="1:14" x14ac:dyDescent="0.2">
      <c r="A471">
        <v>182</v>
      </c>
      <c r="B471">
        <v>18</v>
      </c>
      <c r="C471" t="s">
        <v>44</v>
      </c>
      <c r="D471">
        <v>11</v>
      </c>
      <c r="E471">
        <v>19</v>
      </c>
      <c r="F471">
        <v>2</v>
      </c>
      <c r="G471">
        <v>11</v>
      </c>
      <c r="H471" s="8">
        <f>Cocina[[#This Row],[Tiempo de Preparación]]/Cocina[[#This Row],[Cantidad Ordenada]]</f>
        <v>5.5</v>
      </c>
      <c r="I471">
        <f>Cocina[[#This Row],[Precio Unitario]]*Cocina[[#This Row],[Cantidad Ordenada]]</f>
        <v>38</v>
      </c>
      <c r="J471">
        <f>Cocina[[#This Row],[Costo Unitario]]*Cocina[[#This Row],[Cantidad Ordenada]]</f>
        <v>22</v>
      </c>
      <c r="K471">
        <f>Cocina[[#This Row],[Ganacia Bruta]]-Cocina[[#This Row],[Coste Total]]</f>
        <v>16</v>
      </c>
      <c r="L471" s="3">
        <f>Cocina[[#This Row],[Ganancia Neta]]/Cocina[[#This Row],[Ganacia Bruta]]</f>
        <v>0.42105263157894735</v>
      </c>
      <c r="N471"/>
    </row>
    <row r="472" spans="1:14" x14ac:dyDescent="0.2">
      <c r="A472">
        <v>183</v>
      </c>
      <c r="B472">
        <v>18</v>
      </c>
      <c r="C472" t="s">
        <v>95</v>
      </c>
      <c r="D472">
        <v>19</v>
      </c>
      <c r="E472">
        <v>32</v>
      </c>
      <c r="F472">
        <v>2</v>
      </c>
      <c r="G472">
        <v>52</v>
      </c>
      <c r="H472" s="8">
        <f>Cocina[[#This Row],[Tiempo de Preparación]]/Cocina[[#This Row],[Cantidad Ordenada]]</f>
        <v>26</v>
      </c>
      <c r="I472">
        <f>Cocina[[#This Row],[Precio Unitario]]*Cocina[[#This Row],[Cantidad Ordenada]]</f>
        <v>64</v>
      </c>
      <c r="J472">
        <f>Cocina[[#This Row],[Costo Unitario]]*Cocina[[#This Row],[Cantidad Ordenada]]</f>
        <v>38</v>
      </c>
      <c r="K472">
        <f>Cocina[[#This Row],[Ganacia Bruta]]-Cocina[[#This Row],[Coste Total]]</f>
        <v>26</v>
      </c>
      <c r="L472" s="3">
        <f>Cocina[[#This Row],[Ganancia Neta]]/Cocina[[#This Row],[Ganacia Bruta]]</f>
        <v>0.40625</v>
      </c>
      <c r="N472"/>
    </row>
    <row r="473" spans="1:14" x14ac:dyDescent="0.2">
      <c r="A473">
        <v>183</v>
      </c>
      <c r="B473">
        <v>18</v>
      </c>
      <c r="C473" t="s">
        <v>61</v>
      </c>
      <c r="D473">
        <v>15</v>
      </c>
      <c r="E473">
        <v>26</v>
      </c>
      <c r="F473">
        <v>1</v>
      </c>
      <c r="G473">
        <v>10</v>
      </c>
      <c r="H473" s="8">
        <f>Cocina[[#This Row],[Tiempo de Preparación]]/Cocina[[#This Row],[Cantidad Ordenada]]</f>
        <v>10</v>
      </c>
      <c r="I473">
        <f>Cocina[[#This Row],[Precio Unitario]]*Cocina[[#This Row],[Cantidad Ordenada]]</f>
        <v>26</v>
      </c>
      <c r="J473">
        <f>Cocina[[#This Row],[Costo Unitario]]*Cocina[[#This Row],[Cantidad Ordenada]]</f>
        <v>15</v>
      </c>
      <c r="K473">
        <f>Cocina[[#This Row],[Ganacia Bruta]]-Cocina[[#This Row],[Coste Total]]</f>
        <v>11</v>
      </c>
      <c r="L473" s="3">
        <f>Cocina[[#This Row],[Ganancia Neta]]/Cocina[[#This Row],[Ganacia Bruta]]</f>
        <v>0.42307692307692307</v>
      </c>
      <c r="N473"/>
    </row>
    <row r="474" spans="1:14" x14ac:dyDescent="0.2">
      <c r="A474">
        <v>183</v>
      </c>
      <c r="B474">
        <v>18</v>
      </c>
      <c r="C474" t="s">
        <v>56</v>
      </c>
      <c r="D474">
        <v>12</v>
      </c>
      <c r="E474">
        <v>20</v>
      </c>
      <c r="F474">
        <v>3</v>
      </c>
      <c r="G474">
        <v>58</v>
      </c>
      <c r="H474" s="8">
        <f>Cocina[[#This Row],[Tiempo de Preparación]]/Cocina[[#This Row],[Cantidad Ordenada]]</f>
        <v>19.333333333333332</v>
      </c>
      <c r="I474">
        <f>Cocina[[#This Row],[Precio Unitario]]*Cocina[[#This Row],[Cantidad Ordenada]]</f>
        <v>60</v>
      </c>
      <c r="J474">
        <f>Cocina[[#This Row],[Costo Unitario]]*Cocina[[#This Row],[Cantidad Ordenada]]</f>
        <v>36</v>
      </c>
      <c r="K474">
        <f>Cocina[[#This Row],[Ganacia Bruta]]-Cocina[[#This Row],[Coste Total]]</f>
        <v>24</v>
      </c>
      <c r="L474" s="3">
        <f>Cocina[[#This Row],[Ganancia Neta]]/Cocina[[#This Row],[Ganacia Bruta]]</f>
        <v>0.4</v>
      </c>
      <c r="N474"/>
    </row>
    <row r="475" spans="1:14" x14ac:dyDescent="0.2">
      <c r="A475">
        <v>183</v>
      </c>
      <c r="B475">
        <v>18</v>
      </c>
      <c r="C475" t="s">
        <v>11</v>
      </c>
      <c r="D475">
        <v>21</v>
      </c>
      <c r="E475">
        <v>35</v>
      </c>
      <c r="F475">
        <v>3</v>
      </c>
      <c r="G475">
        <v>46</v>
      </c>
      <c r="H475" s="8">
        <f>Cocina[[#This Row],[Tiempo de Preparación]]/Cocina[[#This Row],[Cantidad Ordenada]]</f>
        <v>15.333333333333334</v>
      </c>
      <c r="I475">
        <f>Cocina[[#This Row],[Precio Unitario]]*Cocina[[#This Row],[Cantidad Ordenada]]</f>
        <v>105</v>
      </c>
      <c r="J475">
        <f>Cocina[[#This Row],[Costo Unitario]]*Cocina[[#This Row],[Cantidad Ordenada]]</f>
        <v>63</v>
      </c>
      <c r="K475">
        <f>Cocina[[#This Row],[Ganacia Bruta]]-Cocina[[#This Row],[Coste Total]]</f>
        <v>42</v>
      </c>
      <c r="L475" s="3">
        <f>Cocina[[#This Row],[Ganancia Neta]]/Cocina[[#This Row],[Ganacia Bruta]]</f>
        <v>0.4</v>
      </c>
      <c r="N475"/>
    </row>
    <row r="476" spans="1:14" x14ac:dyDescent="0.2">
      <c r="A476">
        <v>184</v>
      </c>
      <c r="B476">
        <v>4</v>
      </c>
      <c r="C476" t="s">
        <v>22</v>
      </c>
      <c r="D476">
        <v>16</v>
      </c>
      <c r="E476">
        <v>28</v>
      </c>
      <c r="F476">
        <v>3</v>
      </c>
      <c r="G476">
        <v>6</v>
      </c>
      <c r="H476" s="8">
        <f>Cocina[[#This Row],[Tiempo de Preparación]]/Cocina[[#This Row],[Cantidad Ordenada]]</f>
        <v>2</v>
      </c>
      <c r="I476">
        <f>Cocina[[#This Row],[Precio Unitario]]*Cocina[[#This Row],[Cantidad Ordenada]]</f>
        <v>84</v>
      </c>
      <c r="J476">
        <f>Cocina[[#This Row],[Costo Unitario]]*Cocina[[#This Row],[Cantidad Ordenada]]</f>
        <v>48</v>
      </c>
      <c r="K476">
        <f>Cocina[[#This Row],[Ganacia Bruta]]-Cocina[[#This Row],[Coste Total]]</f>
        <v>36</v>
      </c>
      <c r="L476" s="3">
        <f>Cocina[[#This Row],[Ganancia Neta]]/Cocina[[#This Row],[Ganacia Bruta]]</f>
        <v>0.42857142857142855</v>
      </c>
      <c r="N476"/>
    </row>
    <row r="477" spans="1:14" x14ac:dyDescent="0.2">
      <c r="A477">
        <v>184</v>
      </c>
      <c r="B477">
        <v>4</v>
      </c>
      <c r="C477" t="s">
        <v>41</v>
      </c>
      <c r="D477">
        <v>16</v>
      </c>
      <c r="E477">
        <v>27</v>
      </c>
      <c r="F477">
        <v>3</v>
      </c>
      <c r="G477">
        <v>10</v>
      </c>
      <c r="H477" s="8">
        <f>Cocina[[#This Row],[Tiempo de Preparación]]/Cocina[[#This Row],[Cantidad Ordenada]]</f>
        <v>3.3333333333333335</v>
      </c>
      <c r="I477">
        <f>Cocina[[#This Row],[Precio Unitario]]*Cocina[[#This Row],[Cantidad Ordenada]]</f>
        <v>81</v>
      </c>
      <c r="J477">
        <f>Cocina[[#This Row],[Costo Unitario]]*Cocina[[#This Row],[Cantidad Ordenada]]</f>
        <v>48</v>
      </c>
      <c r="K477">
        <f>Cocina[[#This Row],[Ganacia Bruta]]-Cocina[[#This Row],[Coste Total]]</f>
        <v>33</v>
      </c>
      <c r="L477" s="3">
        <f>Cocina[[#This Row],[Ganancia Neta]]/Cocina[[#This Row],[Ganacia Bruta]]</f>
        <v>0.40740740740740738</v>
      </c>
      <c r="N477"/>
    </row>
    <row r="478" spans="1:14" x14ac:dyDescent="0.2">
      <c r="A478">
        <v>184</v>
      </c>
      <c r="B478">
        <v>4</v>
      </c>
      <c r="C478" t="s">
        <v>56</v>
      </c>
      <c r="D478">
        <v>12</v>
      </c>
      <c r="E478">
        <v>20</v>
      </c>
      <c r="F478">
        <v>2</v>
      </c>
      <c r="G478">
        <v>13</v>
      </c>
      <c r="H478" s="8">
        <f>Cocina[[#This Row],[Tiempo de Preparación]]/Cocina[[#This Row],[Cantidad Ordenada]]</f>
        <v>6.5</v>
      </c>
      <c r="I478">
        <f>Cocina[[#This Row],[Precio Unitario]]*Cocina[[#This Row],[Cantidad Ordenada]]</f>
        <v>40</v>
      </c>
      <c r="J478">
        <f>Cocina[[#This Row],[Costo Unitario]]*Cocina[[#This Row],[Cantidad Ordenada]]</f>
        <v>24</v>
      </c>
      <c r="K478">
        <f>Cocina[[#This Row],[Ganacia Bruta]]-Cocina[[#This Row],[Coste Total]]</f>
        <v>16</v>
      </c>
      <c r="L478" s="3">
        <f>Cocina[[#This Row],[Ganancia Neta]]/Cocina[[#This Row],[Ganacia Bruta]]</f>
        <v>0.4</v>
      </c>
      <c r="N478"/>
    </row>
    <row r="479" spans="1:14" x14ac:dyDescent="0.2">
      <c r="A479">
        <v>185</v>
      </c>
      <c r="B479">
        <v>16</v>
      </c>
      <c r="C479" t="s">
        <v>33</v>
      </c>
      <c r="D479">
        <v>13</v>
      </c>
      <c r="E479">
        <v>21</v>
      </c>
      <c r="F479">
        <v>3</v>
      </c>
      <c r="G479">
        <v>34</v>
      </c>
      <c r="H479" s="8">
        <f>Cocina[[#This Row],[Tiempo de Preparación]]/Cocina[[#This Row],[Cantidad Ordenada]]</f>
        <v>11.333333333333334</v>
      </c>
      <c r="I479">
        <f>Cocina[[#This Row],[Precio Unitario]]*Cocina[[#This Row],[Cantidad Ordenada]]</f>
        <v>63</v>
      </c>
      <c r="J479">
        <f>Cocina[[#This Row],[Costo Unitario]]*Cocina[[#This Row],[Cantidad Ordenada]]</f>
        <v>39</v>
      </c>
      <c r="K479">
        <f>Cocina[[#This Row],[Ganacia Bruta]]-Cocina[[#This Row],[Coste Total]]</f>
        <v>24</v>
      </c>
      <c r="L479" s="3">
        <f>Cocina[[#This Row],[Ganancia Neta]]/Cocina[[#This Row],[Ganacia Bruta]]</f>
        <v>0.38095238095238093</v>
      </c>
      <c r="N479"/>
    </row>
    <row r="480" spans="1:14" x14ac:dyDescent="0.2">
      <c r="A480">
        <v>185</v>
      </c>
      <c r="B480">
        <v>16</v>
      </c>
      <c r="C480" t="s">
        <v>22</v>
      </c>
      <c r="D480">
        <v>16</v>
      </c>
      <c r="E480">
        <v>28</v>
      </c>
      <c r="F480">
        <v>1</v>
      </c>
      <c r="G480">
        <v>6</v>
      </c>
      <c r="H480" s="8">
        <f>Cocina[[#This Row],[Tiempo de Preparación]]/Cocina[[#This Row],[Cantidad Ordenada]]</f>
        <v>6</v>
      </c>
      <c r="I480">
        <f>Cocina[[#This Row],[Precio Unitario]]*Cocina[[#This Row],[Cantidad Ordenada]]</f>
        <v>28</v>
      </c>
      <c r="J480">
        <f>Cocina[[#This Row],[Costo Unitario]]*Cocina[[#This Row],[Cantidad Ordenada]]</f>
        <v>16</v>
      </c>
      <c r="K480">
        <f>Cocina[[#This Row],[Ganacia Bruta]]-Cocina[[#This Row],[Coste Total]]</f>
        <v>12</v>
      </c>
      <c r="L480" s="3">
        <f>Cocina[[#This Row],[Ganancia Neta]]/Cocina[[#This Row],[Ganacia Bruta]]</f>
        <v>0.42857142857142855</v>
      </c>
      <c r="N480"/>
    </row>
    <row r="481" spans="1:14" x14ac:dyDescent="0.2">
      <c r="A481">
        <v>186</v>
      </c>
      <c r="B481">
        <v>13</v>
      </c>
      <c r="C481" t="s">
        <v>41</v>
      </c>
      <c r="D481">
        <v>16</v>
      </c>
      <c r="E481">
        <v>27</v>
      </c>
      <c r="F481">
        <v>3</v>
      </c>
      <c r="G481">
        <v>16</v>
      </c>
      <c r="H481" s="8">
        <f>Cocina[[#This Row],[Tiempo de Preparación]]/Cocina[[#This Row],[Cantidad Ordenada]]</f>
        <v>5.333333333333333</v>
      </c>
      <c r="I481">
        <f>Cocina[[#This Row],[Precio Unitario]]*Cocina[[#This Row],[Cantidad Ordenada]]</f>
        <v>81</v>
      </c>
      <c r="J481">
        <f>Cocina[[#This Row],[Costo Unitario]]*Cocina[[#This Row],[Cantidad Ordenada]]</f>
        <v>48</v>
      </c>
      <c r="K481">
        <f>Cocina[[#This Row],[Ganacia Bruta]]-Cocina[[#This Row],[Coste Total]]</f>
        <v>33</v>
      </c>
      <c r="L481" s="3">
        <f>Cocina[[#This Row],[Ganancia Neta]]/Cocina[[#This Row],[Ganacia Bruta]]</f>
        <v>0.40740740740740738</v>
      </c>
      <c r="N481"/>
    </row>
    <row r="482" spans="1:14" x14ac:dyDescent="0.2">
      <c r="A482">
        <v>186</v>
      </c>
      <c r="B482">
        <v>13</v>
      </c>
      <c r="C482" t="s">
        <v>95</v>
      </c>
      <c r="D482">
        <v>19</v>
      </c>
      <c r="E482">
        <v>32</v>
      </c>
      <c r="F482">
        <v>3</v>
      </c>
      <c r="G482">
        <v>23</v>
      </c>
      <c r="H482" s="8">
        <f>Cocina[[#This Row],[Tiempo de Preparación]]/Cocina[[#This Row],[Cantidad Ordenada]]</f>
        <v>7.666666666666667</v>
      </c>
      <c r="I482">
        <f>Cocina[[#This Row],[Precio Unitario]]*Cocina[[#This Row],[Cantidad Ordenada]]</f>
        <v>96</v>
      </c>
      <c r="J482">
        <f>Cocina[[#This Row],[Costo Unitario]]*Cocina[[#This Row],[Cantidad Ordenada]]</f>
        <v>57</v>
      </c>
      <c r="K482">
        <f>Cocina[[#This Row],[Ganacia Bruta]]-Cocina[[#This Row],[Coste Total]]</f>
        <v>39</v>
      </c>
      <c r="L482" s="3">
        <f>Cocina[[#This Row],[Ganancia Neta]]/Cocina[[#This Row],[Ganacia Bruta]]</f>
        <v>0.40625</v>
      </c>
      <c r="N482"/>
    </row>
    <row r="483" spans="1:14" x14ac:dyDescent="0.2">
      <c r="A483">
        <v>186</v>
      </c>
      <c r="B483">
        <v>13</v>
      </c>
      <c r="C483" t="s">
        <v>47</v>
      </c>
      <c r="D483">
        <v>19</v>
      </c>
      <c r="E483">
        <v>31</v>
      </c>
      <c r="F483">
        <v>3</v>
      </c>
      <c r="G483">
        <v>54</v>
      </c>
      <c r="H483" s="8">
        <f>Cocina[[#This Row],[Tiempo de Preparación]]/Cocina[[#This Row],[Cantidad Ordenada]]</f>
        <v>18</v>
      </c>
      <c r="I483">
        <f>Cocina[[#This Row],[Precio Unitario]]*Cocina[[#This Row],[Cantidad Ordenada]]</f>
        <v>93</v>
      </c>
      <c r="J483">
        <f>Cocina[[#This Row],[Costo Unitario]]*Cocina[[#This Row],[Cantidad Ordenada]]</f>
        <v>57</v>
      </c>
      <c r="K483">
        <f>Cocina[[#This Row],[Ganacia Bruta]]-Cocina[[#This Row],[Coste Total]]</f>
        <v>36</v>
      </c>
      <c r="L483" s="3">
        <f>Cocina[[#This Row],[Ganancia Neta]]/Cocina[[#This Row],[Ganacia Bruta]]</f>
        <v>0.38709677419354838</v>
      </c>
      <c r="N483"/>
    </row>
    <row r="484" spans="1:14" x14ac:dyDescent="0.2">
      <c r="A484">
        <v>187</v>
      </c>
      <c r="B484">
        <v>5</v>
      </c>
      <c r="C484" t="s">
        <v>29</v>
      </c>
      <c r="D484">
        <v>20</v>
      </c>
      <c r="E484">
        <v>34</v>
      </c>
      <c r="F484">
        <v>2</v>
      </c>
      <c r="G484">
        <v>28</v>
      </c>
      <c r="H484" s="8">
        <f>Cocina[[#This Row],[Tiempo de Preparación]]/Cocina[[#This Row],[Cantidad Ordenada]]</f>
        <v>14</v>
      </c>
      <c r="I484">
        <f>Cocina[[#This Row],[Precio Unitario]]*Cocina[[#This Row],[Cantidad Ordenada]]</f>
        <v>68</v>
      </c>
      <c r="J484">
        <f>Cocina[[#This Row],[Costo Unitario]]*Cocina[[#This Row],[Cantidad Ordenada]]</f>
        <v>40</v>
      </c>
      <c r="K484">
        <f>Cocina[[#This Row],[Ganacia Bruta]]-Cocina[[#This Row],[Coste Total]]</f>
        <v>28</v>
      </c>
      <c r="L484" s="3">
        <f>Cocina[[#This Row],[Ganancia Neta]]/Cocina[[#This Row],[Ganacia Bruta]]</f>
        <v>0.41176470588235292</v>
      </c>
      <c r="N484"/>
    </row>
    <row r="485" spans="1:14" x14ac:dyDescent="0.2">
      <c r="A485">
        <v>187</v>
      </c>
      <c r="B485">
        <v>5</v>
      </c>
      <c r="C485" t="s">
        <v>61</v>
      </c>
      <c r="D485">
        <v>15</v>
      </c>
      <c r="E485">
        <v>26</v>
      </c>
      <c r="F485">
        <v>1</v>
      </c>
      <c r="G485">
        <v>51</v>
      </c>
      <c r="H485" s="8">
        <f>Cocina[[#This Row],[Tiempo de Preparación]]/Cocina[[#This Row],[Cantidad Ordenada]]</f>
        <v>51</v>
      </c>
      <c r="I485">
        <f>Cocina[[#This Row],[Precio Unitario]]*Cocina[[#This Row],[Cantidad Ordenada]]</f>
        <v>26</v>
      </c>
      <c r="J485">
        <f>Cocina[[#This Row],[Costo Unitario]]*Cocina[[#This Row],[Cantidad Ordenada]]</f>
        <v>15</v>
      </c>
      <c r="K485">
        <f>Cocina[[#This Row],[Ganacia Bruta]]-Cocina[[#This Row],[Coste Total]]</f>
        <v>11</v>
      </c>
      <c r="L485" s="3">
        <f>Cocina[[#This Row],[Ganancia Neta]]/Cocina[[#This Row],[Ganacia Bruta]]</f>
        <v>0.42307692307692307</v>
      </c>
      <c r="N485"/>
    </row>
    <row r="486" spans="1:14" x14ac:dyDescent="0.2">
      <c r="A486">
        <v>187</v>
      </c>
      <c r="B486">
        <v>5</v>
      </c>
      <c r="C486" t="s">
        <v>18</v>
      </c>
      <c r="D486">
        <v>17</v>
      </c>
      <c r="E486">
        <v>29</v>
      </c>
      <c r="F486">
        <v>3</v>
      </c>
      <c r="G486">
        <v>11</v>
      </c>
      <c r="H486" s="8">
        <f>Cocina[[#This Row],[Tiempo de Preparación]]/Cocina[[#This Row],[Cantidad Ordenada]]</f>
        <v>3.6666666666666665</v>
      </c>
      <c r="I486">
        <f>Cocina[[#This Row],[Precio Unitario]]*Cocina[[#This Row],[Cantidad Ordenada]]</f>
        <v>87</v>
      </c>
      <c r="J486">
        <f>Cocina[[#This Row],[Costo Unitario]]*Cocina[[#This Row],[Cantidad Ordenada]]</f>
        <v>51</v>
      </c>
      <c r="K486">
        <f>Cocina[[#This Row],[Ganacia Bruta]]-Cocina[[#This Row],[Coste Total]]</f>
        <v>36</v>
      </c>
      <c r="L486" s="3">
        <f>Cocina[[#This Row],[Ganancia Neta]]/Cocina[[#This Row],[Ganacia Bruta]]</f>
        <v>0.41379310344827586</v>
      </c>
      <c r="N486"/>
    </row>
    <row r="487" spans="1:14" x14ac:dyDescent="0.2">
      <c r="A487">
        <v>187</v>
      </c>
      <c r="B487">
        <v>5</v>
      </c>
      <c r="C487" t="s">
        <v>41</v>
      </c>
      <c r="D487">
        <v>16</v>
      </c>
      <c r="E487">
        <v>27</v>
      </c>
      <c r="F487">
        <v>1</v>
      </c>
      <c r="G487">
        <v>36</v>
      </c>
      <c r="H487" s="8">
        <f>Cocina[[#This Row],[Tiempo de Preparación]]/Cocina[[#This Row],[Cantidad Ordenada]]</f>
        <v>36</v>
      </c>
      <c r="I487">
        <f>Cocina[[#This Row],[Precio Unitario]]*Cocina[[#This Row],[Cantidad Ordenada]]</f>
        <v>27</v>
      </c>
      <c r="J487">
        <f>Cocina[[#This Row],[Costo Unitario]]*Cocina[[#This Row],[Cantidad Ordenada]]</f>
        <v>16</v>
      </c>
      <c r="K487">
        <f>Cocina[[#This Row],[Ganacia Bruta]]-Cocina[[#This Row],[Coste Total]]</f>
        <v>11</v>
      </c>
      <c r="L487" s="3">
        <f>Cocina[[#This Row],[Ganancia Neta]]/Cocina[[#This Row],[Ganacia Bruta]]</f>
        <v>0.40740740740740738</v>
      </c>
      <c r="N487"/>
    </row>
    <row r="488" spans="1:14" x14ac:dyDescent="0.2">
      <c r="A488">
        <v>188</v>
      </c>
      <c r="B488">
        <v>20</v>
      </c>
      <c r="C488" t="s">
        <v>47</v>
      </c>
      <c r="D488">
        <v>19</v>
      </c>
      <c r="E488">
        <v>31</v>
      </c>
      <c r="F488">
        <v>1</v>
      </c>
      <c r="G488">
        <v>58</v>
      </c>
      <c r="H488" s="8">
        <f>Cocina[[#This Row],[Tiempo de Preparación]]/Cocina[[#This Row],[Cantidad Ordenada]]</f>
        <v>58</v>
      </c>
      <c r="I488">
        <f>Cocina[[#This Row],[Precio Unitario]]*Cocina[[#This Row],[Cantidad Ordenada]]</f>
        <v>31</v>
      </c>
      <c r="J488">
        <f>Cocina[[#This Row],[Costo Unitario]]*Cocina[[#This Row],[Cantidad Ordenada]]</f>
        <v>19</v>
      </c>
      <c r="K488">
        <f>Cocina[[#This Row],[Ganacia Bruta]]-Cocina[[#This Row],[Coste Total]]</f>
        <v>12</v>
      </c>
      <c r="L488" s="3">
        <f>Cocina[[#This Row],[Ganancia Neta]]/Cocina[[#This Row],[Ganacia Bruta]]</f>
        <v>0.38709677419354838</v>
      </c>
      <c r="N488"/>
    </row>
    <row r="489" spans="1:14" x14ac:dyDescent="0.2">
      <c r="A489">
        <v>188</v>
      </c>
      <c r="B489">
        <v>20</v>
      </c>
      <c r="C489" t="s">
        <v>61</v>
      </c>
      <c r="D489">
        <v>15</v>
      </c>
      <c r="E489">
        <v>26</v>
      </c>
      <c r="F489">
        <v>2</v>
      </c>
      <c r="G489">
        <v>47</v>
      </c>
      <c r="H489" s="8">
        <f>Cocina[[#This Row],[Tiempo de Preparación]]/Cocina[[#This Row],[Cantidad Ordenada]]</f>
        <v>23.5</v>
      </c>
      <c r="I489">
        <f>Cocina[[#This Row],[Precio Unitario]]*Cocina[[#This Row],[Cantidad Ordenada]]</f>
        <v>52</v>
      </c>
      <c r="J489">
        <f>Cocina[[#This Row],[Costo Unitario]]*Cocina[[#This Row],[Cantidad Ordenada]]</f>
        <v>30</v>
      </c>
      <c r="K489">
        <f>Cocina[[#This Row],[Ganacia Bruta]]-Cocina[[#This Row],[Coste Total]]</f>
        <v>22</v>
      </c>
      <c r="L489" s="3">
        <f>Cocina[[#This Row],[Ganancia Neta]]/Cocina[[#This Row],[Ganacia Bruta]]</f>
        <v>0.42307692307692307</v>
      </c>
      <c r="N489"/>
    </row>
    <row r="490" spans="1:14" x14ac:dyDescent="0.2">
      <c r="A490">
        <v>189</v>
      </c>
      <c r="B490">
        <v>11</v>
      </c>
      <c r="C490" t="s">
        <v>29</v>
      </c>
      <c r="D490">
        <v>20</v>
      </c>
      <c r="E490">
        <v>34</v>
      </c>
      <c r="F490">
        <v>2</v>
      </c>
      <c r="G490">
        <v>42</v>
      </c>
      <c r="H490" s="8">
        <f>Cocina[[#This Row],[Tiempo de Preparación]]/Cocina[[#This Row],[Cantidad Ordenada]]</f>
        <v>21</v>
      </c>
      <c r="I490">
        <f>Cocina[[#This Row],[Precio Unitario]]*Cocina[[#This Row],[Cantidad Ordenada]]</f>
        <v>68</v>
      </c>
      <c r="J490">
        <f>Cocina[[#This Row],[Costo Unitario]]*Cocina[[#This Row],[Cantidad Ordenada]]</f>
        <v>40</v>
      </c>
      <c r="K490">
        <f>Cocina[[#This Row],[Ganacia Bruta]]-Cocina[[#This Row],[Coste Total]]</f>
        <v>28</v>
      </c>
      <c r="L490" s="3">
        <f>Cocina[[#This Row],[Ganancia Neta]]/Cocina[[#This Row],[Ganacia Bruta]]</f>
        <v>0.41176470588235292</v>
      </c>
      <c r="N490"/>
    </row>
    <row r="491" spans="1:14" x14ac:dyDescent="0.2">
      <c r="A491">
        <v>189</v>
      </c>
      <c r="B491">
        <v>11</v>
      </c>
      <c r="C491" t="s">
        <v>61</v>
      </c>
      <c r="D491">
        <v>15</v>
      </c>
      <c r="E491">
        <v>26</v>
      </c>
      <c r="F491">
        <v>2</v>
      </c>
      <c r="G491">
        <v>22</v>
      </c>
      <c r="H491" s="8">
        <f>Cocina[[#This Row],[Tiempo de Preparación]]/Cocina[[#This Row],[Cantidad Ordenada]]</f>
        <v>11</v>
      </c>
      <c r="I491">
        <f>Cocina[[#This Row],[Precio Unitario]]*Cocina[[#This Row],[Cantidad Ordenada]]</f>
        <v>52</v>
      </c>
      <c r="J491">
        <f>Cocina[[#This Row],[Costo Unitario]]*Cocina[[#This Row],[Cantidad Ordenada]]</f>
        <v>30</v>
      </c>
      <c r="K491">
        <f>Cocina[[#This Row],[Ganacia Bruta]]-Cocina[[#This Row],[Coste Total]]</f>
        <v>22</v>
      </c>
      <c r="L491" s="3">
        <f>Cocina[[#This Row],[Ganancia Neta]]/Cocina[[#This Row],[Ganacia Bruta]]</f>
        <v>0.42307692307692307</v>
      </c>
      <c r="N491"/>
    </row>
    <row r="492" spans="1:14" x14ac:dyDescent="0.2">
      <c r="A492">
        <v>189</v>
      </c>
      <c r="B492">
        <v>11</v>
      </c>
      <c r="C492" t="s">
        <v>65</v>
      </c>
      <c r="D492">
        <v>14</v>
      </c>
      <c r="E492">
        <v>24</v>
      </c>
      <c r="F492">
        <v>3</v>
      </c>
      <c r="G492">
        <v>53</v>
      </c>
      <c r="H492" s="8">
        <f>Cocina[[#This Row],[Tiempo de Preparación]]/Cocina[[#This Row],[Cantidad Ordenada]]</f>
        <v>17.666666666666668</v>
      </c>
      <c r="I492">
        <f>Cocina[[#This Row],[Precio Unitario]]*Cocina[[#This Row],[Cantidad Ordenada]]</f>
        <v>72</v>
      </c>
      <c r="J492">
        <f>Cocina[[#This Row],[Costo Unitario]]*Cocina[[#This Row],[Cantidad Ordenada]]</f>
        <v>42</v>
      </c>
      <c r="K492">
        <f>Cocina[[#This Row],[Ganacia Bruta]]-Cocina[[#This Row],[Coste Total]]</f>
        <v>30</v>
      </c>
      <c r="L492" s="3">
        <f>Cocina[[#This Row],[Ganancia Neta]]/Cocina[[#This Row],[Ganacia Bruta]]</f>
        <v>0.41666666666666669</v>
      </c>
      <c r="N492"/>
    </row>
    <row r="493" spans="1:14" x14ac:dyDescent="0.2">
      <c r="A493">
        <v>190</v>
      </c>
      <c r="B493">
        <v>5</v>
      </c>
      <c r="C493" t="s">
        <v>37</v>
      </c>
      <c r="D493">
        <v>10</v>
      </c>
      <c r="E493">
        <v>18</v>
      </c>
      <c r="F493">
        <v>1</v>
      </c>
      <c r="G493">
        <v>39</v>
      </c>
      <c r="H493" s="8">
        <f>Cocina[[#This Row],[Tiempo de Preparación]]/Cocina[[#This Row],[Cantidad Ordenada]]</f>
        <v>39</v>
      </c>
      <c r="I493">
        <f>Cocina[[#This Row],[Precio Unitario]]*Cocina[[#This Row],[Cantidad Ordenada]]</f>
        <v>18</v>
      </c>
      <c r="J493">
        <f>Cocina[[#This Row],[Costo Unitario]]*Cocina[[#This Row],[Cantidad Ordenada]]</f>
        <v>10</v>
      </c>
      <c r="K493">
        <f>Cocina[[#This Row],[Ganacia Bruta]]-Cocina[[#This Row],[Coste Total]]</f>
        <v>8</v>
      </c>
      <c r="L493" s="3">
        <f>Cocina[[#This Row],[Ganancia Neta]]/Cocina[[#This Row],[Ganacia Bruta]]</f>
        <v>0.44444444444444442</v>
      </c>
      <c r="N493"/>
    </row>
    <row r="494" spans="1:14" x14ac:dyDescent="0.2">
      <c r="A494">
        <v>190</v>
      </c>
      <c r="B494">
        <v>5</v>
      </c>
      <c r="C494" t="s">
        <v>26</v>
      </c>
      <c r="D494">
        <v>25</v>
      </c>
      <c r="E494">
        <v>40</v>
      </c>
      <c r="F494">
        <v>2</v>
      </c>
      <c r="G494">
        <v>45</v>
      </c>
      <c r="H494" s="8">
        <f>Cocina[[#This Row],[Tiempo de Preparación]]/Cocina[[#This Row],[Cantidad Ordenada]]</f>
        <v>22.5</v>
      </c>
      <c r="I494">
        <f>Cocina[[#This Row],[Precio Unitario]]*Cocina[[#This Row],[Cantidad Ordenada]]</f>
        <v>80</v>
      </c>
      <c r="J494">
        <f>Cocina[[#This Row],[Costo Unitario]]*Cocina[[#This Row],[Cantidad Ordenada]]</f>
        <v>50</v>
      </c>
      <c r="K494">
        <f>Cocina[[#This Row],[Ganacia Bruta]]-Cocina[[#This Row],[Coste Total]]</f>
        <v>30</v>
      </c>
      <c r="L494" s="3">
        <f>Cocina[[#This Row],[Ganancia Neta]]/Cocina[[#This Row],[Ganacia Bruta]]</f>
        <v>0.375</v>
      </c>
      <c r="N494"/>
    </row>
    <row r="495" spans="1:14" x14ac:dyDescent="0.2">
      <c r="A495">
        <v>190</v>
      </c>
      <c r="B495">
        <v>5</v>
      </c>
      <c r="C495" t="s">
        <v>11</v>
      </c>
      <c r="D495">
        <v>21</v>
      </c>
      <c r="E495">
        <v>35</v>
      </c>
      <c r="F495">
        <v>1</v>
      </c>
      <c r="G495">
        <v>11</v>
      </c>
      <c r="H495" s="8">
        <f>Cocina[[#This Row],[Tiempo de Preparación]]/Cocina[[#This Row],[Cantidad Ordenada]]</f>
        <v>11</v>
      </c>
      <c r="I495">
        <f>Cocina[[#This Row],[Precio Unitario]]*Cocina[[#This Row],[Cantidad Ordenada]]</f>
        <v>35</v>
      </c>
      <c r="J495">
        <f>Cocina[[#This Row],[Costo Unitario]]*Cocina[[#This Row],[Cantidad Ordenada]]</f>
        <v>21</v>
      </c>
      <c r="K495">
        <f>Cocina[[#This Row],[Ganacia Bruta]]-Cocina[[#This Row],[Coste Total]]</f>
        <v>14</v>
      </c>
      <c r="L495" s="3">
        <f>Cocina[[#This Row],[Ganancia Neta]]/Cocina[[#This Row],[Ganacia Bruta]]</f>
        <v>0.4</v>
      </c>
      <c r="N495"/>
    </row>
    <row r="496" spans="1:14" x14ac:dyDescent="0.2">
      <c r="A496">
        <v>190</v>
      </c>
      <c r="B496">
        <v>5</v>
      </c>
      <c r="C496" t="s">
        <v>79</v>
      </c>
      <c r="D496">
        <v>14</v>
      </c>
      <c r="E496">
        <v>23</v>
      </c>
      <c r="F496">
        <v>3</v>
      </c>
      <c r="G496">
        <v>7</v>
      </c>
      <c r="H496" s="8">
        <f>Cocina[[#This Row],[Tiempo de Preparación]]/Cocina[[#This Row],[Cantidad Ordenada]]</f>
        <v>2.3333333333333335</v>
      </c>
      <c r="I496">
        <f>Cocina[[#This Row],[Precio Unitario]]*Cocina[[#This Row],[Cantidad Ordenada]]</f>
        <v>69</v>
      </c>
      <c r="J496">
        <f>Cocina[[#This Row],[Costo Unitario]]*Cocina[[#This Row],[Cantidad Ordenada]]</f>
        <v>42</v>
      </c>
      <c r="K496">
        <f>Cocina[[#This Row],[Ganacia Bruta]]-Cocina[[#This Row],[Coste Total]]</f>
        <v>27</v>
      </c>
      <c r="L496" s="3">
        <f>Cocina[[#This Row],[Ganancia Neta]]/Cocina[[#This Row],[Ganacia Bruta]]</f>
        <v>0.39130434782608697</v>
      </c>
      <c r="N496"/>
    </row>
    <row r="497" spans="1:14" x14ac:dyDescent="0.2">
      <c r="A497">
        <v>191</v>
      </c>
      <c r="B497">
        <v>12</v>
      </c>
      <c r="C497" t="s">
        <v>50</v>
      </c>
      <c r="D497">
        <v>15</v>
      </c>
      <c r="E497">
        <v>25</v>
      </c>
      <c r="F497">
        <v>3</v>
      </c>
      <c r="G497">
        <v>32</v>
      </c>
      <c r="H497" s="8">
        <f>Cocina[[#This Row],[Tiempo de Preparación]]/Cocina[[#This Row],[Cantidad Ordenada]]</f>
        <v>10.666666666666666</v>
      </c>
      <c r="I497">
        <f>Cocina[[#This Row],[Precio Unitario]]*Cocina[[#This Row],[Cantidad Ordenada]]</f>
        <v>75</v>
      </c>
      <c r="J497">
        <f>Cocina[[#This Row],[Costo Unitario]]*Cocina[[#This Row],[Cantidad Ordenada]]</f>
        <v>45</v>
      </c>
      <c r="K497">
        <f>Cocina[[#This Row],[Ganacia Bruta]]-Cocina[[#This Row],[Coste Total]]</f>
        <v>30</v>
      </c>
      <c r="L497" s="3">
        <f>Cocina[[#This Row],[Ganancia Neta]]/Cocina[[#This Row],[Ganacia Bruta]]</f>
        <v>0.4</v>
      </c>
      <c r="N497"/>
    </row>
    <row r="498" spans="1:14" x14ac:dyDescent="0.2">
      <c r="A498">
        <v>191</v>
      </c>
      <c r="B498">
        <v>12</v>
      </c>
      <c r="C498" t="s">
        <v>18</v>
      </c>
      <c r="D498">
        <v>17</v>
      </c>
      <c r="E498">
        <v>29</v>
      </c>
      <c r="F498">
        <v>3</v>
      </c>
      <c r="G498">
        <v>55</v>
      </c>
      <c r="H498" s="8">
        <f>Cocina[[#This Row],[Tiempo de Preparación]]/Cocina[[#This Row],[Cantidad Ordenada]]</f>
        <v>18.333333333333332</v>
      </c>
      <c r="I498">
        <f>Cocina[[#This Row],[Precio Unitario]]*Cocina[[#This Row],[Cantidad Ordenada]]</f>
        <v>87</v>
      </c>
      <c r="J498">
        <f>Cocina[[#This Row],[Costo Unitario]]*Cocina[[#This Row],[Cantidad Ordenada]]</f>
        <v>51</v>
      </c>
      <c r="K498">
        <f>Cocina[[#This Row],[Ganacia Bruta]]-Cocina[[#This Row],[Coste Total]]</f>
        <v>36</v>
      </c>
      <c r="L498" s="3">
        <f>Cocina[[#This Row],[Ganancia Neta]]/Cocina[[#This Row],[Ganacia Bruta]]</f>
        <v>0.41379310344827586</v>
      </c>
      <c r="N498"/>
    </row>
    <row r="499" spans="1:14" x14ac:dyDescent="0.2">
      <c r="A499">
        <v>192</v>
      </c>
      <c r="B499">
        <v>17</v>
      </c>
      <c r="C499" t="s">
        <v>50</v>
      </c>
      <c r="D499">
        <v>15</v>
      </c>
      <c r="E499">
        <v>25</v>
      </c>
      <c r="F499">
        <v>3</v>
      </c>
      <c r="G499">
        <v>26</v>
      </c>
      <c r="H499" s="8">
        <f>Cocina[[#This Row],[Tiempo de Preparación]]/Cocina[[#This Row],[Cantidad Ordenada]]</f>
        <v>8.6666666666666661</v>
      </c>
      <c r="I499">
        <f>Cocina[[#This Row],[Precio Unitario]]*Cocina[[#This Row],[Cantidad Ordenada]]</f>
        <v>75</v>
      </c>
      <c r="J499">
        <f>Cocina[[#This Row],[Costo Unitario]]*Cocina[[#This Row],[Cantidad Ordenada]]</f>
        <v>45</v>
      </c>
      <c r="K499">
        <f>Cocina[[#This Row],[Ganacia Bruta]]-Cocina[[#This Row],[Coste Total]]</f>
        <v>30</v>
      </c>
      <c r="L499" s="3">
        <f>Cocina[[#This Row],[Ganancia Neta]]/Cocina[[#This Row],[Ganacia Bruta]]</f>
        <v>0.4</v>
      </c>
      <c r="N499"/>
    </row>
    <row r="500" spans="1:14" x14ac:dyDescent="0.2">
      <c r="A500">
        <v>193</v>
      </c>
      <c r="B500">
        <v>3</v>
      </c>
      <c r="C500" t="s">
        <v>61</v>
      </c>
      <c r="D500">
        <v>15</v>
      </c>
      <c r="E500">
        <v>26</v>
      </c>
      <c r="F500">
        <v>2</v>
      </c>
      <c r="G500">
        <v>57</v>
      </c>
      <c r="H500" s="8">
        <f>Cocina[[#This Row],[Tiempo de Preparación]]/Cocina[[#This Row],[Cantidad Ordenada]]</f>
        <v>28.5</v>
      </c>
      <c r="I500">
        <f>Cocina[[#This Row],[Precio Unitario]]*Cocina[[#This Row],[Cantidad Ordenada]]</f>
        <v>52</v>
      </c>
      <c r="J500">
        <f>Cocina[[#This Row],[Costo Unitario]]*Cocina[[#This Row],[Cantidad Ordenada]]</f>
        <v>30</v>
      </c>
      <c r="K500">
        <f>Cocina[[#This Row],[Ganacia Bruta]]-Cocina[[#This Row],[Coste Total]]</f>
        <v>22</v>
      </c>
      <c r="L500" s="3">
        <f>Cocina[[#This Row],[Ganancia Neta]]/Cocina[[#This Row],[Ganacia Bruta]]</f>
        <v>0.42307692307692307</v>
      </c>
      <c r="N500"/>
    </row>
    <row r="501" spans="1:14" x14ac:dyDescent="0.2">
      <c r="A501">
        <v>193</v>
      </c>
      <c r="B501">
        <v>3</v>
      </c>
      <c r="C501" t="s">
        <v>35</v>
      </c>
      <c r="D501">
        <v>22</v>
      </c>
      <c r="E501">
        <v>36</v>
      </c>
      <c r="F501">
        <v>2</v>
      </c>
      <c r="G501">
        <v>59</v>
      </c>
      <c r="H501" s="8">
        <f>Cocina[[#This Row],[Tiempo de Preparación]]/Cocina[[#This Row],[Cantidad Ordenada]]</f>
        <v>29.5</v>
      </c>
      <c r="I501">
        <f>Cocina[[#This Row],[Precio Unitario]]*Cocina[[#This Row],[Cantidad Ordenada]]</f>
        <v>72</v>
      </c>
      <c r="J501">
        <f>Cocina[[#This Row],[Costo Unitario]]*Cocina[[#This Row],[Cantidad Ordenada]]</f>
        <v>44</v>
      </c>
      <c r="K501">
        <f>Cocina[[#This Row],[Ganacia Bruta]]-Cocina[[#This Row],[Coste Total]]</f>
        <v>28</v>
      </c>
      <c r="L501" s="3">
        <f>Cocina[[#This Row],[Ganancia Neta]]/Cocina[[#This Row],[Ganacia Bruta]]</f>
        <v>0.3888888888888889</v>
      </c>
      <c r="N501"/>
    </row>
    <row r="502" spans="1:14" x14ac:dyDescent="0.2">
      <c r="A502">
        <v>193</v>
      </c>
      <c r="B502">
        <v>3</v>
      </c>
      <c r="C502" t="s">
        <v>41</v>
      </c>
      <c r="D502">
        <v>16</v>
      </c>
      <c r="E502">
        <v>27</v>
      </c>
      <c r="F502">
        <v>1</v>
      </c>
      <c r="G502">
        <v>31</v>
      </c>
      <c r="H502" s="8">
        <f>Cocina[[#This Row],[Tiempo de Preparación]]/Cocina[[#This Row],[Cantidad Ordenada]]</f>
        <v>31</v>
      </c>
      <c r="I502">
        <f>Cocina[[#This Row],[Precio Unitario]]*Cocina[[#This Row],[Cantidad Ordenada]]</f>
        <v>27</v>
      </c>
      <c r="J502">
        <f>Cocina[[#This Row],[Costo Unitario]]*Cocina[[#This Row],[Cantidad Ordenada]]</f>
        <v>16</v>
      </c>
      <c r="K502">
        <f>Cocina[[#This Row],[Ganacia Bruta]]-Cocina[[#This Row],[Coste Total]]</f>
        <v>11</v>
      </c>
      <c r="L502" s="3">
        <f>Cocina[[#This Row],[Ganancia Neta]]/Cocina[[#This Row],[Ganacia Bruta]]</f>
        <v>0.40740740740740738</v>
      </c>
      <c r="N502"/>
    </row>
    <row r="503" spans="1:14" x14ac:dyDescent="0.2">
      <c r="A503">
        <v>193</v>
      </c>
      <c r="B503">
        <v>3</v>
      </c>
      <c r="C503" t="s">
        <v>79</v>
      </c>
      <c r="D503">
        <v>14</v>
      </c>
      <c r="E503">
        <v>23</v>
      </c>
      <c r="F503">
        <v>3</v>
      </c>
      <c r="G503">
        <v>24</v>
      </c>
      <c r="H503" s="8">
        <f>Cocina[[#This Row],[Tiempo de Preparación]]/Cocina[[#This Row],[Cantidad Ordenada]]</f>
        <v>8</v>
      </c>
      <c r="I503">
        <f>Cocina[[#This Row],[Precio Unitario]]*Cocina[[#This Row],[Cantidad Ordenada]]</f>
        <v>69</v>
      </c>
      <c r="J503">
        <f>Cocina[[#This Row],[Costo Unitario]]*Cocina[[#This Row],[Cantidad Ordenada]]</f>
        <v>42</v>
      </c>
      <c r="K503">
        <f>Cocina[[#This Row],[Ganacia Bruta]]-Cocina[[#This Row],[Coste Total]]</f>
        <v>27</v>
      </c>
      <c r="L503" s="3">
        <f>Cocina[[#This Row],[Ganancia Neta]]/Cocina[[#This Row],[Ganacia Bruta]]</f>
        <v>0.39130434782608697</v>
      </c>
      <c r="N503"/>
    </row>
    <row r="504" spans="1:14" x14ac:dyDescent="0.2">
      <c r="A504">
        <v>194</v>
      </c>
      <c r="B504">
        <v>3</v>
      </c>
      <c r="C504" t="s">
        <v>102</v>
      </c>
      <c r="D504">
        <v>20</v>
      </c>
      <c r="E504">
        <v>33</v>
      </c>
      <c r="F504">
        <v>2</v>
      </c>
      <c r="G504">
        <v>18</v>
      </c>
      <c r="H504" s="8">
        <f>Cocina[[#This Row],[Tiempo de Preparación]]/Cocina[[#This Row],[Cantidad Ordenada]]</f>
        <v>9</v>
      </c>
      <c r="I504">
        <f>Cocina[[#This Row],[Precio Unitario]]*Cocina[[#This Row],[Cantidad Ordenada]]</f>
        <v>66</v>
      </c>
      <c r="J504">
        <f>Cocina[[#This Row],[Costo Unitario]]*Cocina[[#This Row],[Cantidad Ordenada]]</f>
        <v>40</v>
      </c>
      <c r="K504">
        <f>Cocina[[#This Row],[Ganacia Bruta]]-Cocina[[#This Row],[Coste Total]]</f>
        <v>26</v>
      </c>
      <c r="L504" s="3">
        <f>Cocina[[#This Row],[Ganancia Neta]]/Cocina[[#This Row],[Ganacia Bruta]]</f>
        <v>0.39393939393939392</v>
      </c>
      <c r="N504"/>
    </row>
    <row r="505" spans="1:14" x14ac:dyDescent="0.2">
      <c r="A505">
        <v>194</v>
      </c>
      <c r="B505">
        <v>3</v>
      </c>
      <c r="C505" t="s">
        <v>31</v>
      </c>
      <c r="D505">
        <v>18</v>
      </c>
      <c r="E505">
        <v>30</v>
      </c>
      <c r="F505">
        <v>1</v>
      </c>
      <c r="G505">
        <v>50</v>
      </c>
      <c r="H505" s="8">
        <f>Cocina[[#This Row],[Tiempo de Preparación]]/Cocina[[#This Row],[Cantidad Ordenada]]</f>
        <v>50</v>
      </c>
      <c r="I505">
        <f>Cocina[[#This Row],[Precio Unitario]]*Cocina[[#This Row],[Cantidad Ordenada]]</f>
        <v>30</v>
      </c>
      <c r="J505">
        <f>Cocina[[#This Row],[Costo Unitario]]*Cocina[[#This Row],[Cantidad Ordenada]]</f>
        <v>18</v>
      </c>
      <c r="K505">
        <f>Cocina[[#This Row],[Ganacia Bruta]]-Cocina[[#This Row],[Coste Total]]</f>
        <v>12</v>
      </c>
      <c r="L505" s="3">
        <f>Cocina[[#This Row],[Ganancia Neta]]/Cocina[[#This Row],[Ganacia Bruta]]</f>
        <v>0.4</v>
      </c>
      <c r="N505"/>
    </row>
    <row r="506" spans="1:14" x14ac:dyDescent="0.2">
      <c r="A506">
        <v>195</v>
      </c>
      <c r="B506">
        <v>2</v>
      </c>
      <c r="C506" t="s">
        <v>50</v>
      </c>
      <c r="D506">
        <v>15</v>
      </c>
      <c r="E506">
        <v>25</v>
      </c>
      <c r="F506">
        <v>2</v>
      </c>
      <c r="G506">
        <v>51</v>
      </c>
      <c r="H506" s="8">
        <f>Cocina[[#This Row],[Tiempo de Preparación]]/Cocina[[#This Row],[Cantidad Ordenada]]</f>
        <v>25.5</v>
      </c>
      <c r="I506">
        <f>Cocina[[#This Row],[Precio Unitario]]*Cocina[[#This Row],[Cantidad Ordenada]]</f>
        <v>50</v>
      </c>
      <c r="J506">
        <f>Cocina[[#This Row],[Costo Unitario]]*Cocina[[#This Row],[Cantidad Ordenada]]</f>
        <v>30</v>
      </c>
      <c r="K506">
        <f>Cocina[[#This Row],[Ganacia Bruta]]-Cocina[[#This Row],[Coste Total]]</f>
        <v>20</v>
      </c>
      <c r="L506" s="3">
        <f>Cocina[[#This Row],[Ganancia Neta]]/Cocina[[#This Row],[Ganacia Bruta]]</f>
        <v>0.4</v>
      </c>
      <c r="N506"/>
    </row>
    <row r="507" spans="1:14" x14ac:dyDescent="0.2">
      <c r="A507">
        <v>196</v>
      </c>
      <c r="B507">
        <v>4</v>
      </c>
      <c r="C507" t="s">
        <v>56</v>
      </c>
      <c r="D507">
        <v>12</v>
      </c>
      <c r="E507">
        <v>20</v>
      </c>
      <c r="F507">
        <v>3</v>
      </c>
      <c r="G507">
        <v>34</v>
      </c>
      <c r="H507" s="8">
        <f>Cocina[[#This Row],[Tiempo de Preparación]]/Cocina[[#This Row],[Cantidad Ordenada]]</f>
        <v>11.333333333333334</v>
      </c>
      <c r="I507">
        <f>Cocina[[#This Row],[Precio Unitario]]*Cocina[[#This Row],[Cantidad Ordenada]]</f>
        <v>60</v>
      </c>
      <c r="J507">
        <f>Cocina[[#This Row],[Costo Unitario]]*Cocina[[#This Row],[Cantidad Ordenada]]</f>
        <v>36</v>
      </c>
      <c r="K507">
        <f>Cocina[[#This Row],[Ganacia Bruta]]-Cocina[[#This Row],[Coste Total]]</f>
        <v>24</v>
      </c>
      <c r="L507" s="3">
        <f>Cocina[[#This Row],[Ganancia Neta]]/Cocina[[#This Row],[Ganacia Bruta]]</f>
        <v>0.4</v>
      </c>
      <c r="N507"/>
    </row>
    <row r="508" spans="1:14" x14ac:dyDescent="0.2">
      <c r="A508">
        <v>196</v>
      </c>
      <c r="B508">
        <v>4</v>
      </c>
      <c r="C508" t="s">
        <v>79</v>
      </c>
      <c r="D508">
        <v>14</v>
      </c>
      <c r="E508">
        <v>23</v>
      </c>
      <c r="F508">
        <v>2</v>
      </c>
      <c r="G508">
        <v>51</v>
      </c>
      <c r="H508" s="8">
        <f>Cocina[[#This Row],[Tiempo de Preparación]]/Cocina[[#This Row],[Cantidad Ordenada]]</f>
        <v>25.5</v>
      </c>
      <c r="I508">
        <f>Cocina[[#This Row],[Precio Unitario]]*Cocina[[#This Row],[Cantidad Ordenada]]</f>
        <v>46</v>
      </c>
      <c r="J508">
        <f>Cocina[[#This Row],[Costo Unitario]]*Cocina[[#This Row],[Cantidad Ordenada]]</f>
        <v>28</v>
      </c>
      <c r="K508">
        <f>Cocina[[#This Row],[Ganacia Bruta]]-Cocina[[#This Row],[Coste Total]]</f>
        <v>18</v>
      </c>
      <c r="L508" s="3">
        <f>Cocina[[#This Row],[Ganancia Neta]]/Cocina[[#This Row],[Ganacia Bruta]]</f>
        <v>0.39130434782608697</v>
      </c>
      <c r="N508"/>
    </row>
    <row r="509" spans="1:14" x14ac:dyDescent="0.2">
      <c r="A509">
        <v>196</v>
      </c>
      <c r="B509">
        <v>4</v>
      </c>
      <c r="C509" t="s">
        <v>18</v>
      </c>
      <c r="D509">
        <v>17</v>
      </c>
      <c r="E509">
        <v>29</v>
      </c>
      <c r="F509">
        <v>1</v>
      </c>
      <c r="G509">
        <v>47</v>
      </c>
      <c r="H509" s="8">
        <f>Cocina[[#This Row],[Tiempo de Preparación]]/Cocina[[#This Row],[Cantidad Ordenada]]</f>
        <v>47</v>
      </c>
      <c r="I509">
        <f>Cocina[[#This Row],[Precio Unitario]]*Cocina[[#This Row],[Cantidad Ordenada]]</f>
        <v>29</v>
      </c>
      <c r="J509">
        <f>Cocina[[#This Row],[Costo Unitario]]*Cocina[[#This Row],[Cantidad Ordenada]]</f>
        <v>17</v>
      </c>
      <c r="K509">
        <f>Cocina[[#This Row],[Ganacia Bruta]]-Cocina[[#This Row],[Coste Total]]</f>
        <v>12</v>
      </c>
      <c r="L509" s="3">
        <f>Cocina[[#This Row],[Ganancia Neta]]/Cocina[[#This Row],[Ganacia Bruta]]</f>
        <v>0.41379310344827586</v>
      </c>
      <c r="N509"/>
    </row>
    <row r="510" spans="1:14" x14ac:dyDescent="0.2">
      <c r="A510">
        <v>196</v>
      </c>
      <c r="B510">
        <v>4</v>
      </c>
      <c r="C510" t="s">
        <v>22</v>
      </c>
      <c r="D510">
        <v>16</v>
      </c>
      <c r="E510">
        <v>28</v>
      </c>
      <c r="F510">
        <v>2</v>
      </c>
      <c r="G510">
        <v>44</v>
      </c>
      <c r="H510" s="8">
        <f>Cocina[[#This Row],[Tiempo de Preparación]]/Cocina[[#This Row],[Cantidad Ordenada]]</f>
        <v>22</v>
      </c>
      <c r="I510">
        <f>Cocina[[#This Row],[Precio Unitario]]*Cocina[[#This Row],[Cantidad Ordenada]]</f>
        <v>56</v>
      </c>
      <c r="J510">
        <f>Cocina[[#This Row],[Costo Unitario]]*Cocina[[#This Row],[Cantidad Ordenada]]</f>
        <v>32</v>
      </c>
      <c r="K510">
        <f>Cocina[[#This Row],[Ganacia Bruta]]-Cocina[[#This Row],[Coste Total]]</f>
        <v>24</v>
      </c>
      <c r="L510" s="3">
        <f>Cocina[[#This Row],[Ganancia Neta]]/Cocina[[#This Row],[Ganacia Bruta]]</f>
        <v>0.42857142857142855</v>
      </c>
      <c r="N510"/>
    </row>
    <row r="511" spans="1:14" x14ac:dyDescent="0.2">
      <c r="A511">
        <v>197</v>
      </c>
      <c r="B511">
        <v>5</v>
      </c>
      <c r="C511" t="s">
        <v>29</v>
      </c>
      <c r="D511">
        <v>20</v>
      </c>
      <c r="E511">
        <v>34</v>
      </c>
      <c r="F511">
        <v>3</v>
      </c>
      <c r="G511">
        <v>22</v>
      </c>
      <c r="H511" s="8">
        <f>Cocina[[#This Row],[Tiempo de Preparación]]/Cocina[[#This Row],[Cantidad Ordenada]]</f>
        <v>7.333333333333333</v>
      </c>
      <c r="I511">
        <f>Cocina[[#This Row],[Precio Unitario]]*Cocina[[#This Row],[Cantidad Ordenada]]</f>
        <v>102</v>
      </c>
      <c r="J511">
        <f>Cocina[[#This Row],[Costo Unitario]]*Cocina[[#This Row],[Cantidad Ordenada]]</f>
        <v>60</v>
      </c>
      <c r="K511">
        <f>Cocina[[#This Row],[Ganacia Bruta]]-Cocina[[#This Row],[Coste Total]]</f>
        <v>42</v>
      </c>
      <c r="L511" s="3">
        <f>Cocina[[#This Row],[Ganancia Neta]]/Cocina[[#This Row],[Ganacia Bruta]]</f>
        <v>0.41176470588235292</v>
      </c>
      <c r="N511"/>
    </row>
    <row r="512" spans="1:14" x14ac:dyDescent="0.2">
      <c r="A512">
        <v>197</v>
      </c>
      <c r="B512">
        <v>5</v>
      </c>
      <c r="C512" t="s">
        <v>41</v>
      </c>
      <c r="D512">
        <v>16</v>
      </c>
      <c r="E512">
        <v>27</v>
      </c>
      <c r="F512">
        <v>1</v>
      </c>
      <c r="G512">
        <v>50</v>
      </c>
      <c r="H512" s="8">
        <f>Cocina[[#This Row],[Tiempo de Preparación]]/Cocina[[#This Row],[Cantidad Ordenada]]</f>
        <v>50</v>
      </c>
      <c r="I512">
        <f>Cocina[[#This Row],[Precio Unitario]]*Cocina[[#This Row],[Cantidad Ordenada]]</f>
        <v>27</v>
      </c>
      <c r="J512">
        <f>Cocina[[#This Row],[Costo Unitario]]*Cocina[[#This Row],[Cantidad Ordenada]]</f>
        <v>16</v>
      </c>
      <c r="K512">
        <f>Cocina[[#This Row],[Ganacia Bruta]]-Cocina[[#This Row],[Coste Total]]</f>
        <v>11</v>
      </c>
      <c r="L512" s="3">
        <f>Cocina[[#This Row],[Ganancia Neta]]/Cocina[[#This Row],[Ganacia Bruta]]</f>
        <v>0.40740740740740738</v>
      </c>
      <c r="N512"/>
    </row>
    <row r="513" spans="1:14" x14ac:dyDescent="0.2">
      <c r="A513">
        <v>198</v>
      </c>
      <c r="B513">
        <v>9</v>
      </c>
      <c r="C513" t="s">
        <v>41</v>
      </c>
      <c r="D513">
        <v>16</v>
      </c>
      <c r="E513">
        <v>27</v>
      </c>
      <c r="F513">
        <v>2</v>
      </c>
      <c r="G513">
        <v>33</v>
      </c>
      <c r="H513" s="8">
        <f>Cocina[[#This Row],[Tiempo de Preparación]]/Cocina[[#This Row],[Cantidad Ordenada]]</f>
        <v>16.5</v>
      </c>
      <c r="I513">
        <f>Cocina[[#This Row],[Precio Unitario]]*Cocina[[#This Row],[Cantidad Ordenada]]</f>
        <v>54</v>
      </c>
      <c r="J513">
        <f>Cocina[[#This Row],[Costo Unitario]]*Cocina[[#This Row],[Cantidad Ordenada]]</f>
        <v>32</v>
      </c>
      <c r="K513">
        <f>Cocina[[#This Row],[Ganacia Bruta]]-Cocina[[#This Row],[Coste Total]]</f>
        <v>22</v>
      </c>
      <c r="L513" s="3">
        <f>Cocina[[#This Row],[Ganancia Neta]]/Cocina[[#This Row],[Ganacia Bruta]]</f>
        <v>0.40740740740740738</v>
      </c>
      <c r="N513"/>
    </row>
    <row r="514" spans="1:14" x14ac:dyDescent="0.2">
      <c r="A514">
        <v>199</v>
      </c>
      <c r="B514">
        <v>11</v>
      </c>
      <c r="C514" t="s">
        <v>18</v>
      </c>
      <c r="D514">
        <v>17</v>
      </c>
      <c r="E514">
        <v>29</v>
      </c>
      <c r="F514">
        <v>3</v>
      </c>
      <c r="G514">
        <v>31</v>
      </c>
      <c r="H514" s="8">
        <f>Cocina[[#This Row],[Tiempo de Preparación]]/Cocina[[#This Row],[Cantidad Ordenada]]</f>
        <v>10.333333333333334</v>
      </c>
      <c r="I514">
        <f>Cocina[[#This Row],[Precio Unitario]]*Cocina[[#This Row],[Cantidad Ordenada]]</f>
        <v>87</v>
      </c>
      <c r="J514">
        <f>Cocina[[#This Row],[Costo Unitario]]*Cocina[[#This Row],[Cantidad Ordenada]]</f>
        <v>51</v>
      </c>
      <c r="K514">
        <f>Cocina[[#This Row],[Ganacia Bruta]]-Cocina[[#This Row],[Coste Total]]</f>
        <v>36</v>
      </c>
      <c r="L514" s="3">
        <f>Cocina[[#This Row],[Ganancia Neta]]/Cocina[[#This Row],[Ganacia Bruta]]</f>
        <v>0.41379310344827586</v>
      </c>
      <c r="N514"/>
    </row>
    <row r="515" spans="1:14" x14ac:dyDescent="0.2">
      <c r="A515">
        <v>199</v>
      </c>
      <c r="B515">
        <v>11</v>
      </c>
      <c r="C515" t="s">
        <v>11</v>
      </c>
      <c r="D515">
        <v>21</v>
      </c>
      <c r="E515">
        <v>35</v>
      </c>
      <c r="F515">
        <v>3</v>
      </c>
      <c r="G515">
        <v>41</v>
      </c>
      <c r="H515" s="8">
        <f>Cocina[[#This Row],[Tiempo de Preparación]]/Cocina[[#This Row],[Cantidad Ordenada]]</f>
        <v>13.666666666666666</v>
      </c>
      <c r="I515">
        <f>Cocina[[#This Row],[Precio Unitario]]*Cocina[[#This Row],[Cantidad Ordenada]]</f>
        <v>105</v>
      </c>
      <c r="J515">
        <f>Cocina[[#This Row],[Costo Unitario]]*Cocina[[#This Row],[Cantidad Ordenada]]</f>
        <v>63</v>
      </c>
      <c r="K515">
        <f>Cocina[[#This Row],[Ganacia Bruta]]-Cocina[[#This Row],[Coste Total]]</f>
        <v>42</v>
      </c>
      <c r="L515" s="3">
        <f>Cocina[[#This Row],[Ganancia Neta]]/Cocina[[#This Row],[Ganacia Bruta]]</f>
        <v>0.4</v>
      </c>
      <c r="N515"/>
    </row>
    <row r="516" spans="1:14" x14ac:dyDescent="0.2">
      <c r="A516">
        <v>199</v>
      </c>
      <c r="B516">
        <v>11</v>
      </c>
      <c r="C516" t="s">
        <v>33</v>
      </c>
      <c r="D516">
        <v>13</v>
      </c>
      <c r="E516">
        <v>21</v>
      </c>
      <c r="F516">
        <v>2</v>
      </c>
      <c r="G516">
        <v>18</v>
      </c>
      <c r="H516" s="8">
        <f>Cocina[[#This Row],[Tiempo de Preparación]]/Cocina[[#This Row],[Cantidad Ordenada]]</f>
        <v>9</v>
      </c>
      <c r="I516">
        <f>Cocina[[#This Row],[Precio Unitario]]*Cocina[[#This Row],[Cantidad Ordenada]]</f>
        <v>42</v>
      </c>
      <c r="J516">
        <f>Cocina[[#This Row],[Costo Unitario]]*Cocina[[#This Row],[Cantidad Ordenada]]</f>
        <v>26</v>
      </c>
      <c r="K516">
        <f>Cocina[[#This Row],[Ganacia Bruta]]-Cocina[[#This Row],[Coste Total]]</f>
        <v>16</v>
      </c>
      <c r="L516" s="3">
        <f>Cocina[[#This Row],[Ganancia Neta]]/Cocina[[#This Row],[Ganacia Bruta]]</f>
        <v>0.38095238095238093</v>
      </c>
      <c r="N516"/>
    </row>
    <row r="517" spans="1:14" x14ac:dyDescent="0.2">
      <c r="A517">
        <v>199</v>
      </c>
      <c r="B517">
        <v>11</v>
      </c>
      <c r="C517" t="s">
        <v>41</v>
      </c>
      <c r="D517">
        <v>16</v>
      </c>
      <c r="E517">
        <v>27</v>
      </c>
      <c r="F517">
        <v>1</v>
      </c>
      <c r="G517">
        <v>52</v>
      </c>
      <c r="H517" s="8">
        <f>Cocina[[#This Row],[Tiempo de Preparación]]/Cocina[[#This Row],[Cantidad Ordenada]]</f>
        <v>52</v>
      </c>
      <c r="I517">
        <f>Cocina[[#This Row],[Precio Unitario]]*Cocina[[#This Row],[Cantidad Ordenada]]</f>
        <v>27</v>
      </c>
      <c r="J517">
        <f>Cocina[[#This Row],[Costo Unitario]]*Cocina[[#This Row],[Cantidad Ordenada]]</f>
        <v>16</v>
      </c>
      <c r="K517">
        <f>Cocina[[#This Row],[Ganacia Bruta]]-Cocina[[#This Row],[Coste Total]]</f>
        <v>11</v>
      </c>
      <c r="L517" s="3">
        <f>Cocina[[#This Row],[Ganancia Neta]]/Cocina[[#This Row],[Ganacia Bruta]]</f>
        <v>0.40740740740740738</v>
      </c>
      <c r="N517"/>
    </row>
    <row r="518" spans="1:14" x14ac:dyDescent="0.2">
      <c r="A518">
        <v>200</v>
      </c>
      <c r="B518">
        <v>11</v>
      </c>
      <c r="C518" t="s">
        <v>44</v>
      </c>
      <c r="D518">
        <v>11</v>
      </c>
      <c r="E518">
        <v>19</v>
      </c>
      <c r="F518">
        <v>2</v>
      </c>
      <c r="G518">
        <v>39</v>
      </c>
      <c r="H518" s="8">
        <f>Cocina[[#This Row],[Tiempo de Preparación]]/Cocina[[#This Row],[Cantidad Ordenada]]</f>
        <v>19.5</v>
      </c>
      <c r="I518">
        <f>Cocina[[#This Row],[Precio Unitario]]*Cocina[[#This Row],[Cantidad Ordenada]]</f>
        <v>38</v>
      </c>
      <c r="J518">
        <f>Cocina[[#This Row],[Costo Unitario]]*Cocina[[#This Row],[Cantidad Ordenada]]</f>
        <v>22</v>
      </c>
      <c r="K518">
        <f>Cocina[[#This Row],[Ganacia Bruta]]-Cocina[[#This Row],[Coste Total]]</f>
        <v>16</v>
      </c>
      <c r="L518" s="3">
        <f>Cocina[[#This Row],[Ganancia Neta]]/Cocina[[#This Row],[Ganacia Bruta]]</f>
        <v>0.42105263157894735</v>
      </c>
      <c r="N518"/>
    </row>
    <row r="519" spans="1:14" x14ac:dyDescent="0.2">
      <c r="A519">
        <v>200</v>
      </c>
      <c r="B519">
        <v>11</v>
      </c>
      <c r="C519" t="s">
        <v>50</v>
      </c>
      <c r="D519">
        <v>15</v>
      </c>
      <c r="E519">
        <v>25</v>
      </c>
      <c r="F519">
        <v>2</v>
      </c>
      <c r="G519">
        <v>28</v>
      </c>
      <c r="H519" s="8">
        <f>Cocina[[#This Row],[Tiempo de Preparación]]/Cocina[[#This Row],[Cantidad Ordenada]]</f>
        <v>14</v>
      </c>
      <c r="I519">
        <f>Cocina[[#This Row],[Precio Unitario]]*Cocina[[#This Row],[Cantidad Ordenada]]</f>
        <v>50</v>
      </c>
      <c r="J519">
        <f>Cocina[[#This Row],[Costo Unitario]]*Cocina[[#This Row],[Cantidad Ordenada]]</f>
        <v>30</v>
      </c>
      <c r="K519">
        <f>Cocina[[#This Row],[Ganacia Bruta]]-Cocina[[#This Row],[Coste Total]]</f>
        <v>20</v>
      </c>
      <c r="L519" s="3">
        <f>Cocina[[#This Row],[Ganancia Neta]]/Cocina[[#This Row],[Ganacia Bruta]]</f>
        <v>0.4</v>
      </c>
      <c r="N519"/>
    </row>
    <row r="520" spans="1:14" x14ac:dyDescent="0.2">
      <c r="A520">
        <v>201</v>
      </c>
      <c r="B520">
        <v>3</v>
      </c>
      <c r="C520" t="s">
        <v>65</v>
      </c>
      <c r="D520">
        <v>14</v>
      </c>
      <c r="E520">
        <v>24</v>
      </c>
      <c r="F520">
        <v>3</v>
      </c>
      <c r="G520">
        <v>58</v>
      </c>
      <c r="H520" s="8">
        <f>Cocina[[#This Row],[Tiempo de Preparación]]/Cocina[[#This Row],[Cantidad Ordenada]]</f>
        <v>19.333333333333332</v>
      </c>
      <c r="I520">
        <f>Cocina[[#This Row],[Precio Unitario]]*Cocina[[#This Row],[Cantidad Ordenada]]</f>
        <v>72</v>
      </c>
      <c r="J520">
        <f>Cocina[[#This Row],[Costo Unitario]]*Cocina[[#This Row],[Cantidad Ordenada]]</f>
        <v>42</v>
      </c>
      <c r="K520">
        <f>Cocina[[#This Row],[Ganacia Bruta]]-Cocina[[#This Row],[Coste Total]]</f>
        <v>30</v>
      </c>
      <c r="L520" s="3">
        <f>Cocina[[#This Row],[Ganancia Neta]]/Cocina[[#This Row],[Ganacia Bruta]]</f>
        <v>0.41666666666666669</v>
      </c>
      <c r="N520"/>
    </row>
    <row r="521" spans="1:14" x14ac:dyDescent="0.2">
      <c r="A521">
        <v>202</v>
      </c>
      <c r="B521">
        <v>16</v>
      </c>
      <c r="C521" t="s">
        <v>35</v>
      </c>
      <c r="D521">
        <v>22</v>
      </c>
      <c r="E521">
        <v>36</v>
      </c>
      <c r="F521">
        <v>2</v>
      </c>
      <c r="G521">
        <v>46</v>
      </c>
      <c r="H521" s="8">
        <f>Cocina[[#This Row],[Tiempo de Preparación]]/Cocina[[#This Row],[Cantidad Ordenada]]</f>
        <v>23</v>
      </c>
      <c r="I521">
        <f>Cocina[[#This Row],[Precio Unitario]]*Cocina[[#This Row],[Cantidad Ordenada]]</f>
        <v>72</v>
      </c>
      <c r="J521">
        <f>Cocina[[#This Row],[Costo Unitario]]*Cocina[[#This Row],[Cantidad Ordenada]]</f>
        <v>44</v>
      </c>
      <c r="K521">
        <f>Cocina[[#This Row],[Ganacia Bruta]]-Cocina[[#This Row],[Coste Total]]</f>
        <v>28</v>
      </c>
      <c r="L521" s="3">
        <f>Cocina[[#This Row],[Ganancia Neta]]/Cocina[[#This Row],[Ganacia Bruta]]</f>
        <v>0.3888888888888889</v>
      </c>
      <c r="N521"/>
    </row>
    <row r="522" spans="1:14" x14ac:dyDescent="0.2">
      <c r="A522">
        <v>202</v>
      </c>
      <c r="B522">
        <v>16</v>
      </c>
      <c r="C522" t="s">
        <v>26</v>
      </c>
      <c r="D522">
        <v>25</v>
      </c>
      <c r="E522">
        <v>40</v>
      </c>
      <c r="F522">
        <v>2</v>
      </c>
      <c r="G522">
        <v>47</v>
      </c>
      <c r="H522" s="8">
        <f>Cocina[[#This Row],[Tiempo de Preparación]]/Cocina[[#This Row],[Cantidad Ordenada]]</f>
        <v>23.5</v>
      </c>
      <c r="I522">
        <f>Cocina[[#This Row],[Precio Unitario]]*Cocina[[#This Row],[Cantidad Ordenada]]</f>
        <v>80</v>
      </c>
      <c r="J522">
        <f>Cocina[[#This Row],[Costo Unitario]]*Cocina[[#This Row],[Cantidad Ordenada]]</f>
        <v>50</v>
      </c>
      <c r="K522">
        <f>Cocina[[#This Row],[Ganacia Bruta]]-Cocina[[#This Row],[Coste Total]]</f>
        <v>30</v>
      </c>
      <c r="L522" s="3">
        <f>Cocina[[#This Row],[Ganancia Neta]]/Cocina[[#This Row],[Ganacia Bruta]]</f>
        <v>0.375</v>
      </c>
      <c r="N522"/>
    </row>
    <row r="523" spans="1:14" x14ac:dyDescent="0.2">
      <c r="A523">
        <v>202</v>
      </c>
      <c r="B523">
        <v>16</v>
      </c>
      <c r="C523" t="s">
        <v>65</v>
      </c>
      <c r="D523">
        <v>14</v>
      </c>
      <c r="E523">
        <v>24</v>
      </c>
      <c r="F523">
        <v>1</v>
      </c>
      <c r="G523">
        <v>5</v>
      </c>
      <c r="H523" s="8">
        <f>Cocina[[#This Row],[Tiempo de Preparación]]/Cocina[[#This Row],[Cantidad Ordenada]]</f>
        <v>5</v>
      </c>
      <c r="I523">
        <f>Cocina[[#This Row],[Precio Unitario]]*Cocina[[#This Row],[Cantidad Ordenada]]</f>
        <v>24</v>
      </c>
      <c r="J523">
        <f>Cocina[[#This Row],[Costo Unitario]]*Cocina[[#This Row],[Cantidad Ordenada]]</f>
        <v>14</v>
      </c>
      <c r="K523">
        <f>Cocina[[#This Row],[Ganacia Bruta]]-Cocina[[#This Row],[Coste Total]]</f>
        <v>10</v>
      </c>
      <c r="L523" s="3">
        <f>Cocina[[#This Row],[Ganancia Neta]]/Cocina[[#This Row],[Ganacia Bruta]]</f>
        <v>0.41666666666666669</v>
      </c>
      <c r="N523"/>
    </row>
    <row r="524" spans="1:14" x14ac:dyDescent="0.2">
      <c r="A524">
        <v>202</v>
      </c>
      <c r="B524">
        <v>16</v>
      </c>
      <c r="C524" t="s">
        <v>31</v>
      </c>
      <c r="D524">
        <v>18</v>
      </c>
      <c r="E524">
        <v>30</v>
      </c>
      <c r="F524">
        <v>1</v>
      </c>
      <c r="G524">
        <v>58</v>
      </c>
      <c r="H524" s="8">
        <f>Cocina[[#This Row],[Tiempo de Preparación]]/Cocina[[#This Row],[Cantidad Ordenada]]</f>
        <v>58</v>
      </c>
      <c r="I524">
        <f>Cocina[[#This Row],[Precio Unitario]]*Cocina[[#This Row],[Cantidad Ordenada]]</f>
        <v>30</v>
      </c>
      <c r="J524">
        <f>Cocina[[#This Row],[Costo Unitario]]*Cocina[[#This Row],[Cantidad Ordenada]]</f>
        <v>18</v>
      </c>
      <c r="K524">
        <f>Cocina[[#This Row],[Ganacia Bruta]]-Cocina[[#This Row],[Coste Total]]</f>
        <v>12</v>
      </c>
      <c r="L524" s="3">
        <f>Cocina[[#This Row],[Ganancia Neta]]/Cocina[[#This Row],[Ganacia Bruta]]</f>
        <v>0.4</v>
      </c>
      <c r="N524"/>
    </row>
    <row r="525" spans="1:14" x14ac:dyDescent="0.2">
      <c r="A525">
        <v>203</v>
      </c>
      <c r="B525">
        <v>5</v>
      </c>
      <c r="C525" t="s">
        <v>47</v>
      </c>
      <c r="D525">
        <v>19</v>
      </c>
      <c r="E525">
        <v>31</v>
      </c>
      <c r="F525">
        <v>3</v>
      </c>
      <c r="G525">
        <v>51</v>
      </c>
      <c r="H525" s="8">
        <f>Cocina[[#This Row],[Tiempo de Preparación]]/Cocina[[#This Row],[Cantidad Ordenada]]</f>
        <v>17</v>
      </c>
      <c r="I525">
        <f>Cocina[[#This Row],[Precio Unitario]]*Cocina[[#This Row],[Cantidad Ordenada]]</f>
        <v>93</v>
      </c>
      <c r="J525">
        <f>Cocina[[#This Row],[Costo Unitario]]*Cocina[[#This Row],[Cantidad Ordenada]]</f>
        <v>57</v>
      </c>
      <c r="K525">
        <f>Cocina[[#This Row],[Ganacia Bruta]]-Cocina[[#This Row],[Coste Total]]</f>
        <v>36</v>
      </c>
      <c r="L525" s="3">
        <f>Cocina[[#This Row],[Ganancia Neta]]/Cocina[[#This Row],[Ganacia Bruta]]</f>
        <v>0.38709677419354838</v>
      </c>
      <c r="N525"/>
    </row>
    <row r="526" spans="1:14" x14ac:dyDescent="0.2">
      <c r="A526">
        <v>203</v>
      </c>
      <c r="B526">
        <v>5</v>
      </c>
      <c r="C526" t="s">
        <v>33</v>
      </c>
      <c r="D526">
        <v>13</v>
      </c>
      <c r="E526">
        <v>21</v>
      </c>
      <c r="F526">
        <v>3</v>
      </c>
      <c r="G526">
        <v>34</v>
      </c>
      <c r="H526" s="8">
        <f>Cocina[[#This Row],[Tiempo de Preparación]]/Cocina[[#This Row],[Cantidad Ordenada]]</f>
        <v>11.333333333333334</v>
      </c>
      <c r="I526">
        <f>Cocina[[#This Row],[Precio Unitario]]*Cocina[[#This Row],[Cantidad Ordenada]]</f>
        <v>63</v>
      </c>
      <c r="J526">
        <f>Cocina[[#This Row],[Costo Unitario]]*Cocina[[#This Row],[Cantidad Ordenada]]</f>
        <v>39</v>
      </c>
      <c r="K526">
        <f>Cocina[[#This Row],[Ganacia Bruta]]-Cocina[[#This Row],[Coste Total]]</f>
        <v>24</v>
      </c>
      <c r="L526" s="3">
        <f>Cocina[[#This Row],[Ganancia Neta]]/Cocina[[#This Row],[Ganacia Bruta]]</f>
        <v>0.38095238095238093</v>
      </c>
      <c r="N526"/>
    </row>
    <row r="527" spans="1:14" x14ac:dyDescent="0.2">
      <c r="A527">
        <v>204</v>
      </c>
      <c r="B527">
        <v>16</v>
      </c>
      <c r="C527" t="s">
        <v>65</v>
      </c>
      <c r="D527">
        <v>14</v>
      </c>
      <c r="E527">
        <v>24</v>
      </c>
      <c r="F527">
        <v>2</v>
      </c>
      <c r="G527">
        <v>21</v>
      </c>
      <c r="H527" s="8">
        <f>Cocina[[#This Row],[Tiempo de Preparación]]/Cocina[[#This Row],[Cantidad Ordenada]]</f>
        <v>10.5</v>
      </c>
      <c r="I527">
        <f>Cocina[[#This Row],[Precio Unitario]]*Cocina[[#This Row],[Cantidad Ordenada]]</f>
        <v>48</v>
      </c>
      <c r="J527">
        <f>Cocina[[#This Row],[Costo Unitario]]*Cocina[[#This Row],[Cantidad Ordenada]]</f>
        <v>28</v>
      </c>
      <c r="K527">
        <f>Cocina[[#This Row],[Ganacia Bruta]]-Cocina[[#This Row],[Coste Total]]</f>
        <v>20</v>
      </c>
      <c r="L527" s="3">
        <f>Cocina[[#This Row],[Ganancia Neta]]/Cocina[[#This Row],[Ganacia Bruta]]</f>
        <v>0.41666666666666669</v>
      </c>
      <c r="N527"/>
    </row>
    <row r="528" spans="1:14" x14ac:dyDescent="0.2">
      <c r="A528">
        <v>205</v>
      </c>
      <c r="B528">
        <v>14</v>
      </c>
      <c r="C528" t="s">
        <v>95</v>
      </c>
      <c r="D528">
        <v>19</v>
      </c>
      <c r="E528">
        <v>32</v>
      </c>
      <c r="F528">
        <v>1</v>
      </c>
      <c r="G528">
        <v>34</v>
      </c>
      <c r="H528" s="8">
        <f>Cocina[[#This Row],[Tiempo de Preparación]]/Cocina[[#This Row],[Cantidad Ordenada]]</f>
        <v>34</v>
      </c>
      <c r="I528">
        <f>Cocina[[#This Row],[Precio Unitario]]*Cocina[[#This Row],[Cantidad Ordenada]]</f>
        <v>32</v>
      </c>
      <c r="J528">
        <f>Cocina[[#This Row],[Costo Unitario]]*Cocina[[#This Row],[Cantidad Ordenada]]</f>
        <v>19</v>
      </c>
      <c r="K528">
        <f>Cocina[[#This Row],[Ganacia Bruta]]-Cocina[[#This Row],[Coste Total]]</f>
        <v>13</v>
      </c>
      <c r="L528" s="3">
        <f>Cocina[[#This Row],[Ganancia Neta]]/Cocina[[#This Row],[Ganacia Bruta]]</f>
        <v>0.40625</v>
      </c>
      <c r="N528"/>
    </row>
    <row r="529" spans="1:14" x14ac:dyDescent="0.2">
      <c r="A529">
        <v>205</v>
      </c>
      <c r="B529">
        <v>14</v>
      </c>
      <c r="C529" t="s">
        <v>18</v>
      </c>
      <c r="D529">
        <v>17</v>
      </c>
      <c r="E529">
        <v>29</v>
      </c>
      <c r="F529">
        <v>1</v>
      </c>
      <c r="G529">
        <v>52</v>
      </c>
      <c r="H529" s="8">
        <f>Cocina[[#This Row],[Tiempo de Preparación]]/Cocina[[#This Row],[Cantidad Ordenada]]</f>
        <v>52</v>
      </c>
      <c r="I529">
        <f>Cocina[[#This Row],[Precio Unitario]]*Cocina[[#This Row],[Cantidad Ordenada]]</f>
        <v>29</v>
      </c>
      <c r="J529">
        <f>Cocina[[#This Row],[Costo Unitario]]*Cocina[[#This Row],[Cantidad Ordenada]]</f>
        <v>17</v>
      </c>
      <c r="K529">
        <f>Cocina[[#This Row],[Ganacia Bruta]]-Cocina[[#This Row],[Coste Total]]</f>
        <v>12</v>
      </c>
      <c r="L529" s="3">
        <f>Cocina[[#This Row],[Ganancia Neta]]/Cocina[[#This Row],[Ganacia Bruta]]</f>
        <v>0.41379310344827586</v>
      </c>
      <c r="N529"/>
    </row>
    <row r="530" spans="1:14" x14ac:dyDescent="0.2">
      <c r="A530">
        <v>206</v>
      </c>
      <c r="B530">
        <v>4</v>
      </c>
      <c r="C530" t="s">
        <v>31</v>
      </c>
      <c r="D530">
        <v>18</v>
      </c>
      <c r="E530">
        <v>30</v>
      </c>
      <c r="F530">
        <v>1</v>
      </c>
      <c r="G530">
        <v>58</v>
      </c>
      <c r="H530" s="8">
        <f>Cocina[[#This Row],[Tiempo de Preparación]]/Cocina[[#This Row],[Cantidad Ordenada]]</f>
        <v>58</v>
      </c>
      <c r="I530">
        <f>Cocina[[#This Row],[Precio Unitario]]*Cocina[[#This Row],[Cantidad Ordenada]]</f>
        <v>30</v>
      </c>
      <c r="J530">
        <f>Cocina[[#This Row],[Costo Unitario]]*Cocina[[#This Row],[Cantidad Ordenada]]</f>
        <v>18</v>
      </c>
      <c r="K530">
        <f>Cocina[[#This Row],[Ganacia Bruta]]-Cocina[[#This Row],[Coste Total]]</f>
        <v>12</v>
      </c>
      <c r="L530" s="3">
        <f>Cocina[[#This Row],[Ganancia Neta]]/Cocina[[#This Row],[Ganacia Bruta]]</f>
        <v>0.4</v>
      </c>
      <c r="N530"/>
    </row>
    <row r="531" spans="1:14" x14ac:dyDescent="0.2">
      <c r="A531">
        <v>207</v>
      </c>
      <c r="B531">
        <v>20</v>
      </c>
      <c r="C531" t="s">
        <v>61</v>
      </c>
      <c r="D531">
        <v>15</v>
      </c>
      <c r="E531">
        <v>26</v>
      </c>
      <c r="F531">
        <v>2</v>
      </c>
      <c r="G531">
        <v>37</v>
      </c>
      <c r="H531" s="8">
        <f>Cocina[[#This Row],[Tiempo de Preparación]]/Cocina[[#This Row],[Cantidad Ordenada]]</f>
        <v>18.5</v>
      </c>
      <c r="I531">
        <f>Cocina[[#This Row],[Precio Unitario]]*Cocina[[#This Row],[Cantidad Ordenada]]</f>
        <v>52</v>
      </c>
      <c r="J531">
        <f>Cocina[[#This Row],[Costo Unitario]]*Cocina[[#This Row],[Cantidad Ordenada]]</f>
        <v>30</v>
      </c>
      <c r="K531">
        <f>Cocina[[#This Row],[Ganacia Bruta]]-Cocina[[#This Row],[Coste Total]]</f>
        <v>22</v>
      </c>
      <c r="L531" s="3">
        <f>Cocina[[#This Row],[Ganancia Neta]]/Cocina[[#This Row],[Ganacia Bruta]]</f>
        <v>0.42307692307692307</v>
      </c>
      <c r="N531"/>
    </row>
    <row r="532" spans="1:14" x14ac:dyDescent="0.2">
      <c r="A532">
        <v>207</v>
      </c>
      <c r="B532">
        <v>20</v>
      </c>
      <c r="C532" t="s">
        <v>11</v>
      </c>
      <c r="D532">
        <v>21</v>
      </c>
      <c r="E532">
        <v>35</v>
      </c>
      <c r="F532">
        <v>1</v>
      </c>
      <c r="G532">
        <v>55</v>
      </c>
      <c r="H532" s="8">
        <f>Cocina[[#This Row],[Tiempo de Preparación]]/Cocina[[#This Row],[Cantidad Ordenada]]</f>
        <v>55</v>
      </c>
      <c r="I532">
        <f>Cocina[[#This Row],[Precio Unitario]]*Cocina[[#This Row],[Cantidad Ordenada]]</f>
        <v>35</v>
      </c>
      <c r="J532">
        <f>Cocina[[#This Row],[Costo Unitario]]*Cocina[[#This Row],[Cantidad Ordenada]]</f>
        <v>21</v>
      </c>
      <c r="K532">
        <f>Cocina[[#This Row],[Ganacia Bruta]]-Cocina[[#This Row],[Coste Total]]</f>
        <v>14</v>
      </c>
      <c r="L532" s="3">
        <f>Cocina[[#This Row],[Ganancia Neta]]/Cocina[[#This Row],[Ganacia Bruta]]</f>
        <v>0.4</v>
      </c>
      <c r="N532"/>
    </row>
    <row r="533" spans="1:14" x14ac:dyDescent="0.2">
      <c r="A533">
        <v>207</v>
      </c>
      <c r="B533">
        <v>20</v>
      </c>
      <c r="C533" t="s">
        <v>47</v>
      </c>
      <c r="D533">
        <v>19</v>
      </c>
      <c r="E533">
        <v>31</v>
      </c>
      <c r="F533">
        <v>3</v>
      </c>
      <c r="G533">
        <v>19</v>
      </c>
      <c r="H533" s="8">
        <f>Cocina[[#This Row],[Tiempo de Preparación]]/Cocina[[#This Row],[Cantidad Ordenada]]</f>
        <v>6.333333333333333</v>
      </c>
      <c r="I533">
        <f>Cocina[[#This Row],[Precio Unitario]]*Cocina[[#This Row],[Cantidad Ordenada]]</f>
        <v>93</v>
      </c>
      <c r="J533">
        <f>Cocina[[#This Row],[Costo Unitario]]*Cocina[[#This Row],[Cantidad Ordenada]]</f>
        <v>57</v>
      </c>
      <c r="K533">
        <f>Cocina[[#This Row],[Ganacia Bruta]]-Cocina[[#This Row],[Coste Total]]</f>
        <v>36</v>
      </c>
      <c r="L533" s="3">
        <f>Cocina[[#This Row],[Ganancia Neta]]/Cocina[[#This Row],[Ganacia Bruta]]</f>
        <v>0.38709677419354838</v>
      </c>
      <c r="N533"/>
    </row>
    <row r="534" spans="1:14" x14ac:dyDescent="0.2">
      <c r="A534">
        <v>208</v>
      </c>
      <c r="B534">
        <v>16</v>
      </c>
      <c r="C534" t="s">
        <v>95</v>
      </c>
      <c r="D534">
        <v>19</v>
      </c>
      <c r="E534">
        <v>32</v>
      </c>
      <c r="F534">
        <v>1</v>
      </c>
      <c r="G534">
        <v>18</v>
      </c>
      <c r="H534" s="8">
        <f>Cocina[[#This Row],[Tiempo de Preparación]]/Cocina[[#This Row],[Cantidad Ordenada]]</f>
        <v>18</v>
      </c>
      <c r="I534">
        <f>Cocina[[#This Row],[Precio Unitario]]*Cocina[[#This Row],[Cantidad Ordenada]]</f>
        <v>32</v>
      </c>
      <c r="J534">
        <f>Cocina[[#This Row],[Costo Unitario]]*Cocina[[#This Row],[Cantidad Ordenada]]</f>
        <v>19</v>
      </c>
      <c r="K534">
        <f>Cocina[[#This Row],[Ganacia Bruta]]-Cocina[[#This Row],[Coste Total]]</f>
        <v>13</v>
      </c>
      <c r="L534" s="3">
        <f>Cocina[[#This Row],[Ganancia Neta]]/Cocina[[#This Row],[Ganacia Bruta]]</f>
        <v>0.40625</v>
      </c>
      <c r="N534"/>
    </row>
    <row r="535" spans="1:14" x14ac:dyDescent="0.2">
      <c r="A535">
        <v>208</v>
      </c>
      <c r="B535">
        <v>16</v>
      </c>
      <c r="C535" t="s">
        <v>35</v>
      </c>
      <c r="D535">
        <v>22</v>
      </c>
      <c r="E535">
        <v>36</v>
      </c>
      <c r="F535">
        <v>3</v>
      </c>
      <c r="G535">
        <v>29</v>
      </c>
      <c r="H535" s="8">
        <f>Cocina[[#This Row],[Tiempo de Preparación]]/Cocina[[#This Row],[Cantidad Ordenada]]</f>
        <v>9.6666666666666661</v>
      </c>
      <c r="I535">
        <f>Cocina[[#This Row],[Precio Unitario]]*Cocina[[#This Row],[Cantidad Ordenada]]</f>
        <v>108</v>
      </c>
      <c r="J535">
        <f>Cocina[[#This Row],[Costo Unitario]]*Cocina[[#This Row],[Cantidad Ordenada]]</f>
        <v>66</v>
      </c>
      <c r="K535">
        <f>Cocina[[#This Row],[Ganacia Bruta]]-Cocina[[#This Row],[Coste Total]]</f>
        <v>42</v>
      </c>
      <c r="L535" s="3">
        <f>Cocina[[#This Row],[Ganancia Neta]]/Cocina[[#This Row],[Ganacia Bruta]]</f>
        <v>0.3888888888888889</v>
      </c>
      <c r="N535"/>
    </row>
    <row r="536" spans="1:14" x14ac:dyDescent="0.2">
      <c r="A536">
        <v>208</v>
      </c>
      <c r="B536">
        <v>16</v>
      </c>
      <c r="C536" t="s">
        <v>56</v>
      </c>
      <c r="D536">
        <v>12</v>
      </c>
      <c r="E536">
        <v>20</v>
      </c>
      <c r="F536">
        <v>2</v>
      </c>
      <c r="G536">
        <v>53</v>
      </c>
      <c r="H536" s="8">
        <f>Cocina[[#This Row],[Tiempo de Preparación]]/Cocina[[#This Row],[Cantidad Ordenada]]</f>
        <v>26.5</v>
      </c>
      <c r="I536">
        <f>Cocina[[#This Row],[Precio Unitario]]*Cocina[[#This Row],[Cantidad Ordenada]]</f>
        <v>40</v>
      </c>
      <c r="J536">
        <f>Cocina[[#This Row],[Costo Unitario]]*Cocina[[#This Row],[Cantidad Ordenada]]</f>
        <v>24</v>
      </c>
      <c r="K536">
        <f>Cocina[[#This Row],[Ganacia Bruta]]-Cocina[[#This Row],[Coste Total]]</f>
        <v>16</v>
      </c>
      <c r="L536" s="3">
        <f>Cocina[[#This Row],[Ganancia Neta]]/Cocina[[#This Row],[Ganacia Bruta]]</f>
        <v>0.4</v>
      </c>
      <c r="N536"/>
    </row>
    <row r="537" spans="1:14" x14ac:dyDescent="0.2">
      <c r="A537">
        <v>209</v>
      </c>
      <c r="B537">
        <v>9</v>
      </c>
      <c r="C537" t="s">
        <v>79</v>
      </c>
      <c r="D537">
        <v>14</v>
      </c>
      <c r="E537">
        <v>23</v>
      </c>
      <c r="F537">
        <v>3</v>
      </c>
      <c r="G537">
        <v>35</v>
      </c>
      <c r="H537" s="8">
        <f>Cocina[[#This Row],[Tiempo de Preparación]]/Cocina[[#This Row],[Cantidad Ordenada]]</f>
        <v>11.666666666666666</v>
      </c>
      <c r="I537">
        <f>Cocina[[#This Row],[Precio Unitario]]*Cocina[[#This Row],[Cantidad Ordenada]]</f>
        <v>69</v>
      </c>
      <c r="J537">
        <f>Cocina[[#This Row],[Costo Unitario]]*Cocina[[#This Row],[Cantidad Ordenada]]</f>
        <v>42</v>
      </c>
      <c r="K537">
        <f>Cocina[[#This Row],[Ganacia Bruta]]-Cocina[[#This Row],[Coste Total]]</f>
        <v>27</v>
      </c>
      <c r="L537" s="3">
        <f>Cocina[[#This Row],[Ganancia Neta]]/Cocina[[#This Row],[Ganacia Bruta]]</f>
        <v>0.39130434782608697</v>
      </c>
      <c r="N537"/>
    </row>
    <row r="538" spans="1:14" x14ac:dyDescent="0.2">
      <c r="A538">
        <v>209</v>
      </c>
      <c r="B538">
        <v>9</v>
      </c>
      <c r="C538" t="s">
        <v>29</v>
      </c>
      <c r="D538">
        <v>20</v>
      </c>
      <c r="E538">
        <v>34</v>
      </c>
      <c r="F538">
        <v>2</v>
      </c>
      <c r="G538">
        <v>40</v>
      </c>
      <c r="H538" s="8">
        <f>Cocina[[#This Row],[Tiempo de Preparación]]/Cocina[[#This Row],[Cantidad Ordenada]]</f>
        <v>20</v>
      </c>
      <c r="I538">
        <f>Cocina[[#This Row],[Precio Unitario]]*Cocina[[#This Row],[Cantidad Ordenada]]</f>
        <v>68</v>
      </c>
      <c r="J538">
        <f>Cocina[[#This Row],[Costo Unitario]]*Cocina[[#This Row],[Cantidad Ordenada]]</f>
        <v>40</v>
      </c>
      <c r="K538">
        <f>Cocina[[#This Row],[Ganacia Bruta]]-Cocina[[#This Row],[Coste Total]]</f>
        <v>28</v>
      </c>
      <c r="L538" s="3">
        <f>Cocina[[#This Row],[Ganancia Neta]]/Cocina[[#This Row],[Ganacia Bruta]]</f>
        <v>0.41176470588235292</v>
      </c>
      <c r="N538"/>
    </row>
    <row r="539" spans="1:14" x14ac:dyDescent="0.2">
      <c r="A539">
        <v>209</v>
      </c>
      <c r="B539">
        <v>9</v>
      </c>
      <c r="C539" t="s">
        <v>50</v>
      </c>
      <c r="D539">
        <v>15</v>
      </c>
      <c r="E539">
        <v>25</v>
      </c>
      <c r="F539">
        <v>1</v>
      </c>
      <c r="G539">
        <v>42</v>
      </c>
      <c r="H539" s="8">
        <f>Cocina[[#This Row],[Tiempo de Preparación]]/Cocina[[#This Row],[Cantidad Ordenada]]</f>
        <v>42</v>
      </c>
      <c r="I539">
        <f>Cocina[[#This Row],[Precio Unitario]]*Cocina[[#This Row],[Cantidad Ordenada]]</f>
        <v>25</v>
      </c>
      <c r="J539">
        <f>Cocina[[#This Row],[Costo Unitario]]*Cocina[[#This Row],[Cantidad Ordenada]]</f>
        <v>15</v>
      </c>
      <c r="K539">
        <f>Cocina[[#This Row],[Ganacia Bruta]]-Cocina[[#This Row],[Coste Total]]</f>
        <v>10</v>
      </c>
      <c r="L539" s="3">
        <f>Cocina[[#This Row],[Ganancia Neta]]/Cocina[[#This Row],[Ganacia Bruta]]</f>
        <v>0.4</v>
      </c>
      <c r="N539"/>
    </row>
    <row r="540" spans="1:14" x14ac:dyDescent="0.2">
      <c r="A540">
        <v>209</v>
      </c>
      <c r="B540">
        <v>9</v>
      </c>
      <c r="C540" t="s">
        <v>61</v>
      </c>
      <c r="D540">
        <v>15</v>
      </c>
      <c r="E540">
        <v>26</v>
      </c>
      <c r="F540">
        <v>2</v>
      </c>
      <c r="G540">
        <v>54</v>
      </c>
      <c r="H540" s="8">
        <f>Cocina[[#This Row],[Tiempo de Preparación]]/Cocina[[#This Row],[Cantidad Ordenada]]</f>
        <v>27</v>
      </c>
      <c r="I540">
        <f>Cocina[[#This Row],[Precio Unitario]]*Cocina[[#This Row],[Cantidad Ordenada]]</f>
        <v>52</v>
      </c>
      <c r="J540">
        <f>Cocina[[#This Row],[Costo Unitario]]*Cocina[[#This Row],[Cantidad Ordenada]]</f>
        <v>30</v>
      </c>
      <c r="K540">
        <f>Cocina[[#This Row],[Ganacia Bruta]]-Cocina[[#This Row],[Coste Total]]</f>
        <v>22</v>
      </c>
      <c r="L540" s="3">
        <f>Cocina[[#This Row],[Ganancia Neta]]/Cocina[[#This Row],[Ganacia Bruta]]</f>
        <v>0.42307692307692307</v>
      </c>
      <c r="N540"/>
    </row>
    <row r="541" spans="1:14" x14ac:dyDescent="0.2">
      <c r="A541">
        <v>210</v>
      </c>
      <c r="B541">
        <v>10</v>
      </c>
      <c r="C541" t="s">
        <v>33</v>
      </c>
      <c r="D541">
        <v>13</v>
      </c>
      <c r="E541">
        <v>21</v>
      </c>
      <c r="F541">
        <v>1</v>
      </c>
      <c r="G541">
        <v>28</v>
      </c>
      <c r="H541" s="8">
        <f>Cocina[[#This Row],[Tiempo de Preparación]]/Cocina[[#This Row],[Cantidad Ordenada]]</f>
        <v>28</v>
      </c>
      <c r="I541">
        <f>Cocina[[#This Row],[Precio Unitario]]*Cocina[[#This Row],[Cantidad Ordenada]]</f>
        <v>21</v>
      </c>
      <c r="J541">
        <f>Cocina[[#This Row],[Costo Unitario]]*Cocina[[#This Row],[Cantidad Ordenada]]</f>
        <v>13</v>
      </c>
      <c r="K541">
        <f>Cocina[[#This Row],[Ganacia Bruta]]-Cocina[[#This Row],[Coste Total]]</f>
        <v>8</v>
      </c>
      <c r="L541" s="3">
        <f>Cocina[[#This Row],[Ganancia Neta]]/Cocina[[#This Row],[Ganacia Bruta]]</f>
        <v>0.38095238095238093</v>
      </c>
      <c r="N541"/>
    </row>
    <row r="542" spans="1:14" x14ac:dyDescent="0.2">
      <c r="A542">
        <v>210</v>
      </c>
      <c r="B542">
        <v>10</v>
      </c>
      <c r="C542" t="s">
        <v>31</v>
      </c>
      <c r="D542">
        <v>18</v>
      </c>
      <c r="E542">
        <v>30</v>
      </c>
      <c r="F542">
        <v>1</v>
      </c>
      <c r="G542">
        <v>50</v>
      </c>
      <c r="H542" s="8">
        <f>Cocina[[#This Row],[Tiempo de Preparación]]/Cocina[[#This Row],[Cantidad Ordenada]]</f>
        <v>50</v>
      </c>
      <c r="I542">
        <f>Cocina[[#This Row],[Precio Unitario]]*Cocina[[#This Row],[Cantidad Ordenada]]</f>
        <v>30</v>
      </c>
      <c r="J542">
        <f>Cocina[[#This Row],[Costo Unitario]]*Cocina[[#This Row],[Cantidad Ordenada]]</f>
        <v>18</v>
      </c>
      <c r="K542">
        <f>Cocina[[#This Row],[Ganacia Bruta]]-Cocina[[#This Row],[Coste Total]]</f>
        <v>12</v>
      </c>
      <c r="L542" s="3">
        <f>Cocina[[#This Row],[Ganancia Neta]]/Cocina[[#This Row],[Ganacia Bruta]]</f>
        <v>0.4</v>
      </c>
      <c r="N542"/>
    </row>
    <row r="543" spans="1:14" x14ac:dyDescent="0.2">
      <c r="A543">
        <v>210</v>
      </c>
      <c r="B543">
        <v>10</v>
      </c>
      <c r="C543" t="s">
        <v>65</v>
      </c>
      <c r="D543">
        <v>14</v>
      </c>
      <c r="E543">
        <v>24</v>
      </c>
      <c r="F543">
        <v>1</v>
      </c>
      <c r="G543">
        <v>34</v>
      </c>
      <c r="H543" s="8">
        <f>Cocina[[#This Row],[Tiempo de Preparación]]/Cocina[[#This Row],[Cantidad Ordenada]]</f>
        <v>34</v>
      </c>
      <c r="I543">
        <f>Cocina[[#This Row],[Precio Unitario]]*Cocina[[#This Row],[Cantidad Ordenada]]</f>
        <v>24</v>
      </c>
      <c r="J543">
        <f>Cocina[[#This Row],[Costo Unitario]]*Cocina[[#This Row],[Cantidad Ordenada]]</f>
        <v>14</v>
      </c>
      <c r="K543">
        <f>Cocina[[#This Row],[Ganacia Bruta]]-Cocina[[#This Row],[Coste Total]]</f>
        <v>10</v>
      </c>
      <c r="L543" s="3">
        <f>Cocina[[#This Row],[Ganancia Neta]]/Cocina[[#This Row],[Ganacia Bruta]]</f>
        <v>0.41666666666666669</v>
      </c>
      <c r="N543"/>
    </row>
    <row r="544" spans="1:14" x14ac:dyDescent="0.2">
      <c r="A544">
        <v>210</v>
      </c>
      <c r="B544">
        <v>10</v>
      </c>
      <c r="C544" t="s">
        <v>26</v>
      </c>
      <c r="D544">
        <v>25</v>
      </c>
      <c r="E544">
        <v>40</v>
      </c>
      <c r="F544">
        <v>3</v>
      </c>
      <c r="G544">
        <v>46</v>
      </c>
      <c r="H544" s="8">
        <f>Cocina[[#This Row],[Tiempo de Preparación]]/Cocina[[#This Row],[Cantidad Ordenada]]</f>
        <v>15.333333333333334</v>
      </c>
      <c r="I544">
        <f>Cocina[[#This Row],[Precio Unitario]]*Cocina[[#This Row],[Cantidad Ordenada]]</f>
        <v>120</v>
      </c>
      <c r="J544">
        <f>Cocina[[#This Row],[Costo Unitario]]*Cocina[[#This Row],[Cantidad Ordenada]]</f>
        <v>75</v>
      </c>
      <c r="K544">
        <f>Cocina[[#This Row],[Ganacia Bruta]]-Cocina[[#This Row],[Coste Total]]</f>
        <v>45</v>
      </c>
      <c r="L544" s="3">
        <f>Cocina[[#This Row],[Ganancia Neta]]/Cocina[[#This Row],[Ganacia Bruta]]</f>
        <v>0.375</v>
      </c>
      <c r="N544"/>
    </row>
    <row r="545" spans="1:14" x14ac:dyDescent="0.2">
      <c r="A545">
        <v>211</v>
      </c>
      <c r="B545">
        <v>1</v>
      </c>
      <c r="C545" t="s">
        <v>33</v>
      </c>
      <c r="D545">
        <v>13</v>
      </c>
      <c r="E545">
        <v>21</v>
      </c>
      <c r="F545">
        <v>3</v>
      </c>
      <c r="G545">
        <v>54</v>
      </c>
      <c r="H545" s="8">
        <f>Cocina[[#This Row],[Tiempo de Preparación]]/Cocina[[#This Row],[Cantidad Ordenada]]</f>
        <v>18</v>
      </c>
      <c r="I545">
        <f>Cocina[[#This Row],[Precio Unitario]]*Cocina[[#This Row],[Cantidad Ordenada]]</f>
        <v>63</v>
      </c>
      <c r="J545">
        <f>Cocina[[#This Row],[Costo Unitario]]*Cocina[[#This Row],[Cantidad Ordenada]]</f>
        <v>39</v>
      </c>
      <c r="K545">
        <f>Cocina[[#This Row],[Ganacia Bruta]]-Cocina[[#This Row],[Coste Total]]</f>
        <v>24</v>
      </c>
      <c r="L545" s="3">
        <f>Cocina[[#This Row],[Ganancia Neta]]/Cocina[[#This Row],[Ganacia Bruta]]</f>
        <v>0.38095238095238093</v>
      </c>
      <c r="N545"/>
    </row>
    <row r="546" spans="1:14" x14ac:dyDescent="0.2">
      <c r="A546">
        <v>211</v>
      </c>
      <c r="B546">
        <v>1</v>
      </c>
      <c r="C546" t="s">
        <v>37</v>
      </c>
      <c r="D546">
        <v>10</v>
      </c>
      <c r="E546">
        <v>18</v>
      </c>
      <c r="F546">
        <v>2</v>
      </c>
      <c r="G546">
        <v>45</v>
      </c>
      <c r="H546" s="8">
        <f>Cocina[[#This Row],[Tiempo de Preparación]]/Cocina[[#This Row],[Cantidad Ordenada]]</f>
        <v>22.5</v>
      </c>
      <c r="I546">
        <f>Cocina[[#This Row],[Precio Unitario]]*Cocina[[#This Row],[Cantidad Ordenada]]</f>
        <v>36</v>
      </c>
      <c r="J546">
        <f>Cocina[[#This Row],[Costo Unitario]]*Cocina[[#This Row],[Cantidad Ordenada]]</f>
        <v>20</v>
      </c>
      <c r="K546">
        <f>Cocina[[#This Row],[Ganacia Bruta]]-Cocina[[#This Row],[Coste Total]]</f>
        <v>16</v>
      </c>
      <c r="L546" s="3">
        <f>Cocina[[#This Row],[Ganancia Neta]]/Cocina[[#This Row],[Ganacia Bruta]]</f>
        <v>0.44444444444444442</v>
      </c>
      <c r="N546"/>
    </row>
    <row r="547" spans="1:14" x14ac:dyDescent="0.2">
      <c r="A547">
        <v>211</v>
      </c>
      <c r="B547">
        <v>1</v>
      </c>
      <c r="C547" t="s">
        <v>50</v>
      </c>
      <c r="D547">
        <v>15</v>
      </c>
      <c r="E547">
        <v>25</v>
      </c>
      <c r="F547">
        <v>2</v>
      </c>
      <c r="G547">
        <v>9</v>
      </c>
      <c r="H547" s="8">
        <f>Cocina[[#This Row],[Tiempo de Preparación]]/Cocina[[#This Row],[Cantidad Ordenada]]</f>
        <v>4.5</v>
      </c>
      <c r="I547">
        <f>Cocina[[#This Row],[Precio Unitario]]*Cocina[[#This Row],[Cantidad Ordenada]]</f>
        <v>50</v>
      </c>
      <c r="J547">
        <f>Cocina[[#This Row],[Costo Unitario]]*Cocina[[#This Row],[Cantidad Ordenada]]</f>
        <v>30</v>
      </c>
      <c r="K547">
        <f>Cocina[[#This Row],[Ganacia Bruta]]-Cocina[[#This Row],[Coste Total]]</f>
        <v>20</v>
      </c>
      <c r="L547" s="3">
        <f>Cocina[[#This Row],[Ganancia Neta]]/Cocina[[#This Row],[Ganacia Bruta]]</f>
        <v>0.4</v>
      </c>
      <c r="N547"/>
    </row>
    <row r="548" spans="1:14" x14ac:dyDescent="0.2">
      <c r="A548">
        <v>211</v>
      </c>
      <c r="B548">
        <v>1</v>
      </c>
      <c r="C548" t="s">
        <v>56</v>
      </c>
      <c r="D548">
        <v>12</v>
      </c>
      <c r="E548">
        <v>20</v>
      </c>
      <c r="F548">
        <v>1</v>
      </c>
      <c r="G548">
        <v>27</v>
      </c>
      <c r="H548" s="8">
        <f>Cocina[[#This Row],[Tiempo de Preparación]]/Cocina[[#This Row],[Cantidad Ordenada]]</f>
        <v>27</v>
      </c>
      <c r="I548">
        <f>Cocina[[#This Row],[Precio Unitario]]*Cocina[[#This Row],[Cantidad Ordenada]]</f>
        <v>20</v>
      </c>
      <c r="J548">
        <f>Cocina[[#This Row],[Costo Unitario]]*Cocina[[#This Row],[Cantidad Ordenada]]</f>
        <v>12</v>
      </c>
      <c r="K548">
        <f>Cocina[[#This Row],[Ganacia Bruta]]-Cocina[[#This Row],[Coste Total]]</f>
        <v>8</v>
      </c>
      <c r="L548" s="3">
        <f>Cocina[[#This Row],[Ganancia Neta]]/Cocina[[#This Row],[Ganacia Bruta]]</f>
        <v>0.4</v>
      </c>
      <c r="N548"/>
    </row>
    <row r="549" spans="1:14" x14ac:dyDescent="0.2">
      <c r="A549">
        <v>212</v>
      </c>
      <c r="B549">
        <v>14</v>
      </c>
      <c r="C549" t="s">
        <v>31</v>
      </c>
      <c r="D549">
        <v>18</v>
      </c>
      <c r="E549">
        <v>30</v>
      </c>
      <c r="F549">
        <v>3</v>
      </c>
      <c r="G549">
        <v>35</v>
      </c>
      <c r="H549" s="8">
        <f>Cocina[[#This Row],[Tiempo de Preparación]]/Cocina[[#This Row],[Cantidad Ordenada]]</f>
        <v>11.666666666666666</v>
      </c>
      <c r="I549">
        <f>Cocina[[#This Row],[Precio Unitario]]*Cocina[[#This Row],[Cantidad Ordenada]]</f>
        <v>90</v>
      </c>
      <c r="J549">
        <f>Cocina[[#This Row],[Costo Unitario]]*Cocina[[#This Row],[Cantidad Ordenada]]</f>
        <v>54</v>
      </c>
      <c r="K549">
        <f>Cocina[[#This Row],[Ganacia Bruta]]-Cocina[[#This Row],[Coste Total]]</f>
        <v>36</v>
      </c>
      <c r="L549" s="3">
        <f>Cocina[[#This Row],[Ganancia Neta]]/Cocina[[#This Row],[Ganacia Bruta]]</f>
        <v>0.4</v>
      </c>
      <c r="N549"/>
    </row>
    <row r="550" spans="1:14" x14ac:dyDescent="0.2">
      <c r="A550">
        <v>212</v>
      </c>
      <c r="B550">
        <v>14</v>
      </c>
      <c r="C550" t="s">
        <v>61</v>
      </c>
      <c r="D550">
        <v>15</v>
      </c>
      <c r="E550">
        <v>26</v>
      </c>
      <c r="F550">
        <v>3</v>
      </c>
      <c r="G550">
        <v>43</v>
      </c>
      <c r="H550" s="8">
        <f>Cocina[[#This Row],[Tiempo de Preparación]]/Cocina[[#This Row],[Cantidad Ordenada]]</f>
        <v>14.333333333333334</v>
      </c>
      <c r="I550">
        <f>Cocina[[#This Row],[Precio Unitario]]*Cocina[[#This Row],[Cantidad Ordenada]]</f>
        <v>78</v>
      </c>
      <c r="J550">
        <f>Cocina[[#This Row],[Costo Unitario]]*Cocina[[#This Row],[Cantidad Ordenada]]</f>
        <v>45</v>
      </c>
      <c r="K550">
        <f>Cocina[[#This Row],[Ganacia Bruta]]-Cocina[[#This Row],[Coste Total]]</f>
        <v>33</v>
      </c>
      <c r="L550" s="3">
        <f>Cocina[[#This Row],[Ganancia Neta]]/Cocina[[#This Row],[Ganacia Bruta]]</f>
        <v>0.42307692307692307</v>
      </c>
      <c r="N550"/>
    </row>
    <row r="551" spans="1:14" x14ac:dyDescent="0.2">
      <c r="A551">
        <v>212</v>
      </c>
      <c r="B551">
        <v>14</v>
      </c>
      <c r="C551" t="s">
        <v>33</v>
      </c>
      <c r="D551">
        <v>13</v>
      </c>
      <c r="E551">
        <v>21</v>
      </c>
      <c r="F551">
        <v>1</v>
      </c>
      <c r="G551">
        <v>31</v>
      </c>
      <c r="H551" s="8">
        <f>Cocina[[#This Row],[Tiempo de Preparación]]/Cocina[[#This Row],[Cantidad Ordenada]]</f>
        <v>31</v>
      </c>
      <c r="I551">
        <f>Cocina[[#This Row],[Precio Unitario]]*Cocina[[#This Row],[Cantidad Ordenada]]</f>
        <v>21</v>
      </c>
      <c r="J551">
        <f>Cocina[[#This Row],[Costo Unitario]]*Cocina[[#This Row],[Cantidad Ordenada]]</f>
        <v>13</v>
      </c>
      <c r="K551">
        <f>Cocina[[#This Row],[Ganacia Bruta]]-Cocina[[#This Row],[Coste Total]]</f>
        <v>8</v>
      </c>
      <c r="L551" s="3">
        <f>Cocina[[#This Row],[Ganancia Neta]]/Cocina[[#This Row],[Ganacia Bruta]]</f>
        <v>0.38095238095238093</v>
      </c>
      <c r="N551"/>
    </row>
    <row r="552" spans="1:14" x14ac:dyDescent="0.2">
      <c r="A552">
        <v>212</v>
      </c>
      <c r="B552">
        <v>14</v>
      </c>
      <c r="C552" t="s">
        <v>22</v>
      </c>
      <c r="D552">
        <v>16</v>
      </c>
      <c r="E552">
        <v>28</v>
      </c>
      <c r="F552">
        <v>2</v>
      </c>
      <c r="G552">
        <v>55</v>
      </c>
      <c r="H552" s="8">
        <f>Cocina[[#This Row],[Tiempo de Preparación]]/Cocina[[#This Row],[Cantidad Ordenada]]</f>
        <v>27.5</v>
      </c>
      <c r="I552">
        <f>Cocina[[#This Row],[Precio Unitario]]*Cocina[[#This Row],[Cantidad Ordenada]]</f>
        <v>56</v>
      </c>
      <c r="J552">
        <f>Cocina[[#This Row],[Costo Unitario]]*Cocina[[#This Row],[Cantidad Ordenada]]</f>
        <v>32</v>
      </c>
      <c r="K552">
        <f>Cocina[[#This Row],[Ganacia Bruta]]-Cocina[[#This Row],[Coste Total]]</f>
        <v>24</v>
      </c>
      <c r="L552" s="3">
        <f>Cocina[[#This Row],[Ganancia Neta]]/Cocina[[#This Row],[Ganacia Bruta]]</f>
        <v>0.42857142857142855</v>
      </c>
      <c r="N552"/>
    </row>
    <row r="553" spans="1:14" x14ac:dyDescent="0.2">
      <c r="A553">
        <v>213</v>
      </c>
      <c r="B553">
        <v>13</v>
      </c>
      <c r="C553" t="s">
        <v>41</v>
      </c>
      <c r="D553">
        <v>16</v>
      </c>
      <c r="E553">
        <v>27</v>
      </c>
      <c r="F553">
        <v>1</v>
      </c>
      <c r="G553">
        <v>53</v>
      </c>
      <c r="H553" s="8">
        <f>Cocina[[#This Row],[Tiempo de Preparación]]/Cocina[[#This Row],[Cantidad Ordenada]]</f>
        <v>53</v>
      </c>
      <c r="I553">
        <f>Cocina[[#This Row],[Precio Unitario]]*Cocina[[#This Row],[Cantidad Ordenada]]</f>
        <v>27</v>
      </c>
      <c r="J553">
        <f>Cocina[[#This Row],[Costo Unitario]]*Cocina[[#This Row],[Cantidad Ordenada]]</f>
        <v>16</v>
      </c>
      <c r="K553">
        <f>Cocina[[#This Row],[Ganacia Bruta]]-Cocina[[#This Row],[Coste Total]]</f>
        <v>11</v>
      </c>
      <c r="L553" s="3">
        <f>Cocina[[#This Row],[Ganancia Neta]]/Cocina[[#This Row],[Ganacia Bruta]]</f>
        <v>0.40740740740740738</v>
      </c>
      <c r="N553"/>
    </row>
    <row r="554" spans="1:14" x14ac:dyDescent="0.2">
      <c r="A554">
        <v>213</v>
      </c>
      <c r="B554">
        <v>13</v>
      </c>
      <c r="C554" t="s">
        <v>31</v>
      </c>
      <c r="D554">
        <v>18</v>
      </c>
      <c r="E554">
        <v>30</v>
      </c>
      <c r="F554">
        <v>2</v>
      </c>
      <c r="G554">
        <v>47</v>
      </c>
      <c r="H554" s="8">
        <f>Cocina[[#This Row],[Tiempo de Preparación]]/Cocina[[#This Row],[Cantidad Ordenada]]</f>
        <v>23.5</v>
      </c>
      <c r="I554">
        <f>Cocina[[#This Row],[Precio Unitario]]*Cocina[[#This Row],[Cantidad Ordenada]]</f>
        <v>60</v>
      </c>
      <c r="J554">
        <f>Cocina[[#This Row],[Costo Unitario]]*Cocina[[#This Row],[Cantidad Ordenada]]</f>
        <v>36</v>
      </c>
      <c r="K554">
        <f>Cocina[[#This Row],[Ganacia Bruta]]-Cocina[[#This Row],[Coste Total]]</f>
        <v>24</v>
      </c>
      <c r="L554" s="3">
        <f>Cocina[[#This Row],[Ganancia Neta]]/Cocina[[#This Row],[Ganacia Bruta]]</f>
        <v>0.4</v>
      </c>
      <c r="N554"/>
    </row>
    <row r="555" spans="1:14" x14ac:dyDescent="0.2">
      <c r="A555">
        <v>214</v>
      </c>
      <c r="B555">
        <v>2</v>
      </c>
      <c r="C555" t="s">
        <v>29</v>
      </c>
      <c r="D555">
        <v>20</v>
      </c>
      <c r="E555">
        <v>34</v>
      </c>
      <c r="F555">
        <v>2</v>
      </c>
      <c r="G555">
        <v>14</v>
      </c>
      <c r="H555" s="8">
        <f>Cocina[[#This Row],[Tiempo de Preparación]]/Cocina[[#This Row],[Cantidad Ordenada]]</f>
        <v>7</v>
      </c>
      <c r="I555">
        <f>Cocina[[#This Row],[Precio Unitario]]*Cocina[[#This Row],[Cantidad Ordenada]]</f>
        <v>68</v>
      </c>
      <c r="J555">
        <f>Cocina[[#This Row],[Costo Unitario]]*Cocina[[#This Row],[Cantidad Ordenada]]</f>
        <v>40</v>
      </c>
      <c r="K555">
        <f>Cocina[[#This Row],[Ganacia Bruta]]-Cocina[[#This Row],[Coste Total]]</f>
        <v>28</v>
      </c>
      <c r="L555" s="3">
        <f>Cocina[[#This Row],[Ganancia Neta]]/Cocina[[#This Row],[Ganacia Bruta]]</f>
        <v>0.41176470588235292</v>
      </c>
      <c r="N555"/>
    </row>
    <row r="556" spans="1:14" x14ac:dyDescent="0.2">
      <c r="A556">
        <v>214</v>
      </c>
      <c r="B556">
        <v>2</v>
      </c>
      <c r="C556" t="s">
        <v>26</v>
      </c>
      <c r="D556">
        <v>25</v>
      </c>
      <c r="E556">
        <v>40</v>
      </c>
      <c r="F556">
        <v>3</v>
      </c>
      <c r="G556">
        <v>12</v>
      </c>
      <c r="H556" s="8">
        <f>Cocina[[#This Row],[Tiempo de Preparación]]/Cocina[[#This Row],[Cantidad Ordenada]]</f>
        <v>4</v>
      </c>
      <c r="I556">
        <f>Cocina[[#This Row],[Precio Unitario]]*Cocina[[#This Row],[Cantidad Ordenada]]</f>
        <v>120</v>
      </c>
      <c r="J556">
        <f>Cocina[[#This Row],[Costo Unitario]]*Cocina[[#This Row],[Cantidad Ordenada]]</f>
        <v>75</v>
      </c>
      <c r="K556">
        <f>Cocina[[#This Row],[Ganacia Bruta]]-Cocina[[#This Row],[Coste Total]]</f>
        <v>45</v>
      </c>
      <c r="L556" s="3">
        <f>Cocina[[#This Row],[Ganancia Neta]]/Cocina[[#This Row],[Ganacia Bruta]]</f>
        <v>0.375</v>
      </c>
      <c r="N556"/>
    </row>
    <row r="557" spans="1:14" x14ac:dyDescent="0.2">
      <c r="A557">
        <v>214</v>
      </c>
      <c r="B557">
        <v>2</v>
      </c>
      <c r="C557" t="s">
        <v>56</v>
      </c>
      <c r="D557">
        <v>12</v>
      </c>
      <c r="E557">
        <v>20</v>
      </c>
      <c r="F557">
        <v>2</v>
      </c>
      <c r="G557">
        <v>12</v>
      </c>
      <c r="H557" s="8">
        <f>Cocina[[#This Row],[Tiempo de Preparación]]/Cocina[[#This Row],[Cantidad Ordenada]]</f>
        <v>6</v>
      </c>
      <c r="I557">
        <f>Cocina[[#This Row],[Precio Unitario]]*Cocina[[#This Row],[Cantidad Ordenada]]</f>
        <v>40</v>
      </c>
      <c r="J557">
        <f>Cocina[[#This Row],[Costo Unitario]]*Cocina[[#This Row],[Cantidad Ordenada]]</f>
        <v>24</v>
      </c>
      <c r="K557">
        <f>Cocina[[#This Row],[Ganacia Bruta]]-Cocina[[#This Row],[Coste Total]]</f>
        <v>16</v>
      </c>
      <c r="L557" s="3">
        <f>Cocina[[#This Row],[Ganancia Neta]]/Cocina[[#This Row],[Ganacia Bruta]]</f>
        <v>0.4</v>
      </c>
      <c r="N557"/>
    </row>
    <row r="558" spans="1:14" x14ac:dyDescent="0.2">
      <c r="A558">
        <v>215</v>
      </c>
      <c r="B558">
        <v>6</v>
      </c>
      <c r="C558" t="s">
        <v>29</v>
      </c>
      <c r="D558">
        <v>20</v>
      </c>
      <c r="E558">
        <v>34</v>
      </c>
      <c r="F558">
        <v>2</v>
      </c>
      <c r="G558">
        <v>12</v>
      </c>
      <c r="H558" s="8">
        <f>Cocina[[#This Row],[Tiempo de Preparación]]/Cocina[[#This Row],[Cantidad Ordenada]]</f>
        <v>6</v>
      </c>
      <c r="I558">
        <f>Cocina[[#This Row],[Precio Unitario]]*Cocina[[#This Row],[Cantidad Ordenada]]</f>
        <v>68</v>
      </c>
      <c r="J558">
        <f>Cocina[[#This Row],[Costo Unitario]]*Cocina[[#This Row],[Cantidad Ordenada]]</f>
        <v>40</v>
      </c>
      <c r="K558">
        <f>Cocina[[#This Row],[Ganacia Bruta]]-Cocina[[#This Row],[Coste Total]]</f>
        <v>28</v>
      </c>
      <c r="L558" s="3">
        <f>Cocina[[#This Row],[Ganancia Neta]]/Cocina[[#This Row],[Ganacia Bruta]]</f>
        <v>0.41176470588235292</v>
      </c>
      <c r="N558"/>
    </row>
    <row r="559" spans="1:14" x14ac:dyDescent="0.2">
      <c r="A559">
        <v>215</v>
      </c>
      <c r="B559">
        <v>6</v>
      </c>
      <c r="C559" t="s">
        <v>31</v>
      </c>
      <c r="D559">
        <v>18</v>
      </c>
      <c r="E559">
        <v>30</v>
      </c>
      <c r="F559">
        <v>3</v>
      </c>
      <c r="G559">
        <v>34</v>
      </c>
      <c r="H559" s="8">
        <f>Cocina[[#This Row],[Tiempo de Preparación]]/Cocina[[#This Row],[Cantidad Ordenada]]</f>
        <v>11.333333333333334</v>
      </c>
      <c r="I559">
        <f>Cocina[[#This Row],[Precio Unitario]]*Cocina[[#This Row],[Cantidad Ordenada]]</f>
        <v>90</v>
      </c>
      <c r="J559">
        <f>Cocina[[#This Row],[Costo Unitario]]*Cocina[[#This Row],[Cantidad Ordenada]]</f>
        <v>54</v>
      </c>
      <c r="K559">
        <f>Cocina[[#This Row],[Ganacia Bruta]]-Cocina[[#This Row],[Coste Total]]</f>
        <v>36</v>
      </c>
      <c r="L559" s="3">
        <f>Cocina[[#This Row],[Ganancia Neta]]/Cocina[[#This Row],[Ganacia Bruta]]</f>
        <v>0.4</v>
      </c>
      <c r="N559"/>
    </row>
    <row r="560" spans="1:14" x14ac:dyDescent="0.2">
      <c r="A560">
        <v>216</v>
      </c>
      <c r="B560">
        <v>17</v>
      </c>
      <c r="C560" t="s">
        <v>50</v>
      </c>
      <c r="D560">
        <v>15</v>
      </c>
      <c r="E560">
        <v>25</v>
      </c>
      <c r="F560">
        <v>1</v>
      </c>
      <c r="G560">
        <v>42</v>
      </c>
      <c r="H560" s="8">
        <f>Cocina[[#This Row],[Tiempo de Preparación]]/Cocina[[#This Row],[Cantidad Ordenada]]</f>
        <v>42</v>
      </c>
      <c r="I560">
        <f>Cocina[[#This Row],[Precio Unitario]]*Cocina[[#This Row],[Cantidad Ordenada]]</f>
        <v>25</v>
      </c>
      <c r="J560">
        <f>Cocina[[#This Row],[Costo Unitario]]*Cocina[[#This Row],[Cantidad Ordenada]]</f>
        <v>15</v>
      </c>
      <c r="K560">
        <f>Cocina[[#This Row],[Ganacia Bruta]]-Cocina[[#This Row],[Coste Total]]</f>
        <v>10</v>
      </c>
      <c r="L560" s="3">
        <f>Cocina[[#This Row],[Ganancia Neta]]/Cocina[[#This Row],[Ganacia Bruta]]</f>
        <v>0.4</v>
      </c>
      <c r="N560"/>
    </row>
    <row r="561" spans="1:14" x14ac:dyDescent="0.2">
      <c r="A561">
        <v>216</v>
      </c>
      <c r="B561">
        <v>17</v>
      </c>
      <c r="C561" t="s">
        <v>33</v>
      </c>
      <c r="D561">
        <v>13</v>
      </c>
      <c r="E561">
        <v>21</v>
      </c>
      <c r="F561">
        <v>3</v>
      </c>
      <c r="G561">
        <v>36</v>
      </c>
      <c r="H561" s="8">
        <f>Cocina[[#This Row],[Tiempo de Preparación]]/Cocina[[#This Row],[Cantidad Ordenada]]</f>
        <v>12</v>
      </c>
      <c r="I561">
        <f>Cocina[[#This Row],[Precio Unitario]]*Cocina[[#This Row],[Cantidad Ordenada]]</f>
        <v>63</v>
      </c>
      <c r="J561">
        <f>Cocina[[#This Row],[Costo Unitario]]*Cocina[[#This Row],[Cantidad Ordenada]]</f>
        <v>39</v>
      </c>
      <c r="K561">
        <f>Cocina[[#This Row],[Ganacia Bruta]]-Cocina[[#This Row],[Coste Total]]</f>
        <v>24</v>
      </c>
      <c r="L561" s="3">
        <f>Cocina[[#This Row],[Ganancia Neta]]/Cocina[[#This Row],[Ganacia Bruta]]</f>
        <v>0.38095238095238093</v>
      </c>
      <c r="N561"/>
    </row>
    <row r="562" spans="1:14" x14ac:dyDescent="0.2">
      <c r="A562">
        <v>216</v>
      </c>
      <c r="B562">
        <v>17</v>
      </c>
      <c r="C562" t="s">
        <v>41</v>
      </c>
      <c r="D562">
        <v>16</v>
      </c>
      <c r="E562">
        <v>27</v>
      </c>
      <c r="F562">
        <v>2</v>
      </c>
      <c r="G562">
        <v>42</v>
      </c>
      <c r="H562" s="8">
        <f>Cocina[[#This Row],[Tiempo de Preparación]]/Cocina[[#This Row],[Cantidad Ordenada]]</f>
        <v>21</v>
      </c>
      <c r="I562">
        <f>Cocina[[#This Row],[Precio Unitario]]*Cocina[[#This Row],[Cantidad Ordenada]]</f>
        <v>54</v>
      </c>
      <c r="J562">
        <f>Cocina[[#This Row],[Costo Unitario]]*Cocina[[#This Row],[Cantidad Ordenada]]</f>
        <v>32</v>
      </c>
      <c r="K562">
        <f>Cocina[[#This Row],[Ganacia Bruta]]-Cocina[[#This Row],[Coste Total]]</f>
        <v>22</v>
      </c>
      <c r="L562" s="3">
        <f>Cocina[[#This Row],[Ganancia Neta]]/Cocina[[#This Row],[Ganacia Bruta]]</f>
        <v>0.40740740740740738</v>
      </c>
      <c r="N562"/>
    </row>
    <row r="563" spans="1:14" x14ac:dyDescent="0.2">
      <c r="A563">
        <v>217</v>
      </c>
      <c r="B563">
        <v>1</v>
      </c>
      <c r="C563" t="s">
        <v>95</v>
      </c>
      <c r="D563">
        <v>19</v>
      </c>
      <c r="E563">
        <v>32</v>
      </c>
      <c r="F563">
        <v>3</v>
      </c>
      <c r="G563">
        <v>13</v>
      </c>
      <c r="H563" s="8">
        <f>Cocina[[#This Row],[Tiempo de Preparación]]/Cocina[[#This Row],[Cantidad Ordenada]]</f>
        <v>4.333333333333333</v>
      </c>
      <c r="I563">
        <f>Cocina[[#This Row],[Precio Unitario]]*Cocina[[#This Row],[Cantidad Ordenada]]</f>
        <v>96</v>
      </c>
      <c r="J563">
        <f>Cocina[[#This Row],[Costo Unitario]]*Cocina[[#This Row],[Cantidad Ordenada]]</f>
        <v>57</v>
      </c>
      <c r="K563">
        <f>Cocina[[#This Row],[Ganacia Bruta]]-Cocina[[#This Row],[Coste Total]]</f>
        <v>39</v>
      </c>
      <c r="L563" s="3">
        <f>Cocina[[#This Row],[Ganancia Neta]]/Cocina[[#This Row],[Ganacia Bruta]]</f>
        <v>0.40625</v>
      </c>
      <c r="N563"/>
    </row>
    <row r="564" spans="1:14" x14ac:dyDescent="0.2">
      <c r="A564">
        <v>218</v>
      </c>
      <c r="B564">
        <v>13</v>
      </c>
      <c r="C564" t="s">
        <v>44</v>
      </c>
      <c r="D564">
        <v>11</v>
      </c>
      <c r="E564">
        <v>19</v>
      </c>
      <c r="F564">
        <v>3</v>
      </c>
      <c r="G564">
        <v>24</v>
      </c>
      <c r="H564" s="8">
        <f>Cocina[[#This Row],[Tiempo de Preparación]]/Cocina[[#This Row],[Cantidad Ordenada]]</f>
        <v>8</v>
      </c>
      <c r="I564">
        <f>Cocina[[#This Row],[Precio Unitario]]*Cocina[[#This Row],[Cantidad Ordenada]]</f>
        <v>57</v>
      </c>
      <c r="J564">
        <f>Cocina[[#This Row],[Costo Unitario]]*Cocina[[#This Row],[Cantidad Ordenada]]</f>
        <v>33</v>
      </c>
      <c r="K564">
        <f>Cocina[[#This Row],[Ganacia Bruta]]-Cocina[[#This Row],[Coste Total]]</f>
        <v>24</v>
      </c>
      <c r="L564" s="3">
        <f>Cocina[[#This Row],[Ganancia Neta]]/Cocina[[#This Row],[Ganacia Bruta]]</f>
        <v>0.42105263157894735</v>
      </c>
      <c r="N564"/>
    </row>
    <row r="565" spans="1:14" x14ac:dyDescent="0.2">
      <c r="A565">
        <v>218</v>
      </c>
      <c r="B565">
        <v>13</v>
      </c>
      <c r="C565" t="s">
        <v>41</v>
      </c>
      <c r="D565">
        <v>16</v>
      </c>
      <c r="E565">
        <v>27</v>
      </c>
      <c r="F565">
        <v>3</v>
      </c>
      <c r="G565">
        <v>16</v>
      </c>
      <c r="H565" s="8">
        <f>Cocina[[#This Row],[Tiempo de Preparación]]/Cocina[[#This Row],[Cantidad Ordenada]]</f>
        <v>5.333333333333333</v>
      </c>
      <c r="I565">
        <f>Cocina[[#This Row],[Precio Unitario]]*Cocina[[#This Row],[Cantidad Ordenada]]</f>
        <v>81</v>
      </c>
      <c r="J565">
        <f>Cocina[[#This Row],[Costo Unitario]]*Cocina[[#This Row],[Cantidad Ordenada]]</f>
        <v>48</v>
      </c>
      <c r="K565">
        <f>Cocina[[#This Row],[Ganacia Bruta]]-Cocina[[#This Row],[Coste Total]]</f>
        <v>33</v>
      </c>
      <c r="L565" s="3">
        <f>Cocina[[#This Row],[Ganancia Neta]]/Cocina[[#This Row],[Ganacia Bruta]]</f>
        <v>0.40740740740740738</v>
      </c>
      <c r="N565"/>
    </row>
    <row r="566" spans="1:14" x14ac:dyDescent="0.2">
      <c r="A566">
        <v>218</v>
      </c>
      <c r="B566">
        <v>13</v>
      </c>
      <c r="C566" t="s">
        <v>79</v>
      </c>
      <c r="D566">
        <v>14</v>
      </c>
      <c r="E566">
        <v>23</v>
      </c>
      <c r="F566">
        <v>2</v>
      </c>
      <c r="G566">
        <v>6</v>
      </c>
      <c r="H566" s="8">
        <f>Cocina[[#This Row],[Tiempo de Preparación]]/Cocina[[#This Row],[Cantidad Ordenada]]</f>
        <v>3</v>
      </c>
      <c r="I566">
        <f>Cocina[[#This Row],[Precio Unitario]]*Cocina[[#This Row],[Cantidad Ordenada]]</f>
        <v>46</v>
      </c>
      <c r="J566">
        <f>Cocina[[#This Row],[Costo Unitario]]*Cocina[[#This Row],[Cantidad Ordenada]]</f>
        <v>28</v>
      </c>
      <c r="K566">
        <f>Cocina[[#This Row],[Ganacia Bruta]]-Cocina[[#This Row],[Coste Total]]</f>
        <v>18</v>
      </c>
      <c r="L566" s="3">
        <f>Cocina[[#This Row],[Ganancia Neta]]/Cocina[[#This Row],[Ganacia Bruta]]</f>
        <v>0.39130434782608697</v>
      </c>
      <c r="N566"/>
    </row>
    <row r="567" spans="1:14" x14ac:dyDescent="0.2">
      <c r="A567">
        <v>219</v>
      </c>
      <c r="B567">
        <v>1</v>
      </c>
      <c r="C567" t="s">
        <v>79</v>
      </c>
      <c r="D567">
        <v>14</v>
      </c>
      <c r="E567">
        <v>23</v>
      </c>
      <c r="F567">
        <v>2</v>
      </c>
      <c r="G567">
        <v>12</v>
      </c>
      <c r="H567" s="8">
        <f>Cocina[[#This Row],[Tiempo de Preparación]]/Cocina[[#This Row],[Cantidad Ordenada]]</f>
        <v>6</v>
      </c>
      <c r="I567">
        <f>Cocina[[#This Row],[Precio Unitario]]*Cocina[[#This Row],[Cantidad Ordenada]]</f>
        <v>46</v>
      </c>
      <c r="J567">
        <f>Cocina[[#This Row],[Costo Unitario]]*Cocina[[#This Row],[Cantidad Ordenada]]</f>
        <v>28</v>
      </c>
      <c r="K567">
        <f>Cocina[[#This Row],[Ganacia Bruta]]-Cocina[[#This Row],[Coste Total]]</f>
        <v>18</v>
      </c>
      <c r="L567" s="3">
        <f>Cocina[[#This Row],[Ganancia Neta]]/Cocina[[#This Row],[Ganacia Bruta]]</f>
        <v>0.39130434782608697</v>
      </c>
      <c r="N567"/>
    </row>
    <row r="568" spans="1:14" x14ac:dyDescent="0.2">
      <c r="A568">
        <v>219</v>
      </c>
      <c r="B568">
        <v>1</v>
      </c>
      <c r="C568" t="s">
        <v>47</v>
      </c>
      <c r="D568">
        <v>19</v>
      </c>
      <c r="E568">
        <v>31</v>
      </c>
      <c r="F568">
        <v>3</v>
      </c>
      <c r="G568">
        <v>11</v>
      </c>
      <c r="H568" s="8">
        <f>Cocina[[#This Row],[Tiempo de Preparación]]/Cocina[[#This Row],[Cantidad Ordenada]]</f>
        <v>3.6666666666666665</v>
      </c>
      <c r="I568">
        <f>Cocina[[#This Row],[Precio Unitario]]*Cocina[[#This Row],[Cantidad Ordenada]]</f>
        <v>93</v>
      </c>
      <c r="J568">
        <f>Cocina[[#This Row],[Costo Unitario]]*Cocina[[#This Row],[Cantidad Ordenada]]</f>
        <v>57</v>
      </c>
      <c r="K568">
        <f>Cocina[[#This Row],[Ganacia Bruta]]-Cocina[[#This Row],[Coste Total]]</f>
        <v>36</v>
      </c>
      <c r="L568" s="3">
        <f>Cocina[[#This Row],[Ganancia Neta]]/Cocina[[#This Row],[Ganacia Bruta]]</f>
        <v>0.38709677419354838</v>
      </c>
      <c r="N568"/>
    </row>
    <row r="569" spans="1:14" x14ac:dyDescent="0.2">
      <c r="A569">
        <v>220</v>
      </c>
      <c r="B569">
        <v>15</v>
      </c>
      <c r="C569" t="s">
        <v>65</v>
      </c>
      <c r="D569">
        <v>14</v>
      </c>
      <c r="E569">
        <v>24</v>
      </c>
      <c r="F569">
        <v>1</v>
      </c>
      <c r="G569">
        <v>13</v>
      </c>
      <c r="H569" s="8">
        <f>Cocina[[#This Row],[Tiempo de Preparación]]/Cocina[[#This Row],[Cantidad Ordenada]]</f>
        <v>13</v>
      </c>
      <c r="I569">
        <f>Cocina[[#This Row],[Precio Unitario]]*Cocina[[#This Row],[Cantidad Ordenada]]</f>
        <v>24</v>
      </c>
      <c r="J569">
        <f>Cocina[[#This Row],[Costo Unitario]]*Cocina[[#This Row],[Cantidad Ordenada]]</f>
        <v>14</v>
      </c>
      <c r="K569">
        <f>Cocina[[#This Row],[Ganacia Bruta]]-Cocina[[#This Row],[Coste Total]]</f>
        <v>10</v>
      </c>
      <c r="L569" s="3">
        <f>Cocina[[#This Row],[Ganancia Neta]]/Cocina[[#This Row],[Ganacia Bruta]]</f>
        <v>0.41666666666666669</v>
      </c>
      <c r="N569"/>
    </row>
    <row r="570" spans="1:14" x14ac:dyDescent="0.2">
      <c r="A570">
        <v>221</v>
      </c>
      <c r="B570">
        <v>16</v>
      </c>
      <c r="C570" t="s">
        <v>95</v>
      </c>
      <c r="D570">
        <v>19</v>
      </c>
      <c r="E570">
        <v>32</v>
      </c>
      <c r="F570">
        <v>3</v>
      </c>
      <c r="G570">
        <v>29</v>
      </c>
      <c r="H570" s="8">
        <f>Cocina[[#This Row],[Tiempo de Preparación]]/Cocina[[#This Row],[Cantidad Ordenada]]</f>
        <v>9.6666666666666661</v>
      </c>
      <c r="I570">
        <f>Cocina[[#This Row],[Precio Unitario]]*Cocina[[#This Row],[Cantidad Ordenada]]</f>
        <v>96</v>
      </c>
      <c r="J570">
        <f>Cocina[[#This Row],[Costo Unitario]]*Cocina[[#This Row],[Cantidad Ordenada]]</f>
        <v>57</v>
      </c>
      <c r="K570">
        <f>Cocina[[#This Row],[Ganacia Bruta]]-Cocina[[#This Row],[Coste Total]]</f>
        <v>39</v>
      </c>
      <c r="L570" s="3">
        <f>Cocina[[#This Row],[Ganancia Neta]]/Cocina[[#This Row],[Ganacia Bruta]]</f>
        <v>0.40625</v>
      </c>
      <c r="N570"/>
    </row>
    <row r="571" spans="1:14" x14ac:dyDescent="0.2">
      <c r="A571">
        <v>221</v>
      </c>
      <c r="B571">
        <v>16</v>
      </c>
      <c r="C571" t="s">
        <v>29</v>
      </c>
      <c r="D571">
        <v>20</v>
      </c>
      <c r="E571">
        <v>34</v>
      </c>
      <c r="F571">
        <v>2</v>
      </c>
      <c r="G571">
        <v>54</v>
      </c>
      <c r="H571" s="8">
        <f>Cocina[[#This Row],[Tiempo de Preparación]]/Cocina[[#This Row],[Cantidad Ordenada]]</f>
        <v>27</v>
      </c>
      <c r="I571">
        <f>Cocina[[#This Row],[Precio Unitario]]*Cocina[[#This Row],[Cantidad Ordenada]]</f>
        <v>68</v>
      </c>
      <c r="J571">
        <f>Cocina[[#This Row],[Costo Unitario]]*Cocina[[#This Row],[Cantidad Ordenada]]</f>
        <v>40</v>
      </c>
      <c r="K571">
        <f>Cocina[[#This Row],[Ganacia Bruta]]-Cocina[[#This Row],[Coste Total]]</f>
        <v>28</v>
      </c>
      <c r="L571" s="3">
        <f>Cocina[[#This Row],[Ganancia Neta]]/Cocina[[#This Row],[Ganacia Bruta]]</f>
        <v>0.41176470588235292</v>
      </c>
      <c r="N571"/>
    </row>
    <row r="572" spans="1:14" x14ac:dyDescent="0.2">
      <c r="A572">
        <v>221</v>
      </c>
      <c r="B572">
        <v>16</v>
      </c>
      <c r="C572" t="s">
        <v>18</v>
      </c>
      <c r="D572">
        <v>17</v>
      </c>
      <c r="E572">
        <v>29</v>
      </c>
      <c r="F572">
        <v>1</v>
      </c>
      <c r="G572">
        <v>25</v>
      </c>
      <c r="H572" s="8">
        <f>Cocina[[#This Row],[Tiempo de Preparación]]/Cocina[[#This Row],[Cantidad Ordenada]]</f>
        <v>25</v>
      </c>
      <c r="I572">
        <f>Cocina[[#This Row],[Precio Unitario]]*Cocina[[#This Row],[Cantidad Ordenada]]</f>
        <v>29</v>
      </c>
      <c r="J572">
        <f>Cocina[[#This Row],[Costo Unitario]]*Cocina[[#This Row],[Cantidad Ordenada]]</f>
        <v>17</v>
      </c>
      <c r="K572">
        <f>Cocina[[#This Row],[Ganacia Bruta]]-Cocina[[#This Row],[Coste Total]]</f>
        <v>12</v>
      </c>
      <c r="L572" s="3">
        <f>Cocina[[#This Row],[Ganancia Neta]]/Cocina[[#This Row],[Ganacia Bruta]]</f>
        <v>0.41379310344827586</v>
      </c>
      <c r="N572"/>
    </row>
    <row r="573" spans="1:14" x14ac:dyDescent="0.2">
      <c r="A573">
        <v>222</v>
      </c>
      <c r="B573">
        <v>3</v>
      </c>
      <c r="C573" t="s">
        <v>79</v>
      </c>
      <c r="D573">
        <v>14</v>
      </c>
      <c r="E573">
        <v>23</v>
      </c>
      <c r="F573">
        <v>3</v>
      </c>
      <c r="G573">
        <v>29</v>
      </c>
      <c r="H573" s="8">
        <f>Cocina[[#This Row],[Tiempo de Preparación]]/Cocina[[#This Row],[Cantidad Ordenada]]</f>
        <v>9.6666666666666661</v>
      </c>
      <c r="I573">
        <f>Cocina[[#This Row],[Precio Unitario]]*Cocina[[#This Row],[Cantidad Ordenada]]</f>
        <v>69</v>
      </c>
      <c r="J573">
        <f>Cocina[[#This Row],[Costo Unitario]]*Cocina[[#This Row],[Cantidad Ordenada]]</f>
        <v>42</v>
      </c>
      <c r="K573">
        <f>Cocina[[#This Row],[Ganacia Bruta]]-Cocina[[#This Row],[Coste Total]]</f>
        <v>27</v>
      </c>
      <c r="L573" s="3">
        <f>Cocina[[#This Row],[Ganancia Neta]]/Cocina[[#This Row],[Ganacia Bruta]]</f>
        <v>0.39130434782608697</v>
      </c>
      <c r="N573"/>
    </row>
    <row r="574" spans="1:14" x14ac:dyDescent="0.2">
      <c r="A574">
        <v>222</v>
      </c>
      <c r="B574">
        <v>3</v>
      </c>
      <c r="C574" t="s">
        <v>22</v>
      </c>
      <c r="D574">
        <v>16</v>
      </c>
      <c r="E574">
        <v>28</v>
      </c>
      <c r="F574">
        <v>1</v>
      </c>
      <c r="G574">
        <v>56</v>
      </c>
      <c r="H574" s="8">
        <f>Cocina[[#This Row],[Tiempo de Preparación]]/Cocina[[#This Row],[Cantidad Ordenada]]</f>
        <v>56</v>
      </c>
      <c r="I574">
        <f>Cocina[[#This Row],[Precio Unitario]]*Cocina[[#This Row],[Cantidad Ordenada]]</f>
        <v>28</v>
      </c>
      <c r="J574">
        <f>Cocina[[#This Row],[Costo Unitario]]*Cocina[[#This Row],[Cantidad Ordenada]]</f>
        <v>16</v>
      </c>
      <c r="K574">
        <f>Cocina[[#This Row],[Ganacia Bruta]]-Cocina[[#This Row],[Coste Total]]</f>
        <v>12</v>
      </c>
      <c r="L574" s="3">
        <f>Cocina[[#This Row],[Ganancia Neta]]/Cocina[[#This Row],[Ganacia Bruta]]</f>
        <v>0.42857142857142855</v>
      </c>
      <c r="N574"/>
    </row>
    <row r="575" spans="1:14" x14ac:dyDescent="0.2">
      <c r="A575">
        <v>223</v>
      </c>
      <c r="B575">
        <v>19</v>
      </c>
      <c r="C575" t="s">
        <v>95</v>
      </c>
      <c r="D575">
        <v>19</v>
      </c>
      <c r="E575">
        <v>32</v>
      </c>
      <c r="F575">
        <v>1</v>
      </c>
      <c r="G575">
        <v>53</v>
      </c>
      <c r="H575" s="8">
        <f>Cocina[[#This Row],[Tiempo de Preparación]]/Cocina[[#This Row],[Cantidad Ordenada]]</f>
        <v>53</v>
      </c>
      <c r="I575">
        <f>Cocina[[#This Row],[Precio Unitario]]*Cocina[[#This Row],[Cantidad Ordenada]]</f>
        <v>32</v>
      </c>
      <c r="J575">
        <f>Cocina[[#This Row],[Costo Unitario]]*Cocina[[#This Row],[Cantidad Ordenada]]</f>
        <v>19</v>
      </c>
      <c r="K575">
        <f>Cocina[[#This Row],[Ganacia Bruta]]-Cocina[[#This Row],[Coste Total]]</f>
        <v>13</v>
      </c>
      <c r="L575" s="3">
        <f>Cocina[[#This Row],[Ganancia Neta]]/Cocina[[#This Row],[Ganacia Bruta]]</f>
        <v>0.40625</v>
      </c>
      <c r="N575"/>
    </row>
    <row r="576" spans="1:14" x14ac:dyDescent="0.2">
      <c r="A576">
        <v>224</v>
      </c>
      <c r="B576">
        <v>7</v>
      </c>
      <c r="C576" t="s">
        <v>61</v>
      </c>
      <c r="D576">
        <v>15</v>
      </c>
      <c r="E576">
        <v>26</v>
      </c>
      <c r="F576">
        <v>2</v>
      </c>
      <c r="G576">
        <v>20</v>
      </c>
      <c r="H576" s="8">
        <f>Cocina[[#This Row],[Tiempo de Preparación]]/Cocina[[#This Row],[Cantidad Ordenada]]</f>
        <v>10</v>
      </c>
      <c r="I576">
        <f>Cocina[[#This Row],[Precio Unitario]]*Cocina[[#This Row],[Cantidad Ordenada]]</f>
        <v>52</v>
      </c>
      <c r="J576">
        <f>Cocina[[#This Row],[Costo Unitario]]*Cocina[[#This Row],[Cantidad Ordenada]]</f>
        <v>30</v>
      </c>
      <c r="K576">
        <f>Cocina[[#This Row],[Ganacia Bruta]]-Cocina[[#This Row],[Coste Total]]</f>
        <v>22</v>
      </c>
      <c r="L576" s="3">
        <f>Cocina[[#This Row],[Ganancia Neta]]/Cocina[[#This Row],[Ganacia Bruta]]</f>
        <v>0.42307692307692307</v>
      </c>
      <c r="N576"/>
    </row>
    <row r="577" spans="1:14" x14ac:dyDescent="0.2">
      <c r="A577">
        <v>225</v>
      </c>
      <c r="B577">
        <v>19</v>
      </c>
      <c r="C577" t="s">
        <v>102</v>
      </c>
      <c r="D577">
        <v>20</v>
      </c>
      <c r="E577">
        <v>33</v>
      </c>
      <c r="F577">
        <v>3</v>
      </c>
      <c r="G577">
        <v>56</v>
      </c>
      <c r="H577" s="8">
        <f>Cocina[[#This Row],[Tiempo de Preparación]]/Cocina[[#This Row],[Cantidad Ordenada]]</f>
        <v>18.666666666666668</v>
      </c>
      <c r="I577">
        <f>Cocina[[#This Row],[Precio Unitario]]*Cocina[[#This Row],[Cantidad Ordenada]]</f>
        <v>99</v>
      </c>
      <c r="J577">
        <f>Cocina[[#This Row],[Costo Unitario]]*Cocina[[#This Row],[Cantidad Ordenada]]</f>
        <v>60</v>
      </c>
      <c r="K577">
        <f>Cocina[[#This Row],[Ganacia Bruta]]-Cocina[[#This Row],[Coste Total]]</f>
        <v>39</v>
      </c>
      <c r="L577" s="3">
        <f>Cocina[[#This Row],[Ganancia Neta]]/Cocina[[#This Row],[Ganacia Bruta]]</f>
        <v>0.39393939393939392</v>
      </c>
      <c r="N577"/>
    </row>
    <row r="578" spans="1:14" x14ac:dyDescent="0.2">
      <c r="A578">
        <v>225</v>
      </c>
      <c r="B578">
        <v>19</v>
      </c>
      <c r="C578" t="s">
        <v>79</v>
      </c>
      <c r="D578">
        <v>14</v>
      </c>
      <c r="E578">
        <v>23</v>
      </c>
      <c r="F578">
        <v>3</v>
      </c>
      <c r="G578">
        <v>38</v>
      </c>
      <c r="H578" s="8">
        <f>Cocina[[#This Row],[Tiempo de Preparación]]/Cocina[[#This Row],[Cantidad Ordenada]]</f>
        <v>12.666666666666666</v>
      </c>
      <c r="I578">
        <f>Cocina[[#This Row],[Precio Unitario]]*Cocina[[#This Row],[Cantidad Ordenada]]</f>
        <v>69</v>
      </c>
      <c r="J578">
        <f>Cocina[[#This Row],[Costo Unitario]]*Cocina[[#This Row],[Cantidad Ordenada]]</f>
        <v>42</v>
      </c>
      <c r="K578">
        <f>Cocina[[#This Row],[Ganacia Bruta]]-Cocina[[#This Row],[Coste Total]]</f>
        <v>27</v>
      </c>
      <c r="L578" s="3">
        <f>Cocina[[#This Row],[Ganancia Neta]]/Cocina[[#This Row],[Ganacia Bruta]]</f>
        <v>0.39130434782608697</v>
      </c>
      <c r="N578"/>
    </row>
    <row r="579" spans="1:14" x14ac:dyDescent="0.2">
      <c r="A579">
        <v>226</v>
      </c>
      <c r="B579">
        <v>7</v>
      </c>
      <c r="C579" t="s">
        <v>56</v>
      </c>
      <c r="D579">
        <v>12</v>
      </c>
      <c r="E579">
        <v>20</v>
      </c>
      <c r="F579">
        <v>2</v>
      </c>
      <c r="G579">
        <v>7</v>
      </c>
      <c r="H579" s="8">
        <f>Cocina[[#This Row],[Tiempo de Preparación]]/Cocina[[#This Row],[Cantidad Ordenada]]</f>
        <v>3.5</v>
      </c>
      <c r="I579">
        <f>Cocina[[#This Row],[Precio Unitario]]*Cocina[[#This Row],[Cantidad Ordenada]]</f>
        <v>40</v>
      </c>
      <c r="J579">
        <f>Cocina[[#This Row],[Costo Unitario]]*Cocina[[#This Row],[Cantidad Ordenada]]</f>
        <v>24</v>
      </c>
      <c r="K579">
        <f>Cocina[[#This Row],[Ganacia Bruta]]-Cocina[[#This Row],[Coste Total]]</f>
        <v>16</v>
      </c>
      <c r="L579" s="3">
        <f>Cocina[[#This Row],[Ganancia Neta]]/Cocina[[#This Row],[Ganacia Bruta]]</f>
        <v>0.4</v>
      </c>
      <c r="N579"/>
    </row>
    <row r="580" spans="1:14" x14ac:dyDescent="0.2">
      <c r="A580">
        <v>226</v>
      </c>
      <c r="B580">
        <v>7</v>
      </c>
      <c r="C580" t="s">
        <v>33</v>
      </c>
      <c r="D580">
        <v>13</v>
      </c>
      <c r="E580">
        <v>21</v>
      </c>
      <c r="F580">
        <v>1</v>
      </c>
      <c r="G580">
        <v>29</v>
      </c>
      <c r="H580" s="8">
        <f>Cocina[[#This Row],[Tiempo de Preparación]]/Cocina[[#This Row],[Cantidad Ordenada]]</f>
        <v>29</v>
      </c>
      <c r="I580">
        <f>Cocina[[#This Row],[Precio Unitario]]*Cocina[[#This Row],[Cantidad Ordenada]]</f>
        <v>21</v>
      </c>
      <c r="J580">
        <f>Cocina[[#This Row],[Costo Unitario]]*Cocina[[#This Row],[Cantidad Ordenada]]</f>
        <v>13</v>
      </c>
      <c r="K580">
        <f>Cocina[[#This Row],[Ganacia Bruta]]-Cocina[[#This Row],[Coste Total]]</f>
        <v>8</v>
      </c>
      <c r="L580" s="3">
        <f>Cocina[[#This Row],[Ganancia Neta]]/Cocina[[#This Row],[Ganacia Bruta]]</f>
        <v>0.38095238095238093</v>
      </c>
      <c r="N580"/>
    </row>
    <row r="581" spans="1:14" x14ac:dyDescent="0.2">
      <c r="A581">
        <v>226</v>
      </c>
      <c r="B581">
        <v>7</v>
      </c>
      <c r="C581" t="s">
        <v>41</v>
      </c>
      <c r="D581">
        <v>16</v>
      </c>
      <c r="E581">
        <v>27</v>
      </c>
      <c r="F581">
        <v>3</v>
      </c>
      <c r="G581">
        <v>56</v>
      </c>
      <c r="H581" s="8">
        <f>Cocina[[#This Row],[Tiempo de Preparación]]/Cocina[[#This Row],[Cantidad Ordenada]]</f>
        <v>18.666666666666668</v>
      </c>
      <c r="I581">
        <f>Cocina[[#This Row],[Precio Unitario]]*Cocina[[#This Row],[Cantidad Ordenada]]</f>
        <v>81</v>
      </c>
      <c r="J581">
        <f>Cocina[[#This Row],[Costo Unitario]]*Cocina[[#This Row],[Cantidad Ordenada]]</f>
        <v>48</v>
      </c>
      <c r="K581">
        <f>Cocina[[#This Row],[Ganacia Bruta]]-Cocina[[#This Row],[Coste Total]]</f>
        <v>33</v>
      </c>
      <c r="L581" s="3">
        <f>Cocina[[#This Row],[Ganancia Neta]]/Cocina[[#This Row],[Ganacia Bruta]]</f>
        <v>0.40740740740740738</v>
      </c>
      <c r="N581"/>
    </row>
    <row r="582" spans="1:14" x14ac:dyDescent="0.2">
      <c r="A582">
        <v>226</v>
      </c>
      <c r="B582">
        <v>7</v>
      </c>
      <c r="C582" t="s">
        <v>18</v>
      </c>
      <c r="D582">
        <v>17</v>
      </c>
      <c r="E582">
        <v>29</v>
      </c>
      <c r="F582">
        <v>1</v>
      </c>
      <c r="G582">
        <v>54</v>
      </c>
      <c r="H582" s="8">
        <f>Cocina[[#This Row],[Tiempo de Preparación]]/Cocina[[#This Row],[Cantidad Ordenada]]</f>
        <v>54</v>
      </c>
      <c r="I582">
        <f>Cocina[[#This Row],[Precio Unitario]]*Cocina[[#This Row],[Cantidad Ordenada]]</f>
        <v>29</v>
      </c>
      <c r="J582">
        <f>Cocina[[#This Row],[Costo Unitario]]*Cocina[[#This Row],[Cantidad Ordenada]]</f>
        <v>17</v>
      </c>
      <c r="K582">
        <f>Cocina[[#This Row],[Ganacia Bruta]]-Cocina[[#This Row],[Coste Total]]</f>
        <v>12</v>
      </c>
      <c r="L582" s="3">
        <f>Cocina[[#This Row],[Ganancia Neta]]/Cocina[[#This Row],[Ganacia Bruta]]</f>
        <v>0.41379310344827586</v>
      </c>
      <c r="N582"/>
    </row>
    <row r="583" spans="1:14" x14ac:dyDescent="0.2">
      <c r="A583">
        <v>227</v>
      </c>
      <c r="B583">
        <v>17</v>
      </c>
      <c r="C583" t="s">
        <v>65</v>
      </c>
      <c r="D583">
        <v>14</v>
      </c>
      <c r="E583">
        <v>24</v>
      </c>
      <c r="F583">
        <v>1</v>
      </c>
      <c r="G583">
        <v>58</v>
      </c>
      <c r="H583" s="8">
        <f>Cocina[[#This Row],[Tiempo de Preparación]]/Cocina[[#This Row],[Cantidad Ordenada]]</f>
        <v>58</v>
      </c>
      <c r="I583">
        <f>Cocina[[#This Row],[Precio Unitario]]*Cocina[[#This Row],[Cantidad Ordenada]]</f>
        <v>24</v>
      </c>
      <c r="J583">
        <f>Cocina[[#This Row],[Costo Unitario]]*Cocina[[#This Row],[Cantidad Ordenada]]</f>
        <v>14</v>
      </c>
      <c r="K583">
        <f>Cocina[[#This Row],[Ganacia Bruta]]-Cocina[[#This Row],[Coste Total]]</f>
        <v>10</v>
      </c>
      <c r="L583" s="3">
        <f>Cocina[[#This Row],[Ganancia Neta]]/Cocina[[#This Row],[Ganacia Bruta]]</f>
        <v>0.41666666666666669</v>
      </c>
      <c r="N583"/>
    </row>
    <row r="584" spans="1:14" x14ac:dyDescent="0.2">
      <c r="A584">
        <v>227</v>
      </c>
      <c r="B584">
        <v>17</v>
      </c>
      <c r="C584" t="s">
        <v>47</v>
      </c>
      <c r="D584">
        <v>19</v>
      </c>
      <c r="E584">
        <v>31</v>
      </c>
      <c r="F584">
        <v>3</v>
      </c>
      <c r="G584">
        <v>15</v>
      </c>
      <c r="H584" s="8">
        <f>Cocina[[#This Row],[Tiempo de Preparación]]/Cocina[[#This Row],[Cantidad Ordenada]]</f>
        <v>5</v>
      </c>
      <c r="I584">
        <f>Cocina[[#This Row],[Precio Unitario]]*Cocina[[#This Row],[Cantidad Ordenada]]</f>
        <v>93</v>
      </c>
      <c r="J584">
        <f>Cocina[[#This Row],[Costo Unitario]]*Cocina[[#This Row],[Cantidad Ordenada]]</f>
        <v>57</v>
      </c>
      <c r="K584">
        <f>Cocina[[#This Row],[Ganacia Bruta]]-Cocina[[#This Row],[Coste Total]]</f>
        <v>36</v>
      </c>
      <c r="L584" s="3">
        <f>Cocina[[#This Row],[Ganancia Neta]]/Cocina[[#This Row],[Ganacia Bruta]]</f>
        <v>0.38709677419354838</v>
      </c>
      <c r="N584"/>
    </row>
    <row r="585" spans="1:14" x14ac:dyDescent="0.2">
      <c r="A585">
        <v>227</v>
      </c>
      <c r="B585">
        <v>17</v>
      </c>
      <c r="C585" t="s">
        <v>22</v>
      </c>
      <c r="D585">
        <v>16</v>
      </c>
      <c r="E585">
        <v>28</v>
      </c>
      <c r="F585">
        <v>1</v>
      </c>
      <c r="G585">
        <v>13</v>
      </c>
      <c r="H585" s="8">
        <f>Cocina[[#This Row],[Tiempo de Preparación]]/Cocina[[#This Row],[Cantidad Ordenada]]</f>
        <v>13</v>
      </c>
      <c r="I585">
        <f>Cocina[[#This Row],[Precio Unitario]]*Cocina[[#This Row],[Cantidad Ordenada]]</f>
        <v>28</v>
      </c>
      <c r="J585">
        <f>Cocina[[#This Row],[Costo Unitario]]*Cocina[[#This Row],[Cantidad Ordenada]]</f>
        <v>16</v>
      </c>
      <c r="K585">
        <f>Cocina[[#This Row],[Ganacia Bruta]]-Cocina[[#This Row],[Coste Total]]</f>
        <v>12</v>
      </c>
      <c r="L585" s="3">
        <f>Cocina[[#This Row],[Ganancia Neta]]/Cocina[[#This Row],[Ganacia Bruta]]</f>
        <v>0.42857142857142855</v>
      </c>
      <c r="N585"/>
    </row>
    <row r="586" spans="1:14" x14ac:dyDescent="0.2">
      <c r="A586">
        <v>227</v>
      </c>
      <c r="B586">
        <v>17</v>
      </c>
      <c r="C586" t="s">
        <v>102</v>
      </c>
      <c r="D586">
        <v>20</v>
      </c>
      <c r="E586">
        <v>33</v>
      </c>
      <c r="F586">
        <v>2</v>
      </c>
      <c r="G586">
        <v>33</v>
      </c>
      <c r="H586" s="8">
        <f>Cocina[[#This Row],[Tiempo de Preparación]]/Cocina[[#This Row],[Cantidad Ordenada]]</f>
        <v>16.5</v>
      </c>
      <c r="I586">
        <f>Cocina[[#This Row],[Precio Unitario]]*Cocina[[#This Row],[Cantidad Ordenada]]</f>
        <v>66</v>
      </c>
      <c r="J586">
        <f>Cocina[[#This Row],[Costo Unitario]]*Cocina[[#This Row],[Cantidad Ordenada]]</f>
        <v>40</v>
      </c>
      <c r="K586">
        <f>Cocina[[#This Row],[Ganacia Bruta]]-Cocina[[#This Row],[Coste Total]]</f>
        <v>26</v>
      </c>
      <c r="L586" s="3">
        <f>Cocina[[#This Row],[Ganancia Neta]]/Cocina[[#This Row],[Ganacia Bruta]]</f>
        <v>0.39393939393939392</v>
      </c>
      <c r="N586"/>
    </row>
    <row r="587" spans="1:14" x14ac:dyDescent="0.2">
      <c r="A587">
        <v>228</v>
      </c>
      <c r="B587">
        <v>16</v>
      </c>
      <c r="C587" t="s">
        <v>79</v>
      </c>
      <c r="D587">
        <v>14</v>
      </c>
      <c r="E587">
        <v>23</v>
      </c>
      <c r="F587">
        <v>3</v>
      </c>
      <c r="G587">
        <v>35</v>
      </c>
      <c r="H587" s="8">
        <f>Cocina[[#This Row],[Tiempo de Preparación]]/Cocina[[#This Row],[Cantidad Ordenada]]</f>
        <v>11.666666666666666</v>
      </c>
      <c r="I587">
        <f>Cocina[[#This Row],[Precio Unitario]]*Cocina[[#This Row],[Cantidad Ordenada]]</f>
        <v>69</v>
      </c>
      <c r="J587">
        <f>Cocina[[#This Row],[Costo Unitario]]*Cocina[[#This Row],[Cantidad Ordenada]]</f>
        <v>42</v>
      </c>
      <c r="K587">
        <f>Cocina[[#This Row],[Ganacia Bruta]]-Cocina[[#This Row],[Coste Total]]</f>
        <v>27</v>
      </c>
      <c r="L587" s="3">
        <f>Cocina[[#This Row],[Ganancia Neta]]/Cocina[[#This Row],[Ganacia Bruta]]</f>
        <v>0.39130434782608697</v>
      </c>
      <c r="N587"/>
    </row>
    <row r="588" spans="1:14" x14ac:dyDescent="0.2">
      <c r="A588">
        <v>229</v>
      </c>
      <c r="B588">
        <v>14</v>
      </c>
      <c r="C588" t="s">
        <v>50</v>
      </c>
      <c r="D588">
        <v>15</v>
      </c>
      <c r="E588">
        <v>25</v>
      </c>
      <c r="F588">
        <v>1</v>
      </c>
      <c r="G588">
        <v>28</v>
      </c>
      <c r="H588" s="8">
        <f>Cocina[[#This Row],[Tiempo de Preparación]]/Cocina[[#This Row],[Cantidad Ordenada]]</f>
        <v>28</v>
      </c>
      <c r="I588">
        <f>Cocina[[#This Row],[Precio Unitario]]*Cocina[[#This Row],[Cantidad Ordenada]]</f>
        <v>25</v>
      </c>
      <c r="J588">
        <f>Cocina[[#This Row],[Costo Unitario]]*Cocina[[#This Row],[Cantidad Ordenada]]</f>
        <v>15</v>
      </c>
      <c r="K588">
        <f>Cocina[[#This Row],[Ganacia Bruta]]-Cocina[[#This Row],[Coste Total]]</f>
        <v>10</v>
      </c>
      <c r="L588" s="3">
        <f>Cocina[[#This Row],[Ganancia Neta]]/Cocina[[#This Row],[Ganacia Bruta]]</f>
        <v>0.4</v>
      </c>
      <c r="N588"/>
    </row>
    <row r="589" spans="1:14" x14ac:dyDescent="0.2">
      <c r="A589">
        <v>229</v>
      </c>
      <c r="B589">
        <v>14</v>
      </c>
      <c r="C589" t="s">
        <v>11</v>
      </c>
      <c r="D589">
        <v>21</v>
      </c>
      <c r="E589">
        <v>35</v>
      </c>
      <c r="F589">
        <v>1</v>
      </c>
      <c r="G589">
        <v>43</v>
      </c>
      <c r="H589" s="8">
        <f>Cocina[[#This Row],[Tiempo de Preparación]]/Cocina[[#This Row],[Cantidad Ordenada]]</f>
        <v>43</v>
      </c>
      <c r="I589">
        <f>Cocina[[#This Row],[Precio Unitario]]*Cocina[[#This Row],[Cantidad Ordenada]]</f>
        <v>35</v>
      </c>
      <c r="J589">
        <f>Cocina[[#This Row],[Costo Unitario]]*Cocina[[#This Row],[Cantidad Ordenada]]</f>
        <v>21</v>
      </c>
      <c r="K589">
        <f>Cocina[[#This Row],[Ganacia Bruta]]-Cocina[[#This Row],[Coste Total]]</f>
        <v>14</v>
      </c>
      <c r="L589" s="3">
        <f>Cocina[[#This Row],[Ganancia Neta]]/Cocina[[#This Row],[Ganacia Bruta]]</f>
        <v>0.4</v>
      </c>
      <c r="N589"/>
    </row>
    <row r="590" spans="1:14" x14ac:dyDescent="0.2">
      <c r="A590">
        <v>229</v>
      </c>
      <c r="B590">
        <v>14</v>
      </c>
      <c r="C590" t="s">
        <v>35</v>
      </c>
      <c r="D590">
        <v>22</v>
      </c>
      <c r="E590">
        <v>36</v>
      </c>
      <c r="F590">
        <v>1</v>
      </c>
      <c r="G590">
        <v>19</v>
      </c>
      <c r="H590" s="8">
        <f>Cocina[[#This Row],[Tiempo de Preparación]]/Cocina[[#This Row],[Cantidad Ordenada]]</f>
        <v>19</v>
      </c>
      <c r="I590">
        <f>Cocina[[#This Row],[Precio Unitario]]*Cocina[[#This Row],[Cantidad Ordenada]]</f>
        <v>36</v>
      </c>
      <c r="J590">
        <f>Cocina[[#This Row],[Costo Unitario]]*Cocina[[#This Row],[Cantidad Ordenada]]</f>
        <v>22</v>
      </c>
      <c r="K590">
        <f>Cocina[[#This Row],[Ganacia Bruta]]-Cocina[[#This Row],[Coste Total]]</f>
        <v>14</v>
      </c>
      <c r="L590" s="3">
        <f>Cocina[[#This Row],[Ganancia Neta]]/Cocina[[#This Row],[Ganacia Bruta]]</f>
        <v>0.3888888888888889</v>
      </c>
      <c r="N590"/>
    </row>
    <row r="591" spans="1:14" x14ac:dyDescent="0.2">
      <c r="A591">
        <v>229</v>
      </c>
      <c r="B591">
        <v>14</v>
      </c>
      <c r="C591" t="s">
        <v>22</v>
      </c>
      <c r="D591">
        <v>16</v>
      </c>
      <c r="E591">
        <v>28</v>
      </c>
      <c r="F591">
        <v>1</v>
      </c>
      <c r="G591">
        <v>27</v>
      </c>
      <c r="H591" s="8">
        <f>Cocina[[#This Row],[Tiempo de Preparación]]/Cocina[[#This Row],[Cantidad Ordenada]]</f>
        <v>27</v>
      </c>
      <c r="I591">
        <f>Cocina[[#This Row],[Precio Unitario]]*Cocina[[#This Row],[Cantidad Ordenada]]</f>
        <v>28</v>
      </c>
      <c r="J591">
        <f>Cocina[[#This Row],[Costo Unitario]]*Cocina[[#This Row],[Cantidad Ordenada]]</f>
        <v>16</v>
      </c>
      <c r="K591">
        <f>Cocina[[#This Row],[Ganacia Bruta]]-Cocina[[#This Row],[Coste Total]]</f>
        <v>12</v>
      </c>
      <c r="L591" s="3">
        <f>Cocina[[#This Row],[Ganancia Neta]]/Cocina[[#This Row],[Ganacia Bruta]]</f>
        <v>0.42857142857142855</v>
      </c>
      <c r="N591"/>
    </row>
    <row r="592" spans="1:14" x14ac:dyDescent="0.2">
      <c r="A592">
        <v>230</v>
      </c>
      <c r="B592">
        <v>5</v>
      </c>
      <c r="C592" t="s">
        <v>95</v>
      </c>
      <c r="D592">
        <v>19</v>
      </c>
      <c r="E592">
        <v>32</v>
      </c>
      <c r="F592">
        <v>3</v>
      </c>
      <c r="G592">
        <v>10</v>
      </c>
      <c r="H592" s="8">
        <f>Cocina[[#This Row],[Tiempo de Preparación]]/Cocina[[#This Row],[Cantidad Ordenada]]</f>
        <v>3.3333333333333335</v>
      </c>
      <c r="I592">
        <f>Cocina[[#This Row],[Precio Unitario]]*Cocina[[#This Row],[Cantidad Ordenada]]</f>
        <v>96</v>
      </c>
      <c r="J592">
        <f>Cocina[[#This Row],[Costo Unitario]]*Cocina[[#This Row],[Cantidad Ordenada]]</f>
        <v>57</v>
      </c>
      <c r="K592">
        <f>Cocina[[#This Row],[Ganacia Bruta]]-Cocina[[#This Row],[Coste Total]]</f>
        <v>39</v>
      </c>
      <c r="L592" s="3">
        <f>Cocina[[#This Row],[Ganancia Neta]]/Cocina[[#This Row],[Ganacia Bruta]]</f>
        <v>0.40625</v>
      </c>
      <c r="N592"/>
    </row>
    <row r="593" spans="1:14" x14ac:dyDescent="0.2">
      <c r="A593">
        <v>230</v>
      </c>
      <c r="B593">
        <v>5</v>
      </c>
      <c r="C593" t="s">
        <v>22</v>
      </c>
      <c r="D593">
        <v>16</v>
      </c>
      <c r="E593">
        <v>28</v>
      </c>
      <c r="F593">
        <v>2</v>
      </c>
      <c r="G593">
        <v>24</v>
      </c>
      <c r="H593" s="8">
        <f>Cocina[[#This Row],[Tiempo de Preparación]]/Cocina[[#This Row],[Cantidad Ordenada]]</f>
        <v>12</v>
      </c>
      <c r="I593">
        <f>Cocina[[#This Row],[Precio Unitario]]*Cocina[[#This Row],[Cantidad Ordenada]]</f>
        <v>56</v>
      </c>
      <c r="J593">
        <f>Cocina[[#This Row],[Costo Unitario]]*Cocina[[#This Row],[Cantidad Ordenada]]</f>
        <v>32</v>
      </c>
      <c r="K593">
        <f>Cocina[[#This Row],[Ganacia Bruta]]-Cocina[[#This Row],[Coste Total]]</f>
        <v>24</v>
      </c>
      <c r="L593" s="3">
        <f>Cocina[[#This Row],[Ganancia Neta]]/Cocina[[#This Row],[Ganacia Bruta]]</f>
        <v>0.42857142857142855</v>
      </c>
      <c r="N593"/>
    </row>
    <row r="594" spans="1:14" x14ac:dyDescent="0.2">
      <c r="A594">
        <v>230</v>
      </c>
      <c r="B594">
        <v>5</v>
      </c>
      <c r="C594" t="s">
        <v>47</v>
      </c>
      <c r="D594">
        <v>19</v>
      </c>
      <c r="E594">
        <v>31</v>
      </c>
      <c r="F594">
        <v>2</v>
      </c>
      <c r="G594">
        <v>57</v>
      </c>
      <c r="H594" s="8">
        <f>Cocina[[#This Row],[Tiempo de Preparación]]/Cocina[[#This Row],[Cantidad Ordenada]]</f>
        <v>28.5</v>
      </c>
      <c r="I594">
        <f>Cocina[[#This Row],[Precio Unitario]]*Cocina[[#This Row],[Cantidad Ordenada]]</f>
        <v>62</v>
      </c>
      <c r="J594">
        <f>Cocina[[#This Row],[Costo Unitario]]*Cocina[[#This Row],[Cantidad Ordenada]]</f>
        <v>38</v>
      </c>
      <c r="K594">
        <f>Cocina[[#This Row],[Ganacia Bruta]]-Cocina[[#This Row],[Coste Total]]</f>
        <v>24</v>
      </c>
      <c r="L594" s="3">
        <f>Cocina[[#This Row],[Ganancia Neta]]/Cocina[[#This Row],[Ganacia Bruta]]</f>
        <v>0.38709677419354838</v>
      </c>
      <c r="N594"/>
    </row>
    <row r="595" spans="1:14" x14ac:dyDescent="0.2">
      <c r="A595">
        <v>231</v>
      </c>
      <c r="B595">
        <v>8</v>
      </c>
      <c r="C595" t="s">
        <v>33</v>
      </c>
      <c r="D595">
        <v>13</v>
      </c>
      <c r="E595">
        <v>21</v>
      </c>
      <c r="F595">
        <v>2</v>
      </c>
      <c r="G595">
        <v>29</v>
      </c>
      <c r="H595" s="8">
        <f>Cocina[[#This Row],[Tiempo de Preparación]]/Cocina[[#This Row],[Cantidad Ordenada]]</f>
        <v>14.5</v>
      </c>
      <c r="I595">
        <f>Cocina[[#This Row],[Precio Unitario]]*Cocina[[#This Row],[Cantidad Ordenada]]</f>
        <v>42</v>
      </c>
      <c r="J595">
        <f>Cocina[[#This Row],[Costo Unitario]]*Cocina[[#This Row],[Cantidad Ordenada]]</f>
        <v>26</v>
      </c>
      <c r="K595">
        <f>Cocina[[#This Row],[Ganacia Bruta]]-Cocina[[#This Row],[Coste Total]]</f>
        <v>16</v>
      </c>
      <c r="L595" s="3">
        <f>Cocina[[#This Row],[Ganancia Neta]]/Cocina[[#This Row],[Ganacia Bruta]]</f>
        <v>0.38095238095238093</v>
      </c>
      <c r="N595"/>
    </row>
    <row r="596" spans="1:14" x14ac:dyDescent="0.2">
      <c r="A596">
        <v>231</v>
      </c>
      <c r="B596">
        <v>8</v>
      </c>
      <c r="C596" t="s">
        <v>29</v>
      </c>
      <c r="D596">
        <v>20</v>
      </c>
      <c r="E596">
        <v>34</v>
      </c>
      <c r="F596">
        <v>3</v>
      </c>
      <c r="G596">
        <v>17</v>
      </c>
      <c r="H596" s="8">
        <f>Cocina[[#This Row],[Tiempo de Preparación]]/Cocina[[#This Row],[Cantidad Ordenada]]</f>
        <v>5.666666666666667</v>
      </c>
      <c r="I596">
        <f>Cocina[[#This Row],[Precio Unitario]]*Cocina[[#This Row],[Cantidad Ordenada]]</f>
        <v>102</v>
      </c>
      <c r="J596">
        <f>Cocina[[#This Row],[Costo Unitario]]*Cocina[[#This Row],[Cantidad Ordenada]]</f>
        <v>60</v>
      </c>
      <c r="K596">
        <f>Cocina[[#This Row],[Ganacia Bruta]]-Cocina[[#This Row],[Coste Total]]</f>
        <v>42</v>
      </c>
      <c r="L596" s="3">
        <f>Cocina[[#This Row],[Ganancia Neta]]/Cocina[[#This Row],[Ganacia Bruta]]</f>
        <v>0.41176470588235292</v>
      </c>
      <c r="N596"/>
    </row>
    <row r="597" spans="1:14" x14ac:dyDescent="0.2">
      <c r="A597">
        <v>231</v>
      </c>
      <c r="B597">
        <v>8</v>
      </c>
      <c r="C597" t="s">
        <v>47</v>
      </c>
      <c r="D597">
        <v>19</v>
      </c>
      <c r="E597">
        <v>31</v>
      </c>
      <c r="F597">
        <v>1</v>
      </c>
      <c r="G597">
        <v>53</v>
      </c>
      <c r="H597" s="8">
        <f>Cocina[[#This Row],[Tiempo de Preparación]]/Cocina[[#This Row],[Cantidad Ordenada]]</f>
        <v>53</v>
      </c>
      <c r="I597">
        <f>Cocina[[#This Row],[Precio Unitario]]*Cocina[[#This Row],[Cantidad Ordenada]]</f>
        <v>31</v>
      </c>
      <c r="J597">
        <f>Cocina[[#This Row],[Costo Unitario]]*Cocina[[#This Row],[Cantidad Ordenada]]</f>
        <v>19</v>
      </c>
      <c r="K597">
        <f>Cocina[[#This Row],[Ganacia Bruta]]-Cocina[[#This Row],[Coste Total]]</f>
        <v>12</v>
      </c>
      <c r="L597" s="3">
        <f>Cocina[[#This Row],[Ganancia Neta]]/Cocina[[#This Row],[Ganacia Bruta]]</f>
        <v>0.38709677419354838</v>
      </c>
      <c r="N597"/>
    </row>
    <row r="598" spans="1:14" x14ac:dyDescent="0.2">
      <c r="A598">
        <v>231</v>
      </c>
      <c r="B598">
        <v>8</v>
      </c>
      <c r="C598" t="s">
        <v>102</v>
      </c>
      <c r="D598">
        <v>20</v>
      </c>
      <c r="E598">
        <v>33</v>
      </c>
      <c r="F598">
        <v>1</v>
      </c>
      <c r="G598">
        <v>51</v>
      </c>
      <c r="H598" s="8">
        <f>Cocina[[#This Row],[Tiempo de Preparación]]/Cocina[[#This Row],[Cantidad Ordenada]]</f>
        <v>51</v>
      </c>
      <c r="I598">
        <f>Cocina[[#This Row],[Precio Unitario]]*Cocina[[#This Row],[Cantidad Ordenada]]</f>
        <v>33</v>
      </c>
      <c r="J598">
        <f>Cocina[[#This Row],[Costo Unitario]]*Cocina[[#This Row],[Cantidad Ordenada]]</f>
        <v>20</v>
      </c>
      <c r="K598">
        <f>Cocina[[#This Row],[Ganacia Bruta]]-Cocina[[#This Row],[Coste Total]]</f>
        <v>13</v>
      </c>
      <c r="L598" s="3">
        <f>Cocina[[#This Row],[Ganancia Neta]]/Cocina[[#This Row],[Ganacia Bruta]]</f>
        <v>0.39393939393939392</v>
      </c>
      <c r="N598"/>
    </row>
    <row r="599" spans="1:14" x14ac:dyDescent="0.2">
      <c r="A599">
        <v>232</v>
      </c>
      <c r="B599">
        <v>2</v>
      </c>
      <c r="C599" t="s">
        <v>65</v>
      </c>
      <c r="D599">
        <v>14</v>
      </c>
      <c r="E599">
        <v>24</v>
      </c>
      <c r="F599">
        <v>1</v>
      </c>
      <c r="G599">
        <v>50</v>
      </c>
      <c r="H599" s="8">
        <f>Cocina[[#This Row],[Tiempo de Preparación]]/Cocina[[#This Row],[Cantidad Ordenada]]</f>
        <v>50</v>
      </c>
      <c r="I599">
        <f>Cocina[[#This Row],[Precio Unitario]]*Cocina[[#This Row],[Cantidad Ordenada]]</f>
        <v>24</v>
      </c>
      <c r="J599">
        <f>Cocina[[#This Row],[Costo Unitario]]*Cocina[[#This Row],[Cantidad Ordenada]]</f>
        <v>14</v>
      </c>
      <c r="K599">
        <f>Cocina[[#This Row],[Ganacia Bruta]]-Cocina[[#This Row],[Coste Total]]</f>
        <v>10</v>
      </c>
      <c r="L599" s="3">
        <f>Cocina[[#This Row],[Ganancia Neta]]/Cocina[[#This Row],[Ganacia Bruta]]</f>
        <v>0.41666666666666669</v>
      </c>
      <c r="N599"/>
    </row>
    <row r="600" spans="1:14" x14ac:dyDescent="0.2">
      <c r="A600">
        <v>232</v>
      </c>
      <c r="B600">
        <v>2</v>
      </c>
      <c r="C600" t="s">
        <v>41</v>
      </c>
      <c r="D600">
        <v>16</v>
      </c>
      <c r="E600">
        <v>27</v>
      </c>
      <c r="F600">
        <v>2</v>
      </c>
      <c r="G600">
        <v>30</v>
      </c>
      <c r="H600" s="8">
        <f>Cocina[[#This Row],[Tiempo de Preparación]]/Cocina[[#This Row],[Cantidad Ordenada]]</f>
        <v>15</v>
      </c>
      <c r="I600">
        <f>Cocina[[#This Row],[Precio Unitario]]*Cocina[[#This Row],[Cantidad Ordenada]]</f>
        <v>54</v>
      </c>
      <c r="J600">
        <f>Cocina[[#This Row],[Costo Unitario]]*Cocina[[#This Row],[Cantidad Ordenada]]</f>
        <v>32</v>
      </c>
      <c r="K600">
        <f>Cocina[[#This Row],[Ganacia Bruta]]-Cocina[[#This Row],[Coste Total]]</f>
        <v>22</v>
      </c>
      <c r="L600" s="3">
        <f>Cocina[[#This Row],[Ganancia Neta]]/Cocina[[#This Row],[Ganacia Bruta]]</f>
        <v>0.40740740740740738</v>
      </c>
      <c r="N600"/>
    </row>
    <row r="601" spans="1:14" x14ac:dyDescent="0.2">
      <c r="A601">
        <v>232</v>
      </c>
      <c r="B601">
        <v>2</v>
      </c>
      <c r="C601" t="s">
        <v>31</v>
      </c>
      <c r="D601">
        <v>18</v>
      </c>
      <c r="E601">
        <v>30</v>
      </c>
      <c r="F601">
        <v>2</v>
      </c>
      <c r="G601">
        <v>40</v>
      </c>
      <c r="H601" s="8">
        <f>Cocina[[#This Row],[Tiempo de Preparación]]/Cocina[[#This Row],[Cantidad Ordenada]]</f>
        <v>20</v>
      </c>
      <c r="I601">
        <f>Cocina[[#This Row],[Precio Unitario]]*Cocina[[#This Row],[Cantidad Ordenada]]</f>
        <v>60</v>
      </c>
      <c r="J601">
        <f>Cocina[[#This Row],[Costo Unitario]]*Cocina[[#This Row],[Cantidad Ordenada]]</f>
        <v>36</v>
      </c>
      <c r="K601">
        <f>Cocina[[#This Row],[Ganacia Bruta]]-Cocina[[#This Row],[Coste Total]]</f>
        <v>24</v>
      </c>
      <c r="L601" s="3">
        <f>Cocina[[#This Row],[Ganancia Neta]]/Cocina[[#This Row],[Ganacia Bruta]]</f>
        <v>0.4</v>
      </c>
      <c r="N601"/>
    </row>
    <row r="602" spans="1:14" x14ac:dyDescent="0.2">
      <c r="A602">
        <v>232</v>
      </c>
      <c r="B602">
        <v>2</v>
      </c>
      <c r="C602" t="s">
        <v>61</v>
      </c>
      <c r="D602">
        <v>15</v>
      </c>
      <c r="E602">
        <v>26</v>
      </c>
      <c r="F602">
        <v>2</v>
      </c>
      <c r="G602">
        <v>19</v>
      </c>
      <c r="H602" s="8">
        <f>Cocina[[#This Row],[Tiempo de Preparación]]/Cocina[[#This Row],[Cantidad Ordenada]]</f>
        <v>9.5</v>
      </c>
      <c r="I602">
        <f>Cocina[[#This Row],[Precio Unitario]]*Cocina[[#This Row],[Cantidad Ordenada]]</f>
        <v>52</v>
      </c>
      <c r="J602">
        <f>Cocina[[#This Row],[Costo Unitario]]*Cocina[[#This Row],[Cantidad Ordenada]]</f>
        <v>30</v>
      </c>
      <c r="K602">
        <f>Cocina[[#This Row],[Ganacia Bruta]]-Cocina[[#This Row],[Coste Total]]</f>
        <v>22</v>
      </c>
      <c r="L602" s="3">
        <f>Cocina[[#This Row],[Ganancia Neta]]/Cocina[[#This Row],[Ganacia Bruta]]</f>
        <v>0.42307692307692307</v>
      </c>
      <c r="N602"/>
    </row>
    <row r="603" spans="1:14" x14ac:dyDescent="0.2">
      <c r="A603">
        <v>233</v>
      </c>
      <c r="B603">
        <v>8</v>
      </c>
      <c r="C603" t="s">
        <v>44</v>
      </c>
      <c r="D603">
        <v>11</v>
      </c>
      <c r="E603">
        <v>19</v>
      </c>
      <c r="F603">
        <v>2</v>
      </c>
      <c r="G603">
        <v>31</v>
      </c>
      <c r="H603" s="8">
        <f>Cocina[[#This Row],[Tiempo de Preparación]]/Cocina[[#This Row],[Cantidad Ordenada]]</f>
        <v>15.5</v>
      </c>
      <c r="I603">
        <f>Cocina[[#This Row],[Precio Unitario]]*Cocina[[#This Row],[Cantidad Ordenada]]</f>
        <v>38</v>
      </c>
      <c r="J603">
        <f>Cocina[[#This Row],[Costo Unitario]]*Cocina[[#This Row],[Cantidad Ordenada]]</f>
        <v>22</v>
      </c>
      <c r="K603">
        <f>Cocina[[#This Row],[Ganacia Bruta]]-Cocina[[#This Row],[Coste Total]]</f>
        <v>16</v>
      </c>
      <c r="L603" s="3">
        <f>Cocina[[#This Row],[Ganancia Neta]]/Cocina[[#This Row],[Ganacia Bruta]]</f>
        <v>0.42105263157894735</v>
      </c>
      <c r="N603"/>
    </row>
    <row r="604" spans="1:14" x14ac:dyDescent="0.2">
      <c r="A604">
        <v>234</v>
      </c>
      <c r="B604">
        <v>17</v>
      </c>
      <c r="C604" t="s">
        <v>31</v>
      </c>
      <c r="D604">
        <v>18</v>
      </c>
      <c r="E604">
        <v>30</v>
      </c>
      <c r="F604">
        <v>2</v>
      </c>
      <c r="G604">
        <v>41</v>
      </c>
      <c r="H604" s="8">
        <f>Cocina[[#This Row],[Tiempo de Preparación]]/Cocina[[#This Row],[Cantidad Ordenada]]</f>
        <v>20.5</v>
      </c>
      <c r="I604">
        <f>Cocina[[#This Row],[Precio Unitario]]*Cocina[[#This Row],[Cantidad Ordenada]]</f>
        <v>60</v>
      </c>
      <c r="J604">
        <f>Cocina[[#This Row],[Costo Unitario]]*Cocina[[#This Row],[Cantidad Ordenada]]</f>
        <v>36</v>
      </c>
      <c r="K604">
        <f>Cocina[[#This Row],[Ganacia Bruta]]-Cocina[[#This Row],[Coste Total]]</f>
        <v>24</v>
      </c>
      <c r="L604" s="3">
        <f>Cocina[[#This Row],[Ganancia Neta]]/Cocina[[#This Row],[Ganacia Bruta]]</f>
        <v>0.4</v>
      </c>
      <c r="N604"/>
    </row>
    <row r="605" spans="1:14" x14ac:dyDescent="0.2">
      <c r="A605">
        <v>234</v>
      </c>
      <c r="B605">
        <v>17</v>
      </c>
      <c r="C605" t="s">
        <v>65</v>
      </c>
      <c r="D605">
        <v>14</v>
      </c>
      <c r="E605">
        <v>24</v>
      </c>
      <c r="F605">
        <v>3</v>
      </c>
      <c r="G605">
        <v>35</v>
      </c>
      <c r="H605" s="8">
        <f>Cocina[[#This Row],[Tiempo de Preparación]]/Cocina[[#This Row],[Cantidad Ordenada]]</f>
        <v>11.666666666666666</v>
      </c>
      <c r="I605">
        <f>Cocina[[#This Row],[Precio Unitario]]*Cocina[[#This Row],[Cantidad Ordenada]]</f>
        <v>72</v>
      </c>
      <c r="J605">
        <f>Cocina[[#This Row],[Costo Unitario]]*Cocina[[#This Row],[Cantidad Ordenada]]</f>
        <v>42</v>
      </c>
      <c r="K605">
        <f>Cocina[[#This Row],[Ganacia Bruta]]-Cocina[[#This Row],[Coste Total]]</f>
        <v>30</v>
      </c>
      <c r="L605" s="3">
        <f>Cocina[[#This Row],[Ganancia Neta]]/Cocina[[#This Row],[Ganacia Bruta]]</f>
        <v>0.41666666666666669</v>
      </c>
      <c r="N605"/>
    </row>
    <row r="606" spans="1:14" x14ac:dyDescent="0.2">
      <c r="A606">
        <v>234</v>
      </c>
      <c r="B606">
        <v>17</v>
      </c>
      <c r="C606" t="s">
        <v>47</v>
      </c>
      <c r="D606">
        <v>19</v>
      </c>
      <c r="E606">
        <v>31</v>
      </c>
      <c r="F606">
        <v>3</v>
      </c>
      <c r="G606">
        <v>23</v>
      </c>
      <c r="H606" s="8">
        <f>Cocina[[#This Row],[Tiempo de Preparación]]/Cocina[[#This Row],[Cantidad Ordenada]]</f>
        <v>7.666666666666667</v>
      </c>
      <c r="I606">
        <f>Cocina[[#This Row],[Precio Unitario]]*Cocina[[#This Row],[Cantidad Ordenada]]</f>
        <v>93</v>
      </c>
      <c r="J606">
        <f>Cocina[[#This Row],[Costo Unitario]]*Cocina[[#This Row],[Cantidad Ordenada]]</f>
        <v>57</v>
      </c>
      <c r="K606">
        <f>Cocina[[#This Row],[Ganacia Bruta]]-Cocina[[#This Row],[Coste Total]]</f>
        <v>36</v>
      </c>
      <c r="L606" s="3">
        <f>Cocina[[#This Row],[Ganancia Neta]]/Cocina[[#This Row],[Ganacia Bruta]]</f>
        <v>0.38709677419354838</v>
      </c>
      <c r="N606"/>
    </row>
    <row r="607" spans="1:14" x14ac:dyDescent="0.2">
      <c r="A607">
        <v>235</v>
      </c>
      <c r="B607">
        <v>13</v>
      </c>
      <c r="C607" t="s">
        <v>102</v>
      </c>
      <c r="D607">
        <v>20</v>
      </c>
      <c r="E607">
        <v>33</v>
      </c>
      <c r="F607">
        <v>1</v>
      </c>
      <c r="G607">
        <v>25</v>
      </c>
      <c r="H607" s="8">
        <f>Cocina[[#This Row],[Tiempo de Preparación]]/Cocina[[#This Row],[Cantidad Ordenada]]</f>
        <v>25</v>
      </c>
      <c r="I607">
        <f>Cocina[[#This Row],[Precio Unitario]]*Cocina[[#This Row],[Cantidad Ordenada]]</f>
        <v>33</v>
      </c>
      <c r="J607">
        <f>Cocina[[#This Row],[Costo Unitario]]*Cocina[[#This Row],[Cantidad Ordenada]]</f>
        <v>20</v>
      </c>
      <c r="K607">
        <f>Cocina[[#This Row],[Ganacia Bruta]]-Cocina[[#This Row],[Coste Total]]</f>
        <v>13</v>
      </c>
      <c r="L607" s="3">
        <f>Cocina[[#This Row],[Ganancia Neta]]/Cocina[[#This Row],[Ganacia Bruta]]</f>
        <v>0.39393939393939392</v>
      </c>
      <c r="N607"/>
    </row>
    <row r="608" spans="1:14" x14ac:dyDescent="0.2">
      <c r="A608">
        <v>236</v>
      </c>
      <c r="B608">
        <v>12</v>
      </c>
      <c r="C608" t="s">
        <v>102</v>
      </c>
      <c r="D608">
        <v>20</v>
      </c>
      <c r="E608">
        <v>33</v>
      </c>
      <c r="F608">
        <v>3</v>
      </c>
      <c r="G608">
        <v>21</v>
      </c>
      <c r="H608" s="8">
        <f>Cocina[[#This Row],[Tiempo de Preparación]]/Cocina[[#This Row],[Cantidad Ordenada]]</f>
        <v>7</v>
      </c>
      <c r="I608">
        <f>Cocina[[#This Row],[Precio Unitario]]*Cocina[[#This Row],[Cantidad Ordenada]]</f>
        <v>99</v>
      </c>
      <c r="J608">
        <f>Cocina[[#This Row],[Costo Unitario]]*Cocina[[#This Row],[Cantidad Ordenada]]</f>
        <v>60</v>
      </c>
      <c r="K608">
        <f>Cocina[[#This Row],[Ganacia Bruta]]-Cocina[[#This Row],[Coste Total]]</f>
        <v>39</v>
      </c>
      <c r="L608" s="3">
        <f>Cocina[[#This Row],[Ganancia Neta]]/Cocina[[#This Row],[Ganacia Bruta]]</f>
        <v>0.39393939393939392</v>
      </c>
      <c r="N608"/>
    </row>
    <row r="609" spans="1:14" x14ac:dyDescent="0.2">
      <c r="A609">
        <v>236</v>
      </c>
      <c r="B609">
        <v>12</v>
      </c>
      <c r="C609" t="s">
        <v>82</v>
      </c>
      <c r="D609">
        <v>13</v>
      </c>
      <c r="E609">
        <v>22</v>
      </c>
      <c r="F609">
        <v>1</v>
      </c>
      <c r="G609">
        <v>7</v>
      </c>
      <c r="H609" s="8">
        <f>Cocina[[#This Row],[Tiempo de Preparación]]/Cocina[[#This Row],[Cantidad Ordenada]]</f>
        <v>7</v>
      </c>
      <c r="I609">
        <f>Cocina[[#This Row],[Precio Unitario]]*Cocina[[#This Row],[Cantidad Ordenada]]</f>
        <v>22</v>
      </c>
      <c r="J609">
        <f>Cocina[[#This Row],[Costo Unitario]]*Cocina[[#This Row],[Cantidad Ordenada]]</f>
        <v>13</v>
      </c>
      <c r="K609">
        <f>Cocina[[#This Row],[Ganacia Bruta]]-Cocina[[#This Row],[Coste Total]]</f>
        <v>9</v>
      </c>
      <c r="L609" s="3">
        <f>Cocina[[#This Row],[Ganancia Neta]]/Cocina[[#This Row],[Ganacia Bruta]]</f>
        <v>0.40909090909090912</v>
      </c>
      <c r="N609"/>
    </row>
    <row r="610" spans="1:14" x14ac:dyDescent="0.2">
      <c r="A610">
        <v>236</v>
      </c>
      <c r="B610">
        <v>12</v>
      </c>
      <c r="C610" t="s">
        <v>11</v>
      </c>
      <c r="D610">
        <v>21</v>
      </c>
      <c r="E610">
        <v>35</v>
      </c>
      <c r="F610">
        <v>2</v>
      </c>
      <c r="G610">
        <v>43</v>
      </c>
      <c r="H610" s="8">
        <f>Cocina[[#This Row],[Tiempo de Preparación]]/Cocina[[#This Row],[Cantidad Ordenada]]</f>
        <v>21.5</v>
      </c>
      <c r="I610">
        <f>Cocina[[#This Row],[Precio Unitario]]*Cocina[[#This Row],[Cantidad Ordenada]]</f>
        <v>70</v>
      </c>
      <c r="J610">
        <f>Cocina[[#This Row],[Costo Unitario]]*Cocina[[#This Row],[Cantidad Ordenada]]</f>
        <v>42</v>
      </c>
      <c r="K610">
        <f>Cocina[[#This Row],[Ganacia Bruta]]-Cocina[[#This Row],[Coste Total]]</f>
        <v>28</v>
      </c>
      <c r="L610" s="3">
        <f>Cocina[[#This Row],[Ganancia Neta]]/Cocina[[#This Row],[Ganacia Bruta]]</f>
        <v>0.4</v>
      </c>
      <c r="N610"/>
    </row>
    <row r="611" spans="1:14" x14ac:dyDescent="0.2">
      <c r="A611">
        <v>236</v>
      </c>
      <c r="B611">
        <v>12</v>
      </c>
      <c r="C611" t="s">
        <v>95</v>
      </c>
      <c r="D611">
        <v>19</v>
      </c>
      <c r="E611">
        <v>32</v>
      </c>
      <c r="F611">
        <v>2</v>
      </c>
      <c r="G611">
        <v>30</v>
      </c>
      <c r="H611" s="8">
        <f>Cocina[[#This Row],[Tiempo de Preparación]]/Cocina[[#This Row],[Cantidad Ordenada]]</f>
        <v>15</v>
      </c>
      <c r="I611">
        <f>Cocina[[#This Row],[Precio Unitario]]*Cocina[[#This Row],[Cantidad Ordenada]]</f>
        <v>64</v>
      </c>
      <c r="J611">
        <f>Cocina[[#This Row],[Costo Unitario]]*Cocina[[#This Row],[Cantidad Ordenada]]</f>
        <v>38</v>
      </c>
      <c r="K611">
        <f>Cocina[[#This Row],[Ganacia Bruta]]-Cocina[[#This Row],[Coste Total]]</f>
        <v>26</v>
      </c>
      <c r="L611" s="3">
        <f>Cocina[[#This Row],[Ganancia Neta]]/Cocina[[#This Row],[Ganacia Bruta]]</f>
        <v>0.40625</v>
      </c>
      <c r="N611"/>
    </row>
    <row r="612" spans="1:14" x14ac:dyDescent="0.2">
      <c r="A612">
        <v>237</v>
      </c>
      <c r="B612">
        <v>4</v>
      </c>
      <c r="C612" t="s">
        <v>79</v>
      </c>
      <c r="D612">
        <v>14</v>
      </c>
      <c r="E612">
        <v>23</v>
      </c>
      <c r="F612">
        <v>2</v>
      </c>
      <c r="G612">
        <v>12</v>
      </c>
      <c r="H612" s="8">
        <f>Cocina[[#This Row],[Tiempo de Preparación]]/Cocina[[#This Row],[Cantidad Ordenada]]</f>
        <v>6</v>
      </c>
      <c r="I612">
        <f>Cocina[[#This Row],[Precio Unitario]]*Cocina[[#This Row],[Cantidad Ordenada]]</f>
        <v>46</v>
      </c>
      <c r="J612">
        <f>Cocina[[#This Row],[Costo Unitario]]*Cocina[[#This Row],[Cantidad Ordenada]]</f>
        <v>28</v>
      </c>
      <c r="K612">
        <f>Cocina[[#This Row],[Ganacia Bruta]]-Cocina[[#This Row],[Coste Total]]</f>
        <v>18</v>
      </c>
      <c r="L612" s="3">
        <f>Cocina[[#This Row],[Ganancia Neta]]/Cocina[[#This Row],[Ganacia Bruta]]</f>
        <v>0.39130434782608697</v>
      </c>
      <c r="N612"/>
    </row>
    <row r="613" spans="1:14" x14ac:dyDescent="0.2">
      <c r="A613">
        <v>237</v>
      </c>
      <c r="B613">
        <v>4</v>
      </c>
      <c r="C613" t="s">
        <v>31</v>
      </c>
      <c r="D613">
        <v>18</v>
      </c>
      <c r="E613">
        <v>30</v>
      </c>
      <c r="F613">
        <v>2</v>
      </c>
      <c r="G613">
        <v>25</v>
      </c>
      <c r="H613" s="8">
        <f>Cocina[[#This Row],[Tiempo de Preparación]]/Cocina[[#This Row],[Cantidad Ordenada]]</f>
        <v>12.5</v>
      </c>
      <c r="I613">
        <f>Cocina[[#This Row],[Precio Unitario]]*Cocina[[#This Row],[Cantidad Ordenada]]</f>
        <v>60</v>
      </c>
      <c r="J613">
        <f>Cocina[[#This Row],[Costo Unitario]]*Cocina[[#This Row],[Cantidad Ordenada]]</f>
        <v>36</v>
      </c>
      <c r="K613">
        <f>Cocina[[#This Row],[Ganacia Bruta]]-Cocina[[#This Row],[Coste Total]]</f>
        <v>24</v>
      </c>
      <c r="L613" s="3">
        <f>Cocina[[#This Row],[Ganancia Neta]]/Cocina[[#This Row],[Ganacia Bruta]]</f>
        <v>0.4</v>
      </c>
      <c r="N613"/>
    </row>
    <row r="614" spans="1:14" x14ac:dyDescent="0.2">
      <c r="A614">
        <v>238</v>
      </c>
      <c r="B614">
        <v>13</v>
      </c>
      <c r="C614" t="s">
        <v>35</v>
      </c>
      <c r="D614">
        <v>22</v>
      </c>
      <c r="E614">
        <v>36</v>
      </c>
      <c r="F614">
        <v>2</v>
      </c>
      <c r="G614">
        <v>45</v>
      </c>
      <c r="H614" s="8">
        <f>Cocina[[#This Row],[Tiempo de Preparación]]/Cocina[[#This Row],[Cantidad Ordenada]]</f>
        <v>22.5</v>
      </c>
      <c r="I614">
        <f>Cocina[[#This Row],[Precio Unitario]]*Cocina[[#This Row],[Cantidad Ordenada]]</f>
        <v>72</v>
      </c>
      <c r="J614">
        <f>Cocina[[#This Row],[Costo Unitario]]*Cocina[[#This Row],[Cantidad Ordenada]]</f>
        <v>44</v>
      </c>
      <c r="K614">
        <f>Cocina[[#This Row],[Ganacia Bruta]]-Cocina[[#This Row],[Coste Total]]</f>
        <v>28</v>
      </c>
      <c r="L614" s="3">
        <f>Cocina[[#This Row],[Ganancia Neta]]/Cocina[[#This Row],[Ganacia Bruta]]</f>
        <v>0.3888888888888889</v>
      </c>
      <c r="N614"/>
    </row>
    <row r="615" spans="1:14" x14ac:dyDescent="0.2">
      <c r="A615">
        <v>239</v>
      </c>
      <c r="B615">
        <v>12</v>
      </c>
      <c r="C615" t="s">
        <v>61</v>
      </c>
      <c r="D615">
        <v>15</v>
      </c>
      <c r="E615">
        <v>26</v>
      </c>
      <c r="F615">
        <v>1</v>
      </c>
      <c r="G615">
        <v>36</v>
      </c>
      <c r="H615" s="8">
        <f>Cocina[[#This Row],[Tiempo de Preparación]]/Cocina[[#This Row],[Cantidad Ordenada]]</f>
        <v>36</v>
      </c>
      <c r="I615">
        <f>Cocina[[#This Row],[Precio Unitario]]*Cocina[[#This Row],[Cantidad Ordenada]]</f>
        <v>26</v>
      </c>
      <c r="J615">
        <f>Cocina[[#This Row],[Costo Unitario]]*Cocina[[#This Row],[Cantidad Ordenada]]</f>
        <v>15</v>
      </c>
      <c r="K615">
        <f>Cocina[[#This Row],[Ganacia Bruta]]-Cocina[[#This Row],[Coste Total]]</f>
        <v>11</v>
      </c>
      <c r="L615" s="3">
        <f>Cocina[[#This Row],[Ganancia Neta]]/Cocina[[#This Row],[Ganacia Bruta]]</f>
        <v>0.42307692307692307</v>
      </c>
      <c r="N615"/>
    </row>
    <row r="616" spans="1:14" x14ac:dyDescent="0.2">
      <c r="A616">
        <v>239</v>
      </c>
      <c r="B616">
        <v>12</v>
      </c>
      <c r="C616" t="s">
        <v>65</v>
      </c>
      <c r="D616">
        <v>14</v>
      </c>
      <c r="E616">
        <v>24</v>
      </c>
      <c r="F616">
        <v>2</v>
      </c>
      <c r="G616">
        <v>37</v>
      </c>
      <c r="H616" s="8">
        <f>Cocina[[#This Row],[Tiempo de Preparación]]/Cocina[[#This Row],[Cantidad Ordenada]]</f>
        <v>18.5</v>
      </c>
      <c r="I616">
        <f>Cocina[[#This Row],[Precio Unitario]]*Cocina[[#This Row],[Cantidad Ordenada]]</f>
        <v>48</v>
      </c>
      <c r="J616">
        <f>Cocina[[#This Row],[Costo Unitario]]*Cocina[[#This Row],[Cantidad Ordenada]]</f>
        <v>28</v>
      </c>
      <c r="K616">
        <f>Cocina[[#This Row],[Ganacia Bruta]]-Cocina[[#This Row],[Coste Total]]</f>
        <v>20</v>
      </c>
      <c r="L616" s="3">
        <f>Cocina[[#This Row],[Ganancia Neta]]/Cocina[[#This Row],[Ganacia Bruta]]</f>
        <v>0.41666666666666669</v>
      </c>
      <c r="N616"/>
    </row>
    <row r="617" spans="1:14" x14ac:dyDescent="0.2">
      <c r="A617">
        <v>240</v>
      </c>
      <c r="B617">
        <v>9</v>
      </c>
      <c r="C617" t="s">
        <v>47</v>
      </c>
      <c r="D617">
        <v>19</v>
      </c>
      <c r="E617">
        <v>31</v>
      </c>
      <c r="F617">
        <v>3</v>
      </c>
      <c r="G617">
        <v>32</v>
      </c>
      <c r="H617" s="8">
        <f>Cocina[[#This Row],[Tiempo de Preparación]]/Cocina[[#This Row],[Cantidad Ordenada]]</f>
        <v>10.666666666666666</v>
      </c>
      <c r="I617">
        <f>Cocina[[#This Row],[Precio Unitario]]*Cocina[[#This Row],[Cantidad Ordenada]]</f>
        <v>93</v>
      </c>
      <c r="J617">
        <f>Cocina[[#This Row],[Costo Unitario]]*Cocina[[#This Row],[Cantidad Ordenada]]</f>
        <v>57</v>
      </c>
      <c r="K617">
        <f>Cocina[[#This Row],[Ganacia Bruta]]-Cocina[[#This Row],[Coste Total]]</f>
        <v>36</v>
      </c>
      <c r="L617" s="3">
        <f>Cocina[[#This Row],[Ganancia Neta]]/Cocina[[#This Row],[Ganacia Bruta]]</f>
        <v>0.38709677419354838</v>
      </c>
      <c r="N617"/>
    </row>
    <row r="618" spans="1:14" x14ac:dyDescent="0.2">
      <c r="A618">
        <v>240</v>
      </c>
      <c r="B618">
        <v>9</v>
      </c>
      <c r="C618" t="s">
        <v>79</v>
      </c>
      <c r="D618">
        <v>14</v>
      </c>
      <c r="E618">
        <v>23</v>
      </c>
      <c r="F618">
        <v>3</v>
      </c>
      <c r="G618">
        <v>32</v>
      </c>
      <c r="H618" s="8">
        <f>Cocina[[#This Row],[Tiempo de Preparación]]/Cocina[[#This Row],[Cantidad Ordenada]]</f>
        <v>10.666666666666666</v>
      </c>
      <c r="I618">
        <f>Cocina[[#This Row],[Precio Unitario]]*Cocina[[#This Row],[Cantidad Ordenada]]</f>
        <v>69</v>
      </c>
      <c r="J618">
        <f>Cocina[[#This Row],[Costo Unitario]]*Cocina[[#This Row],[Cantidad Ordenada]]</f>
        <v>42</v>
      </c>
      <c r="K618">
        <f>Cocina[[#This Row],[Ganacia Bruta]]-Cocina[[#This Row],[Coste Total]]</f>
        <v>27</v>
      </c>
      <c r="L618" s="3">
        <f>Cocina[[#This Row],[Ganancia Neta]]/Cocina[[#This Row],[Ganacia Bruta]]</f>
        <v>0.39130434782608697</v>
      </c>
      <c r="N618"/>
    </row>
    <row r="619" spans="1:14" x14ac:dyDescent="0.2">
      <c r="A619">
        <v>240</v>
      </c>
      <c r="B619">
        <v>9</v>
      </c>
      <c r="C619" t="s">
        <v>37</v>
      </c>
      <c r="D619">
        <v>10</v>
      </c>
      <c r="E619">
        <v>18</v>
      </c>
      <c r="F619">
        <v>2</v>
      </c>
      <c r="G619">
        <v>46</v>
      </c>
      <c r="H619" s="8">
        <f>Cocina[[#This Row],[Tiempo de Preparación]]/Cocina[[#This Row],[Cantidad Ordenada]]</f>
        <v>23</v>
      </c>
      <c r="I619">
        <f>Cocina[[#This Row],[Precio Unitario]]*Cocina[[#This Row],[Cantidad Ordenada]]</f>
        <v>36</v>
      </c>
      <c r="J619">
        <f>Cocina[[#This Row],[Costo Unitario]]*Cocina[[#This Row],[Cantidad Ordenada]]</f>
        <v>20</v>
      </c>
      <c r="K619">
        <f>Cocina[[#This Row],[Ganacia Bruta]]-Cocina[[#This Row],[Coste Total]]</f>
        <v>16</v>
      </c>
      <c r="L619" s="3">
        <f>Cocina[[#This Row],[Ganancia Neta]]/Cocina[[#This Row],[Ganacia Bruta]]</f>
        <v>0.44444444444444442</v>
      </c>
      <c r="N619"/>
    </row>
    <row r="620" spans="1:14" x14ac:dyDescent="0.2">
      <c r="A620">
        <v>240</v>
      </c>
      <c r="B620">
        <v>9</v>
      </c>
      <c r="C620" t="s">
        <v>95</v>
      </c>
      <c r="D620">
        <v>19</v>
      </c>
      <c r="E620">
        <v>32</v>
      </c>
      <c r="F620">
        <v>3</v>
      </c>
      <c r="G620">
        <v>19</v>
      </c>
      <c r="H620" s="8">
        <f>Cocina[[#This Row],[Tiempo de Preparación]]/Cocina[[#This Row],[Cantidad Ordenada]]</f>
        <v>6.333333333333333</v>
      </c>
      <c r="I620">
        <f>Cocina[[#This Row],[Precio Unitario]]*Cocina[[#This Row],[Cantidad Ordenada]]</f>
        <v>96</v>
      </c>
      <c r="J620">
        <f>Cocina[[#This Row],[Costo Unitario]]*Cocina[[#This Row],[Cantidad Ordenada]]</f>
        <v>57</v>
      </c>
      <c r="K620">
        <f>Cocina[[#This Row],[Ganacia Bruta]]-Cocina[[#This Row],[Coste Total]]</f>
        <v>39</v>
      </c>
      <c r="L620" s="3">
        <f>Cocina[[#This Row],[Ganancia Neta]]/Cocina[[#This Row],[Ganacia Bruta]]</f>
        <v>0.40625</v>
      </c>
      <c r="N620"/>
    </row>
    <row r="621" spans="1:14" x14ac:dyDescent="0.2">
      <c r="A621">
        <v>241</v>
      </c>
      <c r="B621">
        <v>12</v>
      </c>
      <c r="C621" t="s">
        <v>37</v>
      </c>
      <c r="D621">
        <v>10</v>
      </c>
      <c r="E621">
        <v>18</v>
      </c>
      <c r="F621">
        <v>1</v>
      </c>
      <c r="G621">
        <v>11</v>
      </c>
      <c r="H621" s="8">
        <f>Cocina[[#This Row],[Tiempo de Preparación]]/Cocina[[#This Row],[Cantidad Ordenada]]</f>
        <v>11</v>
      </c>
      <c r="I621">
        <f>Cocina[[#This Row],[Precio Unitario]]*Cocina[[#This Row],[Cantidad Ordenada]]</f>
        <v>18</v>
      </c>
      <c r="J621">
        <f>Cocina[[#This Row],[Costo Unitario]]*Cocina[[#This Row],[Cantidad Ordenada]]</f>
        <v>10</v>
      </c>
      <c r="K621">
        <f>Cocina[[#This Row],[Ganacia Bruta]]-Cocina[[#This Row],[Coste Total]]</f>
        <v>8</v>
      </c>
      <c r="L621" s="3">
        <f>Cocina[[#This Row],[Ganancia Neta]]/Cocina[[#This Row],[Ganacia Bruta]]</f>
        <v>0.44444444444444442</v>
      </c>
      <c r="N621"/>
    </row>
    <row r="622" spans="1:14" x14ac:dyDescent="0.2">
      <c r="A622">
        <v>242</v>
      </c>
      <c r="B622">
        <v>12</v>
      </c>
      <c r="C622" t="s">
        <v>61</v>
      </c>
      <c r="D622">
        <v>15</v>
      </c>
      <c r="E622">
        <v>26</v>
      </c>
      <c r="F622">
        <v>1</v>
      </c>
      <c r="G622">
        <v>54</v>
      </c>
      <c r="H622" s="8">
        <f>Cocina[[#This Row],[Tiempo de Preparación]]/Cocina[[#This Row],[Cantidad Ordenada]]</f>
        <v>54</v>
      </c>
      <c r="I622">
        <f>Cocina[[#This Row],[Precio Unitario]]*Cocina[[#This Row],[Cantidad Ordenada]]</f>
        <v>26</v>
      </c>
      <c r="J622">
        <f>Cocina[[#This Row],[Costo Unitario]]*Cocina[[#This Row],[Cantidad Ordenada]]</f>
        <v>15</v>
      </c>
      <c r="K622">
        <f>Cocina[[#This Row],[Ganacia Bruta]]-Cocina[[#This Row],[Coste Total]]</f>
        <v>11</v>
      </c>
      <c r="L622" s="3">
        <f>Cocina[[#This Row],[Ganancia Neta]]/Cocina[[#This Row],[Ganacia Bruta]]</f>
        <v>0.42307692307692307</v>
      </c>
      <c r="N622"/>
    </row>
    <row r="623" spans="1:14" x14ac:dyDescent="0.2">
      <c r="A623">
        <v>242</v>
      </c>
      <c r="B623">
        <v>12</v>
      </c>
      <c r="C623" t="s">
        <v>50</v>
      </c>
      <c r="D623">
        <v>15</v>
      </c>
      <c r="E623">
        <v>25</v>
      </c>
      <c r="F623">
        <v>3</v>
      </c>
      <c r="G623">
        <v>40</v>
      </c>
      <c r="H623" s="8">
        <f>Cocina[[#This Row],[Tiempo de Preparación]]/Cocina[[#This Row],[Cantidad Ordenada]]</f>
        <v>13.333333333333334</v>
      </c>
      <c r="I623">
        <f>Cocina[[#This Row],[Precio Unitario]]*Cocina[[#This Row],[Cantidad Ordenada]]</f>
        <v>75</v>
      </c>
      <c r="J623">
        <f>Cocina[[#This Row],[Costo Unitario]]*Cocina[[#This Row],[Cantidad Ordenada]]</f>
        <v>45</v>
      </c>
      <c r="K623">
        <f>Cocina[[#This Row],[Ganacia Bruta]]-Cocina[[#This Row],[Coste Total]]</f>
        <v>30</v>
      </c>
      <c r="L623" s="3">
        <f>Cocina[[#This Row],[Ganancia Neta]]/Cocina[[#This Row],[Ganacia Bruta]]</f>
        <v>0.4</v>
      </c>
      <c r="N623"/>
    </row>
    <row r="624" spans="1:14" x14ac:dyDescent="0.2">
      <c r="A624">
        <v>242</v>
      </c>
      <c r="B624">
        <v>12</v>
      </c>
      <c r="C624" t="s">
        <v>102</v>
      </c>
      <c r="D624">
        <v>20</v>
      </c>
      <c r="E624">
        <v>33</v>
      </c>
      <c r="F624">
        <v>1</v>
      </c>
      <c r="G624">
        <v>5</v>
      </c>
      <c r="H624" s="8">
        <f>Cocina[[#This Row],[Tiempo de Preparación]]/Cocina[[#This Row],[Cantidad Ordenada]]</f>
        <v>5</v>
      </c>
      <c r="I624">
        <f>Cocina[[#This Row],[Precio Unitario]]*Cocina[[#This Row],[Cantidad Ordenada]]</f>
        <v>33</v>
      </c>
      <c r="J624">
        <f>Cocina[[#This Row],[Costo Unitario]]*Cocina[[#This Row],[Cantidad Ordenada]]</f>
        <v>20</v>
      </c>
      <c r="K624">
        <f>Cocina[[#This Row],[Ganacia Bruta]]-Cocina[[#This Row],[Coste Total]]</f>
        <v>13</v>
      </c>
      <c r="L624" s="3">
        <f>Cocina[[#This Row],[Ganancia Neta]]/Cocina[[#This Row],[Ganacia Bruta]]</f>
        <v>0.39393939393939392</v>
      </c>
      <c r="N624"/>
    </row>
    <row r="625" spans="1:14" x14ac:dyDescent="0.2">
      <c r="A625">
        <v>243</v>
      </c>
      <c r="B625">
        <v>4</v>
      </c>
      <c r="C625" t="s">
        <v>26</v>
      </c>
      <c r="D625">
        <v>25</v>
      </c>
      <c r="E625">
        <v>40</v>
      </c>
      <c r="F625">
        <v>3</v>
      </c>
      <c r="G625">
        <v>22</v>
      </c>
      <c r="H625" s="8">
        <f>Cocina[[#This Row],[Tiempo de Preparación]]/Cocina[[#This Row],[Cantidad Ordenada]]</f>
        <v>7.333333333333333</v>
      </c>
      <c r="I625">
        <f>Cocina[[#This Row],[Precio Unitario]]*Cocina[[#This Row],[Cantidad Ordenada]]</f>
        <v>120</v>
      </c>
      <c r="J625">
        <f>Cocina[[#This Row],[Costo Unitario]]*Cocina[[#This Row],[Cantidad Ordenada]]</f>
        <v>75</v>
      </c>
      <c r="K625">
        <f>Cocina[[#This Row],[Ganacia Bruta]]-Cocina[[#This Row],[Coste Total]]</f>
        <v>45</v>
      </c>
      <c r="L625" s="3">
        <f>Cocina[[#This Row],[Ganancia Neta]]/Cocina[[#This Row],[Ganacia Bruta]]</f>
        <v>0.375</v>
      </c>
      <c r="N625"/>
    </row>
    <row r="626" spans="1:14" x14ac:dyDescent="0.2">
      <c r="A626">
        <v>244</v>
      </c>
      <c r="B626">
        <v>17</v>
      </c>
      <c r="C626" t="s">
        <v>26</v>
      </c>
      <c r="D626">
        <v>25</v>
      </c>
      <c r="E626">
        <v>40</v>
      </c>
      <c r="F626">
        <v>3</v>
      </c>
      <c r="G626">
        <v>30</v>
      </c>
      <c r="H626" s="8">
        <f>Cocina[[#This Row],[Tiempo de Preparación]]/Cocina[[#This Row],[Cantidad Ordenada]]</f>
        <v>10</v>
      </c>
      <c r="I626">
        <f>Cocina[[#This Row],[Precio Unitario]]*Cocina[[#This Row],[Cantidad Ordenada]]</f>
        <v>120</v>
      </c>
      <c r="J626">
        <f>Cocina[[#This Row],[Costo Unitario]]*Cocina[[#This Row],[Cantidad Ordenada]]</f>
        <v>75</v>
      </c>
      <c r="K626">
        <f>Cocina[[#This Row],[Ganacia Bruta]]-Cocina[[#This Row],[Coste Total]]</f>
        <v>45</v>
      </c>
      <c r="L626" s="3">
        <f>Cocina[[#This Row],[Ganancia Neta]]/Cocina[[#This Row],[Ganacia Bruta]]</f>
        <v>0.375</v>
      </c>
      <c r="N626"/>
    </row>
    <row r="627" spans="1:14" x14ac:dyDescent="0.2">
      <c r="A627">
        <v>244</v>
      </c>
      <c r="B627">
        <v>17</v>
      </c>
      <c r="C627" t="s">
        <v>44</v>
      </c>
      <c r="D627">
        <v>11</v>
      </c>
      <c r="E627">
        <v>19</v>
      </c>
      <c r="F627">
        <v>2</v>
      </c>
      <c r="G627">
        <v>59</v>
      </c>
      <c r="H627" s="8">
        <f>Cocina[[#This Row],[Tiempo de Preparación]]/Cocina[[#This Row],[Cantidad Ordenada]]</f>
        <v>29.5</v>
      </c>
      <c r="I627">
        <f>Cocina[[#This Row],[Precio Unitario]]*Cocina[[#This Row],[Cantidad Ordenada]]</f>
        <v>38</v>
      </c>
      <c r="J627">
        <f>Cocina[[#This Row],[Costo Unitario]]*Cocina[[#This Row],[Cantidad Ordenada]]</f>
        <v>22</v>
      </c>
      <c r="K627">
        <f>Cocina[[#This Row],[Ganacia Bruta]]-Cocina[[#This Row],[Coste Total]]</f>
        <v>16</v>
      </c>
      <c r="L627" s="3">
        <f>Cocina[[#This Row],[Ganancia Neta]]/Cocina[[#This Row],[Ganacia Bruta]]</f>
        <v>0.42105263157894735</v>
      </c>
      <c r="N627"/>
    </row>
    <row r="628" spans="1:14" x14ac:dyDescent="0.2">
      <c r="A628">
        <v>245</v>
      </c>
      <c r="B628">
        <v>11</v>
      </c>
      <c r="C628" t="s">
        <v>37</v>
      </c>
      <c r="D628">
        <v>10</v>
      </c>
      <c r="E628">
        <v>18</v>
      </c>
      <c r="F628">
        <v>3</v>
      </c>
      <c r="G628">
        <v>45</v>
      </c>
      <c r="H628" s="8">
        <f>Cocina[[#This Row],[Tiempo de Preparación]]/Cocina[[#This Row],[Cantidad Ordenada]]</f>
        <v>15</v>
      </c>
      <c r="I628">
        <f>Cocina[[#This Row],[Precio Unitario]]*Cocina[[#This Row],[Cantidad Ordenada]]</f>
        <v>54</v>
      </c>
      <c r="J628">
        <f>Cocina[[#This Row],[Costo Unitario]]*Cocina[[#This Row],[Cantidad Ordenada]]</f>
        <v>30</v>
      </c>
      <c r="K628">
        <f>Cocina[[#This Row],[Ganacia Bruta]]-Cocina[[#This Row],[Coste Total]]</f>
        <v>24</v>
      </c>
      <c r="L628" s="3">
        <f>Cocina[[#This Row],[Ganancia Neta]]/Cocina[[#This Row],[Ganacia Bruta]]</f>
        <v>0.44444444444444442</v>
      </c>
      <c r="N628"/>
    </row>
    <row r="629" spans="1:14" x14ac:dyDescent="0.2">
      <c r="A629">
        <v>245</v>
      </c>
      <c r="B629">
        <v>11</v>
      </c>
      <c r="C629" t="s">
        <v>47</v>
      </c>
      <c r="D629">
        <v>19</v>
      </c>
      <c r="E629">
        <v>31</v>
      </c>
      <c r="F629">
        <v>1</v>
      </c>
      <c r="G629">
        <v>23</v>
      </c>
      <c r="H629" s="8">
        <f>Cocina[[#This Row],[Tiempo de Preparación]]/Cocina[[#This Row],[Cantidad Ordenada]]</f>
        <v>23</v>
      </c>
      <c r="I629">
        <f>Cocina[[#This Row],[Precio Unitario]]*Cocina[[#This Row],[Cantidad Ordenada]]</f>
        <v>31</v>
      </c>
      <c r="J629">
        <f>Cocina[[#This Row],[Costo Unitario]]*Cocina[[#This Row],[Cantidad Ordenada]]</f>
        <v>19</v>
      </c>
      <c r="K629">
        <f>Cocina[[#This Row],[Ganacia Bruta]]-Cocina[[#This Row],[Coste Total]]</f>
        <v>12</v>
      </c>
      <c r="L629" s="3">
        <f>Cocina[[#This Row],[Ganancia Neta]]/Cocina[[#This Row],[Ganacia Bruta]]</f>
        <v>0.38709677419354838</v>
      </c>
      <c r="N629"/>
    </row>
    <row r="630" spans="1:14" x14ac:dyDescent="0.2">
      <c r="A630">
        <v>245</v>
      </c>
      <c r="B630">
        <v>11</v>
      </c>
      <c r="C630" t="s">
        <v>26</v>
      </c>
      <c r="D630">
        <v>25</v>
      </c>
      <c r="E630">
        <v>40</v>
      </c>
      <c r="F630">
        <v>2</v>
      </c>
      <c r="G630">
        <v>23</v>
      </c>
      <c r="H630" s="8">
        <f>Cocina[[#This Row],[Tiempo de Preparación]]/Cocina[[#This Row],[Cantidad Ordenada]]</f>
        <v>11.5</v>
      </c>
      <c r="I630">
        <f>Cocina[[#This Row],[Precio Unitario]]*Cocina[[#This Row],[Cantidad Ordenada]]</f>
        <v>80</v>
      </c>
      <c r="J630">
        <f>Cocina[[#This Row],[Costo Unitario]]*Cocina[[#This Row],[Cantidad Ordenada]]</f>
        <v>50</v>
      </c>
      <c r="K630">
        <f>Cocina[[#This Row],[Ganacia Bruta]]-Cocina[[#This Row],[Coste Total]]</f>
        <v>30</v>
      </c>
      <c r="L630" s="3">
        <f>Cocina[[#This Row],[Ganancia Neta]]/Cocina[[#This Row],[Ganacia Bruta]]</f>
        <v>0.375</v>
      </c>
      <c r="N630"/>
    </row>
    <row r="631" spans="1:14" x14ac:dyDescent="0.2">
      <c r="A631">
        <v>245</v>
      </c>
      <c r="B631">
        <v>11</v>
      </c>
      <c r="C631" t="s">
        <v>35</v>
      </c>
      <c r="D631">
        <v>22</v>
      </c>
      <c r="E631">
        <v>36</v>
      </c>
      <c r="F631">
        <v>3</v>
      </c>
      <c r="G631">
        <v>25</v>
      </c>
      <c r="H631" s="8">
        <f>Cocina[[#This Row],[Tiempo de Preparación]]/Cocina[[#This Row],[Cantidad Ordenada]]</f>
        <v>8.3333333333333339</v>
      </c>
      <c r="I631">
        <f>Cocina[[#This Row],[Precio Unitario]]*Cocina[[#This Row],[Cantidad Ordenada]]</f>
        <v>108</v>
      </c>
      <c r="J631">
        <f>Cocina[[#This Row],[Costo Unitario]]*Cocina[[#This Row],[Cantidad Ordenada]]</f>
        <v>66</v>
      </c>
      <c r="K631">
        <f>Cocina[[#This Row],[Ganacia Bruta]]-Cocina[[#This Row],[Coste Total]]</f>
        <v>42</v>
      </c>
      <c r="L631" s="3">
        <f>Cocina[[#This Row],[Ganancia Neta]]/Cocina[[#This Row],[Ganacia Bruta]]</f>
        <v>0.3888888888888889</v>
      </c>
      <c r="N631"/>
    </row>
    <row r="632" spans="1:14" x14ac:dyDescent="0.2">
      <c r="A632">
        <v>246</v>
      </c>
      <c r="B632">
        <v>2</v>
      </c>
      <c r="C632" t="s">
        <v>41</v>
      </c>
      <c r="D632">
        <v>16</v>
      </c>
      <c r="E632">
        <v>27</v>
      </c>
      <c r="F632">
        <v>3</v>
      </c>
      <c r="G632">
        <v>36</v>
      </c>
      <c r="H632" s="8">
        <f>Cocina[[#This Row],[Tiempo de Preparación]]/Cocina[[#This Row],[Cantidad Ordenada]]</f>
        <v>12</v>
      </c>
      <c r="I632">
        <f>Cocina[[#This Row],[Precio Unitario]]*Cocina[[#This Row],[Cantidad Ordenada]]</f>
        <v>81</v>
      </c>
      <c r="J632">
        <f>Cocina[[#This Row],[Costo Unitario]]*Cocina[[#This Row],[Cantidad Ordenada]]</f>
        <v>48</v>
      </c>
      <c r="K632">
        <f>Cocina[[#This Row],[Ganacia Bruta]]-Cocina[[#This Row],[Coste Total]]</f>
        <v>33</v>
      </c>
      <c r="L632" s="3">
        <f>Cocina[[#This Row],[Ganancia Neta]]/Cocina[[#This Row],[Ganacia Bruta]]</f>
        <v>0.40740740740740738</v>
      </c>
      <c r="N632"/>
    </row>
    <row r="633" spans="1:14" x14ac:dyDescent="0.2">
      <c r="A633">
        <v>246</v>
      </c>
      <c r="B633">
        <v>2</v>
      </c>
      <c r="C633" t="s">
        <v>65</v>
      </c>
      <c r="D633">
        <v>14</v>
      </c>
      <c r="E633">
        <v>24</v>
      </c>
      <c r="F633">
        <v>2</v>
      </c>
      <c r="G633">
        <v>10</v>
      </c>
      <c r="H633" s="8">
        <f>Cocina[[#This Row],[Tiempo de Preparación]]/Cocina[[#This Row],[Cantidad Ordenada]]</f>
        <v>5</v>
      </c>
      <c r="I633">
        <f>Cocina[[#This Row],[Precio Unitario]]*Cocina[[#This Row],[Cantidad Ordenada]]</f>
        <v>48</v>
      </c>
      <c r="J633">
        <f>Cocina[[#This Row],[Costo Unitario]]*Cocina[[#This Row],[Cantidad Ordenada]]</f>
        <v>28</v>
      </c>
      <c r="K633">
        <f>Cocina[[#This Row],[Ganacia Bruta]]-Cocina[[#This Row],[Coste Total]]</f>
        <v>20</v>
      </c>
      <c r="L633" s="3">
        <f>Cocina[[#This Row],[Ganancia Neta]]/Cocina[[#This Row],[Ganacia Bruta]]</f>
        <v>0.41666666666666669</v>
      </c>
      <c r="N633"/>
    </row>
    <row r="634" spans="1:14" x14ac:dyDescent="0.2">
      <c r="A634">
        <v>246</v>
      </c>
      <c r="B634">
        <v>2</v>
      </c>
      <c r="C634" t="s">
        <v>11</v>
      </c>
      <c r="D634">
        <v>21</v>
      </c>
      <c r="E634">
        <v>35</v>
      </c>
      <c r="F634">
        <v>3</v>
      </c>
      <c r="G634">
        <v>48</v>
      </c>
      <c r="H634" s="8">
        <f>Cocina[[#This Row],[Tiempo de Preparación]]/Cocina[[#This Row],[Cantidad Ordenada]]</f>
        <v>16</v>
      </c>
      <c r="I634">
        <f>Cocina[[#This Row],[Precio Unitario]]*Cocina[[#This Row],[Cantidad Ordenada]]</f>
        <v>105</v>
      </c>
      <c r="J634">
        <f>Cocina[[#This Row],[Costo Unitario]]*Cocina[[#This Row],[Cantidad Ordenada]]</f>
        <v>63</v>
      </c>
      <c r="K634">
        <f>Cocina[[#This Row],[Ganacia Bruta]]-Cocina[[#This Row],[Coste Total]]</f>
        <v>42</v>
      </c>
      <c r="L634" s="3">
        <f>Cocina[[#This Row],[Ganancia Neta]]/Cocina[[#This Row],[Ganacia Bruta]]</f>
        <v>0.4</v>
      </c>
      <c r="N634"/>
    </row>
    <row r="635" spans="1:14" x14ac:dyDescent="0.2">
      <c r="A635">
        <v>246</v>
      </c>
      <c r="B635">
        <v>2</v>
      </c>
      <c r="C635" t="s">
        <v>47</v>
      </c>
      <c r="D635">
        <v>19</v>
      </c>
      <c r="E635">
        <v>31</v>
      </c>
      <c r="F635">
        <v>3</v>
      </c>
      <c r="G635">
        <v>52</v>
      </c>
      <c r="H635" s="8">
        <f>Cocina[[#This Row],[Tiempo de Preparación]]/Cocina[[#This Row],[Cantidad Ordenada]]</f>
        <v>17.333333333333332</v>
      </c>
      <c r="I635">
        <f>Cocina[[#This Row],[Precio Unitario]]*Cocina[[#This Row],[Cantidad Ordenada]]</f>
        <v>93</v>
      </c>
      <c r="J635">
        <f>Cocina[[#This Row],[Costo Unitario]]*Cocina[[#This Row],[Cantidad Ordenada]]</f>
        <v>57</v>
      </c>
      <c r="K635">
        <f>Cocina[[#This Row],[Ganacia Bruta]]-Cocina[[#This Row],[Coste Total]]</f>
        <v>36</v>
      </c>
      <c r="L635" s="3">
        <f>Cocina[[#This Row],[Ganancia Neta]]/Cocina[[#This Row],[Ganacia Bruta]]</f>
        <v>0.38709677419354838</v>
      </c>
      <c r="N635"/>
    </row>
    <row r="636" spans="1:14" x14ac:dyDescent="0.2">
      <c r="A636">
        <v>247</v>
      </c>
      <c r="B636">
        <v>11</v>
      </c>
      <c r="C636" t="s">
        <v>102</v>
      </c>
      <c r="D636">
        <v>20</v>
      </c>
      <c r="E636">
        <v>33</v>
      </c>
      <c r="F636">
        <v>2</v>
      </c>
      <c r="G636">
        <v>59</v>
      </c>
      <c r="H636" s="8">
        <f>Cocina[[#This Row],[Tiempo de Preparación]]/Cocina[[#This Row],[Cantidad Ordenada]]</f>
        <v>29.5</v>
      </c>
      <c r="I636">
        <f>Cocina[[#This Row],[Precio Unitario]]*Cocina[[#This Row],[Cantidad Ordenada]]</f>
        <v>66</v>
      </c>
      <c r="J636">
        <f>Cocina[[#This Row],[Costo Unitario]]*Cocina[[#This Row],[Cantidad Ordenada]]</f>
        <v>40</v>
      </c>
      <c r="K636">
        <f>Cocina[[#This Row],[Ganacia Bruta]]-Cocina[[#This Row],[Coste Total]]</f>
        <v>26</v>
      </c>
      <c r="L636" s="3">
        <f>Cocina[[#This Row],[Ganancia Neta]]/Cocina[[#This Row],[Ganacia Bruta]]</f>
        <v>0.39393939393939392</v>
      </c>
      <c r="N636"/>
    </row>
    <row r="637" spans="1:14" x14ac:dyDescent="0.2">
      <c r="A637">
        <v>248</v>
      </c>
      <c r="B637">
        <v>12</v>
      </c>
      <c r="C637" t="s">
        <v>29</v>
      </c>
      <c r="D637">
        <v>20</v>
      </c>
      <c r="E637">
        <v>34</v>
      </c>
      <c r="F637">
        <v>1</v>
      </c>
      <c r="G637">
        <v>32</v>
      </c>
      <c r="H637" s="8">
        <f>Cocina[[#This Row],[Tiempo de Preparación]]/Cocina[[#This Row],[Cantidad Ordenada]]</f>
        <v>32</v>
      </c>
      <c r="I637">
        <f>Cocina[[#This Row],[Precio Unitario]]*Cocina[[#This Row],[Cantidad Ordenada]]</f>
        <v>34</v>
      </c>
      <c r="J637">
        <f>Cocina[[#This Row],[Costo Unitario]]*Cocina[[#This Row],[Cantidad Ordenada]]</f>
        <v>20</v>
      </c>
      <c r="K637">
        <f>Cocina[[#This Row],[Ganacia Bruta]]-Cocina[[#This Row],[Coste Total]]</f>
        <v>14</v>
      </c>
      <c r="L637" s="3">
        <f>Cocina[[#This Row],[Ganancia Neta]]/Cocina[[#This Row],[Ganacia Bruta]]</f>
        <v>0.41176470588235292</v>
      </c>
      <c r="N637"/>
    </row>
    <row r="638" spans="1:14" x14ac:dyDescent="0.2">
      <c r="A638">
        <v>248</v>
      </c>
      <c r="B638">
        <v>12</v>
      </c>
      <c r="C638" t="s">
        <v>18</v>
      </c>
      <c r="D638">
        <v>17</v>
      </c>
      <c r="E638">
        <v>29</v>
      </c>
      <c r="F638">
        <v>3</v>
      </c>
      <c r="G638">
        <v>51</v>
      </c>
      <c r="H638" s="8">
        <f>Cocina[[#This Row],[Tiempo de Preparación]]/Cocina[[#This Row],[Cantidad Ordenada]]</f>
        <v>17</v>
      </c>
      <c r="I638">
        <f>Cocina[[#This Row],[Precio Unitario]]*Cocina[[#This Row],[Cantidad Ordenada]]</f>
        <v>87</v>
      </c>
      <c r="J638">
        <f>Cocina[[#This Row],[Costo Unitario]]*Cocina[[#This Row],[Cantidad Ordenada]]</f>
        <v>51</v>
      </c>
      <c r="K638">
        <f>Cocina[[#This Row],[Ganacia Bruta]]-Cocina[[#This Row],[Coste Total]]</f>
        <v>36</v>
      </c>
      <c r="L638" s="3">
        <f>Cocina[[#This Row],[Ganancia Neta]]/Cocina[[#This Row],[Ganacia Bruta]]</f>
        <v>0.41379310344827586</v>
      </c>
      <c r="N638"/>
    </row>
    <row r="639" spans="1:14" x14ac:dyDescent="0.2">
      <c r="A639">
        <v>248</v>
      </c>
      <c r="B639">
        <v>12</v>
      </c>
      <c r="C639" t="s">
        <v>41</v>
      </c>
      <c r="D639">
        <v>16</v>
      </c>
      <c r="E639">
        <v>27</v>
      </c>
      <c r="F639">
        <v>2</v>
      </c>
      <c r="G639">
        <v>6</v>
      </c>
      <c r="H639" s="8">
        <f>Cocina[[#This Row],[Tiempo de Preparación]]/Cocina[[#This Row],[Cantidad Ordenada]]</f>
        <v>3</v>
      </c>
      <c r="I639">
        <f>Cocina[[#This Row],[Precio Unitario]]*Cocina[[#This Row],[Cantidad Ordenada]]</f>
        <v>54</v>
      </c>
      <c r="J639">
        <f>Cocina[[#This Row],[Costo Unitario]]*Cocina[[#This Row],[Cantidad Ordenada]]</f>
        <v>32</v>
      </c>
      <c r="K639">
        <f>Cocina[[#This Row],[Ganacia Bruta]]-Cocina[[#This Row],[Coste Total]]</f>
        <v>22</v>
      </c>
      <c r="L639" s="3">
        <f>Cocina[[#This Row],[Ganancia Neta]]/Cocina[[#This Row],[Ganacia Bruta]]</f>
        <v>0.40740740740740738</v>
      </c>
      <c r="N639"/>
    </row>
    <row r="640" spans="1:14" x14ac:dyDescent="0.2">
      <c r="A640">
        <v>248</v>
      </c>
      <c r="B640">
        <v>12</v>
      </c>
      <c r="C640" t="s">
        <v>50</v>
      </c>
      <c r="D640">
        <v>15</v>
      </c>
      <c r="E640">
        <v>25</v>
      </c>
      <c r="F640">
        <v>2</v>
      </c>
      <c r="G640">
        <v>31</v>
      </c>
      <c r="H640" s="8">
        <f>Cocina[[#This Row],[Tiempo de Preparación]]/Cocina[[#This Row],[Cantidad Ordenada]]</f>
        <v>15.5</v>
      </c>
      <c r="I640">
        <f>Cocina[[#This Row],[Precio Unitario]]*Cocina[[#This Row],[Cantidad Ordenada]]</f>
        <v>50</v>
      </c>
      <c r="J640">
        <f>Cocina[[#This Row],[Costo Unitario]]*Cocina[[#This Row],[Cantidad Ordenada]]</f>
        <v>30</v>
      </c>
      <c r="K640">
        <f>Cocina[[#This Row],[Ganacia Bruta]]-Cocina[[#This Row],[Coste Total]]</f>
        <v>20</v>
      </c>
      <c r="L640" s="3">
        <f>Cocina[[#This Row],[Ganancia Neta]]/Cocina[[#This Row],[Ganacia Bruta]]</f>
        <v>0.4</v>
      </c>
      <c r="N640"/>
    </row>
    <row r="641" spans="1:14" x14ac:dyDescent="0.2">
      <c r="A641">
        <v>249</v>
      </c>
      <c r="B641">
        <v>8</v>
      </c>
      <c r="C641" t="s">
        <v>82</v>
      </c>
      <c r="D641">
        <v>13</v>
      </c>
      <c r="E641">
        <v>22</v>
      </c>
      <c r="F641">
        <v>2</v>
      </c>
      <c r="G641">
        <v>51</v>
      </c>
      <c r="H641" s="8">
        <f>Cocina[[#This Row],[Tiempo de Preparación]]/Cocina[[#This Row],[Cantidad Ordenada]]</f>
        <v>25.5</v>
      </c>
      <c r="I641">
        <f>Cocina[[#This Row],[Precio Unitario]]*Cocina[[#This Row],[Cantidad Ordenada]]</f>
        <v>44</v>
      </c>
      <c r="J641">
        <f>Cocina[[#This Row],[Costo Unitario]]*Cocina[[#This Row],[Cantidad Ordenada]]</f>
        <v>26</v>
      </c>
      <c r="K641">
        <f>Cocina[[#This Row],[Ganacia Bruta]]-Cocina[[#This Row],[Coste Total]]</f>
        <v>18</v>
      </c>
      <c r="L641" s="3">
        <f>Cocina[[#This Row],[Ganancia Neta]]/Cocina[[#This Row],[Ganacia Bruta]]</f>
        <v>0.40909090909090912</v>
      </c>
      <c r="N641"/>
    </row>
    <row r="642" spans="1:14" x14ac:dyDescent="0.2">
      <c r="A642">
        <v>249</v>
      </c>
      <c r="B642">
        <v>8</v>
      </c>
      <c r="C642" t="s">
        <v>37</v>
      </c>
      <c r="D642">
        <v>10</v>
      </c>
      <c r="E642">
        <v>18</v>
      </c>
      <c r="F642">
        <v>2</v>
      </c>
      <c r="G642">
        <v>58</v>
      </c>
      <c r="H642" s="8">
        <f>Cocina[[#This Row],[Tiempo de Preparación]]/Cocina[[#This Row],[Cantidad Ordenada]]</f>
        <v>29</v>
      </c>
      <c r="I642">
        <f>Cocina[[#This Row],[Precio Unitario]]*Cocina[[#This Row],[Cantidad Ordenada]]</f>
        <v>36</v>
      </c>
      <c r="J642">
        <f>Cocina[[#This Row],[Costo Unitario]]*Cocina[[#This Row],[Cantidad Ordenada]]</f>
        <v>20</v>
      </c>
      <c r="K642">
        <f>Cocina[[#This Row],[Ganacia Bruta]]-Cocina[[#This Row],[Coste Total]]</f>
        <v>16</v>
      </c>
      <c r="L642" s="3">
        <f>Cocina[[#This Row],[Ganancia Neta]]/Cocina[[#This Row],[Ganacia Bruta]]</f>
        <v>0.44444444444444442</v>
      </c>
      <c r="N642"/>
    </row>
    <row r="643" spans="1:14" x14ac:dyDescent="0.2">
      <c r="A643">
        <v>250</v>
      </c>
      <c r="B643">
        <v>8</v>
      </c>
      <c r="C643" t="s">
        <v>56</v>
      </c>
      <c r="D643">
        <v>12</v>
      </c>
      <c r="E643">
        <v>20</v>
      </c>
      <c r="F643">
        <v>1</v>
      </c>
      <c r="G643">
        <v>29</v>
      </c>
      <c r="H643" s="8">
        <f>Cocina[[#This Row],[Tiempo de Preparación]]/Cocina[[#This Row],[Cantidad Ordenada]]</f>
        <v>29</v>
      </c>
      <c r="I643">
        <f>Cocina[[#This Row],[Precio Unitario]]*Cocina[[#This Row],[Cantidad Ordenada]]</f>
        <v>20</v>
      </c>
      <c r="J643">
        <f>Cocina[[#This Row],[Costo Unitario]]*Cocina[[#This Row],[Cantidad Ordenada]]</f>
        <v>12</v>
      </c>
      <c r="K643">
        <f>Cocina[[#This Row],[Ganacia Bruta]]-Cocina[[#This Row],[Coste Total]]</f>
        <v>8</v>
      </c>
      <c r="L643" s="3">
        <f>Cocina[[#This Row],[Ganancia Neta]]/Cocina[[#This Row],[Ganacia Bruta]]</f>
        <v>0.4</v>
      </c>
      <c r="N643"/>
    </row>
    <row r="644" spans="1:14" x14ac:dyDescent="0.2">
      <c r="A644">
        <v>251</v>
      </c>
      <c r="B644">
        <v>12</v>
      </c>
      <c r="C644" t="s">
        <v>61</v>
      </c>
      <c r="D644">
        <v>15</v>
      </c>
      <c r="E644">
        <v>26</v>
      </c>
      <c r="F644">
        <v>1</v>
      </c>
      <c r="G644">
        <v>25</v>
      </c>
      <c r="H644" s="8">
        <f>Cocina[[#This Row],[Tiempo de Preparación]]/Cocina[[#This Row],[Cantidad Ordenada]]</f>
        <v>25</v>
      </c>
      <c r="I644">
        <f>Cocina[[#This Row],[Precio Unitario]]*Cocina[[#This Row],[Cantidad Ordenada]]</f>
        <v>26</v>
      </c>
      <c r="J644">
        <f>Cocina[[#This Row],[Costo Unitario]]*Cocina[[#This Row],[Cantidad Ordenada]]</f>
        <v>15</v>
      </c>
      <c r="K644">
        <f>Cocina[[#This Row],[Ganacia Bruta]]-Cocina[[#This Row],[Coste Total]]</f>
        <v>11</v>
      </c>
      <c r="L644" s="3">
        <f>Cocina[[#This Row],[Ganancia Neta]]/Cocina[[#This Row],[Ganacia Bruta]]</f>
        <v>0.42307692307692307</v>
      </c>
      <c r="N644"/>
    </row>
    <row r="645" spans="1:14" x14ac:dyDescent="0.2">
      <c r="A645">
        <v>251</v>
      </c>
      <c r="B645">
        <v>12</v>
      </c>
      <c r="C645" t="s">
        <v>82</v>
      </c>
      <c r="D645">
        <v>13</v>
      </c>
      <c r="E645">
        <v>22</v>
      </c>
      <c r="F645">
        <v>1</v>
      </c>
      <c r="G645">
        <v>34</v>
      </c>
      <c r="H645" s="8">
        <f>Cocina[[#This Row],[Tiempo de Preparación]]/Cocina[[#This Row],[Cantidad Ordenada]]</f>
        <v>34</v>
      </c>
      <c r="I645">
        <f>Cocina[[#This Row],[Precio Unitario]]*Cocina[[#This Row],[Cantidad Ordenada]]</f>
        <v>22</v>
      </c>
      <c r="J645">
        <f>Cocina[[#This Row],[Costo Unitario]]*Cocina[[#This Row],[Cantidad Ordenada]]</f>
        <v>13</v>
      </c>
      <c r="K645">
        <f>Cocina[[#This Row],[Ganacia Bruta]]-Cocina[[#This Row],[Coste Total]]</f>
        <v>9</v>
      </c>
      <c r="L645" s="3">
        <f>Cocina[[#This Row],[Ganancia Neta]]/Cocina[[#This Row],[Ganacia Bruta]]</f>
        <v>0.40909090909090912</v>
      </c>
      <c r="N645"/>
    </row>
    <row r="646" spans="1:14" x14ac:dyDescent="0.2">
      <c r="A646">
        <v>251</v>
      </c>
      <c r="B646">
        <v>12</v>
      </c>
      <c r="C646" t="s">
        <v>79</v>
      </c>
      <c r="D646">
        <v>14</v>
      </c>
      <c r="E646">
        <v>23</v>
      </c>
      <c r="F646">
        <v>1</v>
      </c>
      <c r="G646">
        <v>23</v>
      </c>
      <c r="H646" s="8">
        <f>Cocina[[#This Row],[Tiempo de Preparación]]/Cocina[[#This Row],[Cantidad Ordenada]]</f>
        <v>23</v>
      </c>
      <c r="I646">
        <f>Cocina[[#This Row],[Precio Unitario]]*Cocina[[#This Row],[Cantidad Ordenada]]</f>
        <v>23</v>
      </c>
      <c r="J646">
        <f>Cocina[[#This Row],[Costo Unitario]]*Cocina[[#This Row],[Cantidad Ordenada]]</f>
        <v>14</v>
      </c>
      <c r="K646">
        <f>Cocina[[#This Row],[Ganacia Bruta]]-Cocina[[#This Row],[Coste Total]]</f>
        <v>9</v>
      </c>
      <c r="L646" s="3">
        <f>Cocina[[#This Row],[Ganancia Neta]]/Cocina[[#This Row],[Ganacia Bruta]]</f>
        <v>0.39130434782608697</v>
      </c>
      <c r="N646"/>
    </row>
    <row r="647" spans="1:14" x14ac:dyDescent="0.2">
      <c r="A647">
        <v>251</v>
      </c>
      <c r="B647">
        <v>12</v>
      </c>
      <c r="C647" t="s">
        <v>44</v>
      </c>
      <c r="D647">
        <v>11</v>
      </c>
      <c r="E647">
        <v>19</v>
      </c>
      <c r="F647">
        <v>2</v>
      </c>
      <c r="G647">
        <v>40</v>
      </c>
      <c r="H647" s="8">
        <f>Cocina[[#This Row],[Tiempo de Preparación]]/Cocina[[#This Row],[Cantidad Ordenada]]</f>
        <v>20</v>
      </c>
      <c r="I647">
        <f>Cocina[[#This Row],[Precio Unitario]]*Cocina[[#This Row],[Cantidad Ordenada]]</f>
        <v>38</v>
      </c>
      <c r="J647">
        <f>Cocina[[#This Row],[Costo Unitario]]*Cocina[[#This Row],[Cantidad Ordenada]]</f>
        <v>22</v>
      </c>
      <c r="K647">
        <f>Cocina[[#This Row],[Ganacia Bruta]]-Cocina[[#This Row],[Coste Total]]</f>
        <v>16</v>
      </c>
      <c r="L647" s="3">
        <f>Cocina[[#This Row],[Ganancia Neta]]/Cocina[[#This Row],[Ganacia Bruta]]</f>
        <v>0.42105263157894735</v>
      </c>
      <c r="N647"/>
    </row>
    <row r="648" spans="1:14" x14ac:dyDescent="0.2">
      <c r="A648">
        <v>252</v>
      </c>
      <c r="B648">
        <v>4</v>
      </c>
      <c r="C648" t="s">
        <v>50</v>
      </c>
      <c r="D648">
        <v>15</v>
      </c>
      <c r="E648">
        <v>25</v>
      </c>
      <c r="F648">
        <v>2</v>
      </c>
      <c r="G648">
        <v>53</v>
      </c>
      <c r="H648" s="8">
        <f>Cocina[[#This Row],[Tiempo de Preparación]]/Cocina[[#This Row],[Cantidad Ordenada]]</f>
        <v>26.5</v>
      </c>
      <c r="I648">
        <f>Cocina[[#This Row],[Precio Unitario]]*Cocina[[#This Row],[Cantidad Ordenada]]</f>
        <v>50</v>
      </c>
      <c r="J648">
        <f>Cocina[[#This Row],[Costo Unitario]]*Cocina[[#This Row],[Cantidad Ordenada]]</f>
        <v>30</v>
      </c>
      <c r="K648">
        <f>Cocina[[#This Row],[Ganacia Bruta]]-Cocina[[#This Row],[Coste Total]]</f>
        <v>20</v>
      </c>
      <c r="L648" s="3">
        <f>Cocina[[#This Row],[Ganancia Neta]]/Cocina[[#This Row],[Ganacia Bruta]]</f>
        <v>0.4</v>
      </c>
      <c r="N648"/>
    </row>
    <row r="649" spans="1:14" x14ac:dyDescent="0.2">
      <c r="A649">
        <v>252</v>
      </c>
      <c r="B649">
        <v>4</v>
      </c>
      <c r="C649" t="s">
        <v>61</v>
      </c>
      <c r="D649">
        <v>15</v>
      </c>
      <c r="E649">
        <v>26</v>
      </c>
      <c r="F649">
        <v>2</v>
      </c>
      <c r="G649">
        <v>31</v>
      </c>
      <c r="H649" s="8">
        <f>Cocina[[#This Row],[Tiempo de Preparación]]/Cocina[[#This Row],[Cantidad Ordenada]]</f>
        <v>15.5</v>
      </c>
      <c r="I649">
        <f>Cocina[[#This Row],[Precio Unitario]]*Cocina[[#This Row],[Cantidad Ordenada]]</f>
        <v>52</v>
      </c>
      <c r="J649">
        <f>Cocina[[#This Row],[Costo Unitario]]*Cocina[[#This Row],[Cantidad Ordenada]]</f>
        <v>30</v>
      </c>
      <c r="K649">
        <f>Cocina[[#This Row],[Ganacia Bruta]]-Cocina[[#This Row],[Coste Total]]</f>
        <v>22</v>
      </c>
      <c r="L649" s="3">
        <f>Cocina[[#This Row],[Ganancia Neta]]/Cocina[[#This Row],[Ganacia Bruta]]</f>
        <v>0.42307692307692307</v>
      </c>
      <c r="N649"/>
    </row>
    <row r="650" spans="1:14" x14ac:dyDescent="0.2">
      <c r="A650">
        <v>253</v>
      </c>
      <c r="B650">
        <v>8</v>
      </c>
      <c r="C650" t="s">
        <v>50</v>
      </c>
      <c r="D650">
        <v>15</v>
      </c>
      <c r="E650">
        <v>25</v>
      </c>
      <c r="F650">
        <v>1</v>
      </c>
      <c r="G650">
        <v>18</v>
      </c>
      <c r="H650" s="8">
        <f>Cocina[[#This Row],[Tiempo de Preparación]]/Cocina[[#This Row],[Cantidad Ordenada]]</f>
        <v>18</v>
      </c>
      <c r="I650">
        <f>Cocina[[#This Row],[Precio Unitario]]*Cocina[[#This Row],[Cantidad Ordenada]]</f>
        <v>25</v>
      </c>
      <c r="J650">
        <f>Cocina[[#This Row],[Costo Unitario]]*Cocina[[#This Row],[Cantidad Ordenada]]</f>
        <v>15</v>
      </c>
      <c r="K650">
        <f>Cocina[[#This Row],[Ganacia Bruta]]-Cocina[[#This Row],[Coste Total]]</f>
        <v>10</v>
      </c>
      <c r="L650" s="3">
        <f>Cocina[[#This Row],[Ganancia Neta]]/Cocina[[#This Row],[Ganacia Bruta]]</f>
        <v>0.4</v>
      </c>
      <c r="N650"/>
    </row>
    <row r="651" spans="1:14" x14ac:dyDescent="0.2">
      <c r="A651">
        <v>253</v>
      </c>
      <c r="B651">
        <v>8</v>
      </c>
      <c r="C651" t="s">
        <v>33</v>
      </c>
      <c r="D651">
        <v>13</v>
      </c>
      <c r="E651">
        <v>21</v>
      </c>
      <c r="F651">
        <v>2</v>
      </c>
      <c r="G651">
        <v>8</v>
      </c>
      <c r="H651" s="8">
        <f>Cocina[[#This Row],[Tiempo de Preparación]]/Cocina[[#This Row],[Cantidad Ordenada]]</f>
        <v>4</v>
      </c>
      <c r="I651">
        <f>Cocina[[#This Row],[Precio Unitario]]*Cocina[[#This Row],[Cantidad Ordenada]]</f>
        <v>42</v>
      </c>
      <c r="J651">
        <f>Cocina[[#This Row],[Costo Unitario]]*Cocina[[#This Row],[Cantidad Ordenada]]</f>
        <v>26</v>
      </c>
      <c r="K651">
        <f>Cocina[[#This Row],[Ganacia Bruta]]-Cocina[[#This Row],[Coste Total]]</f>
        <v>16</v>
      </c>
      <c r="L651" s="3">
        <f>Cocina[[#This Row],[Ganancia Neta]]/Cocina[[#This Row],[Ganacia Bruta]]</f>
        <v>0.38095238095238093</v>
      </c>
      <c r="N651"/>
    </row>
    <row r="652" spans="1:14" x14ac:dyDescent="0.2">
      <c r="A652">
        <v>253</v>
      </c>
      <c r="B652">
        <v>8</v>
      </c>
      <c r="C652" t="s">
        <v>18</v>
      </c>
      <c r="D652">
        <v>17</v>
      </c>
      <c r="E652">
        <v>29</v>
      </c>
      <c r="F652">
        <v>3</v>
      </c>
      <c r="G652">
        <v>29</v>
      </c>
      <c r="H652" s="8">
        <f>Cocina[[#This Row],[Tiempo de Preparación]]/Cocina[[#This Row],[Cantidad Ordenada]]</f>
        <v>9.6666666666666661</v>
      </c>
      <c r="I652">
        <f>Cocina[[#This Row],[Precio Unitario]]*Cocina[[#This Row],[Cantidad Ordenada]]</f>
        <v>87</v>
      </c>
      <c r="J652">
        <f>Cocina[[#This Row],[Costo Unitario]]*Cocina[[#This Row],[Cantidad Ordenada]]</f>
        <v>51</v>
      </c>
      <c r="K652">
        <f>Cocina[[#This Row],[Ganacia Bruta]]-Cocina[[#This Row],[Coste Total]]</f>
        <v>36</v>
      </c>
      <c r="L652" s="3">
        <f>Cocina[[#This Row],[Ganancia Neta]]/Cocina[[#This Row],[Ganacia Bruta]]</f>
        <v>0.41379310344827586</v>
      </c>
      <c r="N652"/>
    </row>
    <row r="653" spans="1:14" x14ac:dyDescent="0.2">
      <c r="A653">
        <v>254</v>
      </c>
      <c r="B653">
        <v>10</v>
      </c>
      <c r="C653" t="s">
        <v>47</v>
      </c>
      <c r="D653">
        <v>19</v>
      </c>
      <c r="E653">
        <v>31</v>
      </c>
      <c r="F653">
        <v>3</v>
      </c>
      <c r="G653">
        <v>33</v>
      </c>
      <c r="H653" s="8">
        <f>Cocina[[#This Row],[Tiempo de Preparación]]/Cocina[[#This Row],[Cantidad Ordenada]]</f>
        <v>11</v>
      </c>
      <c r="I653">
        <f>Cocina[[#This Row],[Precio Unitario]]*Cocina[[#This Row],[Cantidad Ordenada]]</f>
        <v>93</v>
      </c>
      <c r="J653">
        <f>Cocina[[#This Row],[Costo Unitario]]*Cocina[[#This Row],[Cantidad Ordenada]]</f>
        <v>57</v>
      </c>
      <c r="K653">
        <f>Cocina[[#This Row],[Ganacia Bruta]]-Cocina[[#This Row],[Coste Total]]</f>
        <v>36</v>
      </c>
      <c r="L653" s="3">
        <f>Cocina[[#This Row],[Ganancia Neta]]/Cocina[[#This Row],[Ganacia Bruta]]</f>
        <v>0.38709677419354838</v>
      </c>
      <c r="N653"/>
    </row>
    <row r="654" spans="1:14" x14ac:dyDescent="0.2">
      <c r="A654">
        <v>254</v>
      </c>
      <c r="B654">
        <v>10</v>
      </c>
      <c r="C654" t="s">
        <v>61</v>
      </c>
      <c r="D654">
        <v>15</v>
      </c>
      <c r="E654">
        <v>26</v>
      </c>
      <c r="F654">
        <v>2</v>
      </c>
      <c r="G654">
        <v>10</v>
      </c>
      <c r="H654" s="8">
        <f>Cocina[[#This Row],[Tiempo de Preparación]]/Cocina[[#This Row],[Cantidad Ordenada]]</f>
        <v>5</v>
      </c>
      <c r="I654">
        <f>Cocina[[#This Row],[Precio Unitario]]*Cocina[[#This Row],[Cantidad Ordenada]]</f>
        <v>52</v>
      </c>
      <c r="J654">
        <f>Cocina[[#This Row],[Costo Unitario]]*Cocina[[#This Row],[Cantidad Ordenada]]</f>
        <v>30</v>
      </c>
      <c r="K654">
        <f>Cocina[[#This Row],[Ganacia Bruta]]-Cocina[[#This Row],[Coste Total]]</f>
        <v>22</v>
      </c>
      <c r="L654" s="3">
        <f>Cocina[[#This Row],[Ganancia Neta]]/Cocina[[#This Row],[Ganacia Bruta]]</f>
        <v>0.42307692307692307</v>
      </c>
      <c r="N654"/>
    </row>
    <row r="655" spans="1:14" x14ac:dyDescent="0.2">
      <c r="A655">
        <v>254</v>
      </c>
      <c r="B655">
        <v>10</v>
      </c>
      <c r="C655" t="s">
        <v>29</v>
      </c>
      <c r="D655">
        <v>20</v>
      </c>
      <c r="E655">
        <v>34</v>
      </c>
      <c r="F655">
        <v>2</v>
      </c>
      <c r="G655">
        <v>56</v>
      </c>
      <c r="H655" s="8">
        <f>Cocina[[#This Row],[Tiempo de Preparación]]/Cocina[[#This Row],[Cantidad Ordenada]]</f>
        <v>28</v>
      </c>
      <c r="I655">
        <f>Cocina[[#This Row],[Precio Unitario]]*Cocina[[#This Row],[Cantidad Ordenada]]</f>
        <v>68</v>
      </c>
      <c r="J655">
        <f>Cocina[[#This Row],[Costo Unitario]]*Cocina[[#This Row],[Cantidad Ordenada]]</f>
        <v>40</v>
      </c>
      <c r="K655">
        <f>Cocina[[#This Row],[Ganacia Bruta]]-Cocina[[#This Row],[Coste Total]]</f>
        <v>28</v>
      </c>
      <c r="L655" s="3">
        <f>Cocina[[#This Row],[Ganancia Neta]]/Cocina[[#This Row],[Ganacia Bruta]]</f>
        <v>0.41176470588235292</v>
      </c>
      <c r="N655"/>
    </row>
    <row r="656" spans="1:14" x14ac:dyDescent="0.2">
      <c r="A656">
        <v>254</v>
      </c>
      <c r="B656">
        <v>10</v>
      </c>
      <c r="C656" t="s">
        <v>22</v>
      </c>
      <c r="D656">
        <v>16</v>
      </c>
      <c r="E656">
        <v>28</v>
      </c>
      <c r="F656">
        <v>3</v>
      </c>
      <c r="G656">
        <v>42</v>
      </c>
      <c r="H656" s="8">
        <f>Cocina[[#This Row],[Tiempo de Preparación]]/Cocina[[#This Row],[Cantidad Ordenada]]</f>
        <v>14</v>
      </c>
      <c r="I656">
        <f>Cocina[[#This Row],[Precio Unitario]]*Cocina[[#This Row],[Cantidad Ordenada]]</f>
        <v>84</v>
      </c>
      <c r="J656">
        <f>Cocina[[#This Row],[Costo Unitario]]*Cocina[[#This Row],[Cantidad Ordenada]]</f>
        <v>48</v>
      </c>
      <c r="K656">
        <f>Cocina[[#This Row],[Ganacia Bruta]]-Cocina[[#This Row],[Coste Total]]</f>
        <v>36</v>
      </c>
      <c r="L656" s="3">
        <f>Cocina[[#This Row],[Ganancia Neta]]/Cocina[[#This Row],[Ganacia Bruta]]</f>
        <v>0.42857142857142855</v>
      </c>
      <c r="N656"/>
    </row>
    <row r="657" spans="1:14" x14ac:dyDescent="0.2">
      <c r="A657">
        <v>255</v>
      </c>
      <c r="B657">
        <v>8</v>
      </c>
      <c r="C657" t="s">
        <v>50</v>
      </c>
      <c r="D657">
        <v>15</v>
      </c>
      <c r="E657">
        <v>25</v>
      </c>
      <c r="F657">
        <v>1</v>
      </c>
      <c r="G657">
        <v>37</v>
      </c>
      <c r="H657" s="8">
        <f>Cocina[[#This Row],[Tiempo de Preparación]]/Cocina[[#This Row],[Cantidad Ordenada]]</f>
        <v>37</v>
      </c>
      <c r="I657">
        <f>Cocina[[#This Row],[Precio Unitario]]*Cocina[[#This Row],[Cantidad Ordenada]]</f>
        <v>25</v>
      </c>
      <c r="J657">
        <f>Cocina[[#This Row],[Costo Unitario]]*Cocina[[#This Row],[Cantidad Ordenada]]</f>
        <v>15</v>
      </c>
      <c r="K657">
        <f>Cocina[[#This Row],[Ganacia Bruta]]-Cocina[[#This Row],[Coste Total]]</f>
        <v>10</v>
      </c>
      <c r="L657" s="3">
        <f>Cocina[[#This Row],[Ganancia Neta]]/Cocina[[#This Row],[Ganacia Bruta]]</f>
        <v>0.4</v>
      </c>
      <c r="N657"/>
    </row>
    <row r="658" spans="1:14" x14ac:dyDescent="0.2">
      <c r="A658">
        <v>256</v>
      </c>
      <c r="B658">
        <v>5</v>
      </c>
      <c r="C658" t="s">
        <v>33</v>
      </c>
      <c r="D658">
        <v>13</v>
      </c>
      <c r="E658">
        <v>21</v>
      </c>
      <c r="F658">
        <v>1</v>
      </c>
      <c r="G658">
        <v>16</v>
      </c>
      <c r="H658" s="8">
        <f>Cocina[[#This Row],[Tiempo de Preparación]]/Cocina[[#This Row],[Cantidad Ordenada]]</f>
        <v>16</v>
      </c>
      <c r="I658">
        <f>Cocina[[#This Row],[Precio Unitario]]*Cocina[[#This Row],[Cantidad Ordenada]]</f>
        <v>21</v>
      </c>
      <c r="J658">
        <f>Cocina[[#This Row],[Costo Unitario]]*Cocina[[#This Row],[Cantidad Ordenada]]</f>
        <v>13</v>
      </c>
      <c r="K658">
        <f>Cocina[[#This Row],[Ganacia Bruta]]-Cocina[[#This Row],[Coste Total]]</f>
        <v>8</v>
      </c>
      <c r="L658" s="3">
        <f>Cocina[[#This Row],[Ganancia Neta]]/Cocina[[#This Row],[Ganacia Bruta]]</f>
        <v>0.38095238095238093</v>
      </c>
      <c r="N658"/>
    </row>
    <row r="659" spans="1:14" x14ac:dyDescent="0.2">
      <c r="A659">
        <v>257</v>
      </c>
      <c r="B659">
        <v>12</v>
      </c>
      <c r="C659" t="s">
        <v>79</v>
      </c>
      <c r="D659">
        <v>14</v>
      </c>
      <c r="E659">
        <v>23</v>
      </c>
      <c r="F659">
        <v>2</v>
      </c>
      <c r="G659">
        <v>28</v>
      </c>
      <c r="H659" s="8">
        <f>Cocina[[#This Row],[Tiempo de Preparación]]/Cocina[[#This Row],[Cantidad Ordenada]]</f>
        <v>14</v>
      </c>
      <c r="I659">
        <f>Cocina[[#This Row],[Precio Unitario]]*Cocina[[#This Row],[Cantidad Ordenada]]</f>
        <v>46</v>
      </c>
      <c r="J659">
        <f>Cocina[[#This Row],[Costo Unitario]]*Cocina[[#This Row],[Cantidad Ordenada]]</f>
        <v>28</v>
      </c>
      <c r="K659">
        <f>Cocina[[#This Row],[Ganacia Bruta]]-Cocina[[#This Row],[Coste Total]]</f>
        <v>18</v>
      </c>
      <c r="L659" s="3">
        <f>Cocina[[#This Row],[Ganancia Neta]]/Cocina[[#This Row],[Ganacia Bruta]]</f>
        <v>0.39130434782608697</v>
      </c>
      <c r="N659"/>
    </row>
    <row r="660" spans="1:14" x14ac:dyDescent="0.2">
      <c r="A660">
        <v>258</v>
      </c>
      <c r="B660">
        <v>12</v>
      </c>
      <c r="C660" t="s">
        <v>50</v>
      </c>
      <c r="D660">
        <v>15</v>
      </c>
      <c r="E660">
        <v>25</v>
      </c>
      <c r="F660">
        <v>1</v>
      </c>
      <c r="G660">
        <v>59</v>
      </c>
      <c r="H660" s="8">
        <f>Cocina[[#This Row],[Tiempo de Preparación]]/Cocina[[#This Row],[Cantidad Ordenada]]</f>
        <v>59</v>
      </c>
      <c r="I660">
        <f>Cocina[[#This Row],[Precio Unitario]]*Cocina[[#This Row],[Cantidad Ordenada]]</f>
        <v>25</v>
      </c>
      <c r="J660">
        <f>Cocina[[#This Row],[Costo Unitario]]*Cocina[[#This Row],[Cantidad Ordenada]]</f>
        <v>15</v>
      </c>
      <c r="K660">
        <f>Cocina[[#This Row],[Ganacia Bruta]]-Cocina[[#This Row],[Coste Total]]</f>
        <v>10</v>
      </c>
      <c r="L660" s="3">
        <f>Cocina[[#This Row],[Ganancia Neta]]/Cocina[[#This Row],[Ganacia Bruta]]</f>
        <v>0.4</v>
      </c>
      <c r="N660"/>
    </row>
    <row r="661" spans="1:14" x14ac:dyDescent="0.2">
      <c r="A661">
        <v>258</v>
      </c>
      <c r="B661">
        <v>12</v>
      </c>
      <c r="C661" t="s">
        <v>56</v>
      </c>
      <c r="D661">
        <v>12</v>
      </c>
      <c r="E661">
        <v>20</v>
      </c>
      <c r="F661">
        <v>1</v>
      </c>
      <c r="G661">
        <v>31</v>
      </c>
      <c r="H661" s="8">
        <f>Cocina[[#This Row],[Tiempo de Preparación]]/Cocina[[#This Row],[Cantidad Ordenada]]</f>
        <v>31</v>
      </c>
      <c r="I661">
        <f>Cocina[[#This Row],[Precio Unitario]]*Cocina[[#This Row],[Cantidad Ordenada]]</f>
        <v>20</v>
      </c>
      <c r="J661">
        <f>Cocina[[#This Row],[Costo Unitario]]*Cocina[[#This Row],[Cantidad Ordenada]]</f>
        <v>12</v>
      </c>
      <c r="K661">
        <f>Cocina[[#This Row],[Ganacia Bruta]]-Cocina[[#This Row],[Coste Total]]</f>
        <v>8</v>
      </c>
      <c r="L661" s="3">
        <f>Cocina[[#This Row],[Ganancia Neta]]/Cocina[[#This Row],[Ganacia Bruta]]</f>
        <v>0.4</v>
      </c>
      <c r="N661"/>
    </row>
    <row r="662" spans="1:14" x14ac:dyDescent="0.2">
      <c r="A662">
        <v>258</v>
      </c>
      <c r="B662">
        <v>12</v>
      </c>
      <c r="C662" t="s">
        <v>95</v>
      </c>
      <c r="D662">
        <v>19</v>
      </c>
      <c r="E662">
        <v>32</v>
      </c>
      <c r="F662">
        <v>1</v>
      </c>
      <c r="G662">
        <v>5</v>
      </c>
      <c r="H662" s="8">
        <f>Cocina[[#This Row],[Tiempo de Preparación]]/Cocina[[#This Row],[Cantidad Ordenada]]</f>
        <v>5</v>
      </c>
      <c r="I662">
        <f>Cocina[[#This Row],[Precio Unitario]]*Cocina[[#This Row],[Cantidad Ordenada]]</f>
        <v>32</v>
      </c>
      <c r="J662">
        <f>Cocina[[#This Row],[Costo Unitario]]*Cocina[[#This Row],[Cantidad Ordenada]]</f>
        <v>19</v>
      </c>
      <c r="K662">
        <f>Cocina[[#This Row],[Ganacia Bruta]]-Cocina[[#This Row],[Coste Total]]</f>
        <v>13</v>
      </c>
      <c r="L662" s="3">
        <f>Cocina[[#This Row],[Ganancia Neta]]/Cocina[[#This Row],[Ganacia Bruta]]</f>
        <v>0.40625</v>
      </c>
      <c r="N662"/>
    </row>
    <row r="663" spans="1:14" x14ac:dyDescent="0.2">
      <c r="A663">
        <v>258</v>
      </c>
      <c r="B663">
        <v>12</v>
      </c>
      <c r="C663" t="s">
        <v>26</v>
      </c>
      <c r="D663">
        <v>25</v>
      </c>
      <c r="E663">
        <v>40</v>
      </c>
      <c r="F663">
        <v>1</v>
      </c>
      <c r="G663">
        <v>10</v>
      </c>
      <c r="H663" s="8">
        <f>Cocina[[#This Row],[Tiempo de Preparación]]/Cocina[[#This Row],[Cantidad Ordenada]]</f>
        <v>10</v>
      </c>
      <c r="I663">
        <f>Cocina[[#This Row],[Precio Unitario]]*Cocina[[#This Row],[Cantidad Ordenada]]</f>
        <v>40</v>
      </c>
      <c r="J663">
        <f>Cocina[[#This Row],[Costo Unitario]]*Cocina[[#This Row],[Cantidad Ordenada]]</f>
        <v>25</v>
      </c>
      <c r="K663">
        <f>Cocina[[#This Row],[Ganacia Bruta]]-Cocina[[#This Row],[Coste Total]]</f>
        <v>15</v>
      </c>
      <c r="L663" s="3">
        <f>Cocina[[#This Row],[Ganancia Neta]]/Cocina[[#This Row],[Ganacia Bruta]]</f>
        <v>0.375</v>
      </c>
      <c r="N663"/>
    </row>
    <row r="664" spans="1:14" x14ac:dyDescent="0.2">
      <c r="A664">
        <v>259</v>
      </c>
      <c r="B664">
        <v>10</v>
      </c>
      <c r="C664" t="s">
        <v>41</v>
      </c>
      <c r="D664">
        <v>16</v>
      </c>
      <c r="E664">
        <v>27</v>
      </c>
      <c r="F664">
        <v>3</v>
      </c>
      <c r="G664">
        <v>11</v>
      </c>
      <c r="H664" s="8">
        <f>Cocina[[#This Row],[Tiempo de Preparación]]/Cocina[[#This Row],[Cantidad Ordenada]]</f>
        <v>3.6666666666666665</v>
      </c>
      <c r="I664">
        <f>Cocina[[#This Row],[Precio Unitario]]*Cocina[[#This Row],[Cantidad Ordenada]]</f>
        <v>81</v>
      </c>
      <c r="J664">
        <f>Cocina[[#This Row],[Costo Unitario]]*Cocina[[#This Row],[Cantidad Ordenada]]</f>
        <v>48</v>
      </c>
      <c r="K664">
        <f>Cocina[[#This Row],[Ganacia Bruta]]-Cocina[[#This Row],[Coste Total]]</f>
        <v>33</v>
      </c>
      <c r="L664" s="3">
        <f>Cocina[[#This Row],[Ganancia Neta]]/Cocina[[#This Row],[Ganacia Bruta]]</f>
        <v>0.40740740740740738</v>
      </c>
      <c r="N664"/>
    </row>
    <row r="665" spans="1:14" x14ac:dyDescent="0.2">
      <c r="A665">
        <v>260</v>
      </c>
      <c r="B665">
        <v>20</v>
      </c>
      <c r="C665" t="s">
        <v>79</v>
      </c>
      <c r="D665">
        <v>14</v>
      </c>
      <c r="E665">
        <v>23</v>
      </c>
      <c r="F665">
        <v>3</v>
      </c>
      <c r="G665">
        <v>49</v>
      </c>
      <c r="H665" s="8">
        <f>Cocina[[#This Row],[Tiempo de Preparación]]/Cocina[[#This Row],[Cantidad Ordenada]]</f>
        <v>16.333333333333332</v>
      </c>
      <c r="I665">
        <f>Cocina[[#This Row],[Precio Unitario]]*Cocina[[#This Row],[Cantidad Ordenada]]</f>
        <v>69</v>
      </c>
      <c r="J665">
        <f>Cocina[[#This Row],[Costo Unitario]]*Cocina[[#This Row],[Cantidad Ordenada]]</f>
        <v>42</v>
      </c>
      <c r="K665">
        <f>Cocina[[#This Row],[Ganacia Bruta]]-Cocina[[#This Row],[Coste Total]]</f>
        <v>27</v>
      </c>
      <c r="L665" s="3">
        <f>Cocina[[#This Row],[Ganancia Neta]]/Cocina[[#This Row],[Ganacia Bruta]]</f>
        <v>0.39130434782608697</v>
      </c>
      <c r="N665"/>
    </row>
    <row r="666" spans="1:14" x14ac:dyDescent="0.2">
      <c r="A666">
        <v>261</v>
      </c>
      <c r="B666">
        <v>8</v>
      </c>
      <c r="C666" t="s">
        <v>95</v>
      </c>
      <c r="D666">
        <v>19</v>
      </c>
      <c r="E666">
        <v>32</v>
      </c>
      <c r="F666">
        <v>3</v>
      </c>
      <c r="G666">
        <v>19</v>
      </c>
      <c r="H666" s="8">
        <f>Cocina[[#This Row],[Tiempo de Preparación]]/Cocina[[#This Row],[Cantidad Ordenada]]</f>
        <v>6.333333333333333</v>
      </c>
      <c r="I666">
        <f>Cocina[[#This Row],[Precio Unitario]]*Cocina[[#This Row],[Cantidad Ordenada]]</f>
        <v>96</v>
      </c>
      <c r="J666">
        <f>Cocina[[#This Row],[Costo Unitario]]*Cocina[[#This Row],[Cantidad Ordenada]]</f>
        <v>57</v>
      </c>
      <c r="K666">
        <f>Cocina[[#This Row],[Ganacia Bruta]]-Cocina[[#This Row],[Coste Total]]</f>
        <v>39</v>
      </c>
      <c r="L666" s="3">
        <f>Cocina[[#This Row],[Ganancia Neta]]/Cocina[[#This Row],[Ganacia Bruta]]</f>
        <v>0.40625</v>
      </c>
      <c r="N666"/>
    </row>
    <row r="667" spans="1:14" x14ac:dyDescent="0.2">
      <c r="A667">
        <v>261</v>
      </c>
      <c r="B667">
        <v>8</v>
      </c>
      <c r="C667" t="s">
        <v>18</v>
      </c>
      <c r="D667">
        <v>17</v>
      </c>
      <c r="E667">
        <v>29</v>
      </c>
      <c r="F667">
        <v>2</v>
      </c>
      <c r="G667">
        <v>36</v>
      </c>
      <c r="H667" s="8">
        <f>Cocina[[#This Row],[Tiempo de Preparación]]/Cocina[[#This Row],[Cantidad Ordenada]]</f>
        <v>18</v>
      </c>
      <c r="I667">
        <f>Cocina[[#This Row],[Precio Unitario]]*Cocina[[#This Row],[Cantidad Ordenada]]</f>
        <v>58</v>
      </c>
      <c r="J667">
        <f>Cocina[[#This Row],[Costo Unitario]]*Cocina[[#This Row],[Cantidad Ordenada]]</f>
        <v>34</v>
      </c>
      <c r="K667">
        <f>Cocina[[#This Row],[Ganacia Bruta]]-Cocina[[#This Row],[Coste Total]]</f>
        <v>24</v>
      </c>
      <c r="L667" s="3">
        <f>Cocina[[#This Row],[Ganancia Neta]]/Cocina[[#This Row],[Ganacia Bruta]]</f>
        <v>0.41379310344827586</v>
      </c>
      <c r="N667"/>
    </row>
    <row r="668" spans="1:14" x14ac:dyDescent="0.2">
      <c r="A668">
        <v>262</v>
      </c>
      <c r="B668">
        <v>18</v>
      </c>
      <c r="C668" t="s">
        <v>82</v>
      </c>
      <c r="D668">
        <v>13</v>
      </c>
      <c r="E668">
        <v>22</v>
      </c>
      <c r="F668">
        <v>1</v>
      </c>
      <c r="G668">
        <v>28</v>
      </c>
      <c r="H668" s="8">
        <f>Cocina[[#This Row],[Tiempo de Preparación]]/Cocina[[#This Row],[Cantidad Ordenada]]</f>
        <v>28</v>
      </c>
      <c r="I668">
        <f>Cocina[[#This Row],[Precio Unitario]]*Cocina[[#This Row],[Cantidad Ordenada]]</f>
        <v>22</v>
      </c>
      <c r="J668">
        <f>Cocina[[#This Row],[Costo Unitario]]*Cocina[[#This Row],[Cantidad Ordenada]]</f>
        <v>13</v>
      </c>
      <c r="K668">
        <f>Cocina[[#This Row],[Ganacia Bruta]]-Cocina[[#This Row],[Coste Total]]</f>
        <v>9</v>
      </c>
      <c r="L668" s="3">
        <f>Cocina[[#This Row],[Ganancia Neta]]/Cocina[[#This Row],[Ganacia Bruta]]</f>
        <v>0.40909090909090912</v>
      </c>
      <c r="N668"/>
    </row>
    <row r="669" spans="1:14" x14ac:dyDescent="0.2">
      <c r="A669">
        <v>262</v>
      </c>
      <c r="B669">
        <v>18</v>
      </c>
      <c r="C669" t="s">
        <v>47</v>
      </c>
      <c r="D669">
        <v>19</v>
      </c>
      <c r="E669">
        <v>31</v>
      </c>
      <c r="F669">
        <v>3</v>
      </c>
      <c r="G669">
        <v>20</v>
      </c>
      <c r="H669" s="8">
        <f>Cocina[[#This Row],[Tiempo de Preparación]]/Cocina[[#This Row],[Cantidad Ordenada]]</f>
        <v>6.666666666666667</v>
      </c>
      <c r="I669">
        <f>Cocina[[#This Row],[Precio Unitario]]*Cocina[[#This Row],[Cantidad Ordenada]]</f>
        <v>93</v>
      </c>
      <c r="J669">
        <f>Cocina[[#This Row],[Costo Unitario]]*Cocina[[#This Row],[Cantidad Ordenada]]</f>
        <v>57</v>
      </c>
      <c r="K669">
        <f>Cocina[[#This Row],[Ganacia Bruta]]-Cocina[[#This Row],[Coste Total]]</f>
        <v>36</v>
      </c>
      <c r="L669" s="3">
        <f>Cocina[[#This Row],[Ganancia Neta]]/Cocina[[#This Row],[Ganacia Bruta]]</f>
        <v>0.38709677419354838</v>
      </c>
      <c r="N669"/>
    </row>
    <row r="670" spans="1:14" x14ac:dyDescent="0.2">
      <c r="A670">
        <v>263</v>
      </c>
      <c r="B670">
        <v>5</v>
      </c>
      <c r="C670" t="s">
        <v>95</v>
      </c>
      <c r="D670">
        <v>19</v>
      </c>
      <c r="E670">
        <v>32</v>
      </c>
      <c r="F670">
        <v>1</v>
      </c>
      <c r="G670">
        <v>37</v>
      </c>
      <c r="H670" s="8">
        <f>Cocina[[#This Row],[Tiempo de Preparación]]/Cocina[[#This Row],[Cantidad Ordenada]]</f>
        <v>37</v>
      </c>
      <c r="I670">
        <f>Cocina[[#This Row],[Precio Unitario]]*Cocina[[#This Row],[Cantidad Ordenada]]</f>
        <v>32</v>
      </c>
      <c r="J670">
        <f>Cocina[[#This Row],[Costo Unitario]]*Cocina[[#This Row],[Cantidad Ordenada]]</f>
        <v>19</v>
      </c>
      <c r="K670">
        <f>Cocina[[#This Row],[Ganacia Bruta]]-Cocina[[#This Row],[Coste Total]]</f>
        <v>13</v>
      </c>
      <c r="L670" s="3">
        <f>Cocina[[#This Row],[Ganancia Neta]]/Cocina[[#This Row],[Ganacia Bruta]]</f>
        <v>0.40625</v>
      </c>
      <c r="N670"/>
    </row>
    <row r="671" spans="1:14" x14ac:dyDescent="0.2">
      <c r="A671">
        <v>263</v>
      </c>
      <c r="B671">
        <v>5</v>
      </c>
      <c r="C671" t="s">
        <v>11</v>
      </c>
      <c r="D671">
        <v>21</v>
      </c>
      <c r="E671">
        <v>35</v>
      </c>
      <c r="F671">
        <v>1</v>
      </c>
      <c r="G671">
        <v>30</v>
      </c>
      <c r="H671" s="8">
        <f>Cocina[[#This Row],[Tiempo de Preparación]]/Cocina[[#This Row],[Cantidad Ordenada]]</f>
        <v>30</v>
      </c>
      <c r="I671">
        <f>Cocina[[#This Row],[Precio Unitario]]*Cocina[[#This Row],[Cantidad Ordenada]]</f>
        <v>35</v>
      </c>
      <c r="J671">
        <f>Cocina[[#This Row],[Costo Unitario]]*Cocina[[#This Row],[Cantidad Ordenada]]</f>
        <v>21</v>
      </c>
      <c r="K671">
        <f>Cocina[[#This Row],[Ganacia Bruta]]-Cocina[[#This Row],[Coste Total]]</f>
        <v>14</v>
      </c>
      <c r="L671" s="3">
        <f>Cocina[[#This Row],[Ganancia Neta]]/Cocina[[#This Row],[Ganacia Bruta]]</f>
        <v>0.4</v>
      </c>
      <c r="N671"/>
    </row>
    <row r="672" spans="1:14" x14ac:dyDescent="0.2">
      <c r="A672">
        <v>263</v>
      </c>
      <c r="B672">
        <v>5</v>
      </c>
      <c r="C672" t="s">
        <v>31</v>
      </c>
      <c r="D672">
        <v>18</v>
      </c>
      <c r="E672">
        <v>30</v>
      </c>
      <c r="F672">
        <v>1</v>
      </c>
      <c r="G672">
        <v>42</v>
      </c>
      <c r="H672" s="8">
        <f>Cocina[[#This Row],[Tiempo de Preparación]]/Cocina[[#This Row],[Cantidad Ordenada]]</f>
        <v>42</v>
      </c>
      <c r="I672">
        <f>Cocina[[#This Row],[Precio Unitario]]*Cocina[[#This Row],[Cantidad Ordenada]]</f>
        <v>30</v>
      </c>
      <c r="J672">
        <f>Cocina[[#This Row],[Costo Unitario]]*Cocina[[#This Row],[Cantidad Ordenada]]</f>
        <v>18</v>
      </c>
      <c r="K672">
        <f>Cocina[[#This Row],[Ganacia Bruta]]-Cocina[[#This Row],[Coste Total]]</f>
        <v>12</v>
      </c>
      <c r="L672" s="3">
        <f>Cocina[[#This Row],[Ganancia Neta]]/Cocina[[#This Row],[Ganacia Bruta]]</f>
        <v>0.4</v>
      </c>
      <c r="N672"/>
    </row>
    <row r="673" spans="1:14" x14ac:dyDescent="0.2">
      <c r="A673">
        <v>263</v>
      </c>
      <c r="B673">
        <v>5</v>
      </c>
      <c r="C673" t="s">
        <v>65</v>
      </c>
      <c r="D673">
        <v>14</v>
      </c>
      <c r="E673">
        <v>24</v>
      </c>
      <c r="F673">
        <v>1</v>
      </c>
      <c r="G673">
        <v>40</v>
      </c>
      <c r="H673" s="8">
        <f>Cocina[[#This Row],[Tiempo de Preparación]]/Cocina[[#This Row],[Cantidad Ordenada]]</f>
        <v>40</v>
      </c>
      <c r="I673">
        <f>Cocina[[#This Row],[Precio Unitario]]*Cocina[[#This Row],[Cantidad Ordenada]]</f>
        <v>24</v>
      </c>
      <c r="J673">
        <f>Cocina[[#This Row],[Costo Unitario]]*Cocina[[#This Row],[Cantidad Ordenada]]</f>
        <v>14</v>
      </c>
      <c r="K673">
        <f>Cocina[[#This Row],[Ganacia Bruta]]-Cocina[[#This Row],[Coste Total]]</f>
        <v>10</v>
      </c>
      <c r="L673" s="3">
        <f>Cocina[[#This Row],[Ganancia Neta]]/Cocina[[#This Row],[Ganacia Bruta]]</f>
        <v>0.41666666666666669</v>
      </c>
      <c r="N673"/>
    </row>
    <row r="674" spans="1:14" x14ac:dyDescent="0.2">
      <c r="A674">
        <v>264</v>
      </c>
      <c r="B674">
        <v>2</v>
      </c>
      <c r="C674" t="s">
        <v>11</v>
      </c>
      <c r="D674">
        <v>21</v>
      </c>
      <c r="E674">
        <v>35</v>
      </c>
      <c r="F674">
        <v>2</v>
      </c>
      <c r="G674">
        <v>39</v>
      </c>
      <c r="H674" s="8">
        <f>Cocina[[#This Row],[Tiempo de Preparación]]/Cocina[[#This Row],[Cantidad Ordenada]]</f>
        <v>19.5</v>
      </c>
      <c r="I674">
        <f>Cocina[[#This Row],[Precio Unitario]]*Cocina[[#This Row],[Cantidad Ordenada]]</f>
        <v>70</v>
      </c>
      <c r="J674">
        <f>Cocina[[#This Row],[Costo Unitario]]*Cocina[[#This Row],[Cantidad Ordenada]]</f>
        <v>42</v>
      </c>
      <c r="K674">
        <f>Cocina[[#This Row],[Ganacia Bruta]]-Cocina[[#This Row],[Coste Total]]</f>
        <v>28</v>
      </c>
      <c r="L674" s="3">
        <f>Cocina[[#This Row],[Ganancia Neta]]/Cocina[[#This Row],[Ganacia Bruta]]</f>
        <v>0.4</v>
      </c>
      <c r="N674"/>
    </row>
    <row r="675" spans="1:14" x14ac:dyDescent="0.2">
      <c r="A675">
        <v>264</v>
      </c>
      <c r="B675">
        <v>2</v>
      </c>
      <c r="C675" t="s">
        <v>95</v>
      </c>
      <c r="D675">
        <v>19</v>
      </c>
      <c r="E675">
        <v>32</v>
      </c>
      <c r="F675">
        <v>1</v>
      </c>
      <c r="G675">
        <v>27</v>
      </c>
      <c r="H675" s="8">
        <f>Cocina[[#This Row],[Tiempo de Preparación]]/Cocina[[#This Row],[Cantidad Ordenada]]</f>
        <v>27</v>
      </c>
      <c r="I675">
        <f>Cocina[[#This Row],[Precio Unitario]]*Cocina[[#This Row],[Cantidad Ordenada]]</f>
        <v>32</v>
      </c>
      <c r="J675">
        <f>Cocina[[#This Row],[Costo Unitario]]*Cocina[[#This Row],[Cantidad Ordenada]]</f>
        <v>19</v>
      </c>
      <c r="K675">
        <f>Cocina[[#This Row],[Ganacia Bruta]]-Cocina[[#This Row],[Coste Total]]</f>
        <v>13</v>
      </c>
      <c r="L675" s="3">
        <f>Cocina[[#This Row],[Ganancia Neta]]/Cocina[[#This Row],[Ganacia Bruta]]</f>
        <v>0.40625</v>
      </c>
      <c r="N675"/>
    </row>
    <row r="676" spans="1:14" x14ac:dyDescent="0.2">
      <c r="A676">
        <v>264</v>
      </c>
      <c r="B676">
        <v>2</v>
      </c>
      <c r="C676" t="s">
        <v>31</v>
      </c>
      <c r="D676">
        <v>18</v>
      </c>
      <c r="E676">
        <v>30</v>
      </c>
      <c r="F676">
        <v>1</v>
      </c>
      <c r="G676">
        <v>37</v>
      </c>
      <c r="H676" s="8">
        <f>Cocina[[#This Row],[Tiempo de Preparación]]/Cocina[[#This Row],[Cantidad Ordenada]]</f>
        <v>37</v>
      </c>
      <c r="I676">
        <f>Cocina[[#This Row],[Precio Unitario]]*Cocina[[#This Row],[Cantidad Ordenada]]</f>
        <v>30</v>
      </c>
      <c r="J676">
        <f>Cocina[[#This Row],[Costo Unitario]]*Cocina[[#This Row],[Cantidad Ordenada]]</f>
        <v>18</v>
      </c>
      <c r="K676">
        <f>Cocina[[#This Row],[Ganacia Bruta]]-Cocina[[#This Row],[Coste Total]]</f>
        <v>12</v>
      </c>
      <c r="L676" s="3">
        <f>Cocina[[#This Row],[Ganancia Neta]]/Cocina[[#This Row],[Ganacia Bruta]]</f>
        <v>0.4</v>
      </c>
      <c r="N676"/>
    </row>
    <row r="677" spans="1:14" x14ac:dyDescent="0.2">
      <c r="A677">
        <v>264</v>
      </c>
      <c r="B677">
        <v>2</v>
      </c>
      <c r="C677" t="s">
        <v>50</v>
      </c>
      <c r="D677">
        <v>15</v>
      </c>
      <c r="E677">
        <v>25</v>
      </c>
      <c r="F677">
        <v>2</v>
      </c>
      <c r="G677">
        <v>14</v>
      </c>
      <c r="H677" s="8">
        <f>Cocina[[#This Row],[Tiempo de Preparación]]/Cocina[[#This Row],[Cantidad Ordenada]]</f>
        <v>7</v>
      </c>
      <c r="I677">
        <f>Cocina[[#This Row],[Precio Unitario]]*Cocina[[#This Row],[Cantidad Ordenada]]</f>
        <v>50</v>
      </c>
      <c r="J677">
        <f>Cocina[[#This Row],[Costo Unitario]]*Cocina[[#This Row],[Cantidad Ordenada]]</f>
        <v>30</v>
      </c>
      <c r="K677">
        <f>Cocina[[#This Row],[Ganacia Bruta]]-Cocina[[#This Row],[Coste Total]]</f>
        <v>20</v>
      </c>
      <c r="L677" s="3">
        <f>Cocina[[#This Row],[Ganancia Neta]]/Cocina[[#This Row],[Ganacia Bruta]]</f>
        <v>0.4</v>
      </c>
      <c r="N677"/>
    </row>
    <row r="678" spans="1:14" x14ac:dyDescent="0.2">
      <c r="A678">
        <v>265</v>
      </c>
      <c r="B678">
        <v>6</v>
      </c>
      <c r="C678" t="s">
        <v>79</v>
      </c>
      <c r="D678">
        <v>14</v>
      </c>
      <c r="E678">
        <v>23</v>
      </c>
      <c r="F678">
        <v>1</v>
      </c>
      <c r="G678">
        <v>12</v>
      </c>
      <c r="H678" s="8">
        <f>Cocina[[#This Row],[Tiempo de Preparación]]/Cocina[[#This Row],[Cantidad Ordenada]]</f>
        <v>12</v>
      </c>
      <c r="I678">
        <f>Cocina[[#This Row],[Precio Unitario]]*Cocina[[#This Row],[Cantidad Ordenada]]</f>
        <v>23</v>
      </c>
      <c r="J678">
        <f>Cocina[[#This Row],[Costo Unitario]]*Cocina[[#This Row],[Cantidad Ordenada]]</f>
        <v>14</v>
      </c>
      <c r="K678">
        <f>Cocina[[#This Row],[Ganacia Bruta]]-Cocina[[#This Row],[Coste Total]]</f>
        <v>9</v>
      </c>
      <c r="L678" s="3">
        <f>Cocina[[#This Row],[Ganancia Neta]]/Cocina[[#This Row],[Ganacia Bruta]]</f>
        <v>0.39130434782608697</v>
      </c>
      <c r="N678"/>
    </row>
    <row r="679" spans="1:14" x14ac:dyDescent="0.2">
      <c r="A679">
        <v>265</v>
      </c>
      <c r="B679">
        <v>6</v>
      </c>
      <c r="C679" t="s">
        <v>47</v>
      </c>
      <c r="D679">
        <v>19</v>
      </c>
      <c r="E679">
        <v>31</v>
      </c>
      <c r="F679">
        <v>1</v>
      </c>
      <c r="G679">
        <v>17</v>
      </c>
      <c r="H679" s="8">
        <f>Cocina[[#This Row],[Tiempo de Preparación]]/Cocina[[#This Row],[Cantidad Ordenada]]</f>
        <v>17</v>
      </c>
      <c r="I679">
        <f>Cocina[[#This Row],[Precio Unitario]]*Cocina[[#This Row],[Cantidad Ordenada]]</f>
        <v>31</v>
      </c>
      <c r="J679">
        <f>Cocina[[#This Row],[Costo Unitario]]*Cocina[[#This Row],[Cantidad Ordenada]]</f>
        <v>19</v>
      </c>
      <c r="K679">
        <f>Cocina[[#This Row],[Ganacia Bruta]]-Cocina[[#This Row],[Coste Total]]</f>
        <v>12</v>
      </c>
      <c r="L679" s="3">
        <f>Cocina[[#This Row],[Ganancia Neta]]/Cocina[[#This Row],[Ganacia Bruta]]</f>
        <v>0.38709677419354838</v>
      </c>
      <c r="N679"/>
    </row>
    <row r="680" spans="1:14" x14ac:dyDescent="0.2">
      <c r="A680">
        <v>265</v>
      </c>
      <c r="B680">
        <v>6</v>
      </c>
      <c r="C680" t="s">
        <v>41</v>
      </c>
      <c r="D680">
        <v>16</v>
      </c>
      <c r="E680">
        <v>27</v>
      </c>
      <c r="F680">
        <v>1</v>
      </c>
      <c r="G680">
        <v>56</v>
      </c>
      <c r="H680" s="8">
        <f>Cocina[[#This Row],[Tiempo de Preparación]]/Cocina[[#This Row],[Cantidad Ordenada]]</f>
        <v>56</v>
      </c>
      <c r="I680">
        <f>Cocina[[#This Row],[Precio Unitario]]*Cocina[[#This Row],[Cantidad Ordenada]]</f>
        <v>27</v>
      </c>
      <c r="J680">
        <f>Cocina[[#This Row],[Costo Unitario]]*Cocina[[#This Row],[Cantidad Ordenada]]</f>
        <v>16</v>
      </c>
      <c r="K680">
        <f>Cocina[[#This Row],[Ganacia Bruta]]-Cocina[[#This Row],[Coste Total]]</f>
        <v>11</v>
      </c>
      <c r="L680" s="3">
        <f>Cocina[[#This Row],[Ganancia Neta]]/Cocina[[#This Row],[Ganacia Bruta]]</f>
        <v>0.40740740740740738</v>
      </c>
      <c r="N680"/>
    </row>
    <row r="681" spans="1:14" x14ac:dyDescent="0.2">
      <c r="A681">
        <v>265</v>
      </c>
      <c r="B681">
        <v>6</v>
      </c>
      <c r="C681" t="s">
        <v>31</v>
      </c>
      <c r="D681">
        <v>18</v>
      </c>
      <c r="E681">
        <v>30</v>
      </c>
      <c r="F681">
        <v>3</v>
      </c>
      <c r="G681">
        <v>50</v>
      </c>
      <c r="H681" s="8">
        <f>Cocina[[#This Row],[Tiempo de Preparación]]/Cocina[[#This Row],[Cantidad Ordenada]]</f>
        <v>16.666666666666668</v>
      </c>
      <c r="I681">
        <f>Cocina[[#This Row],[Precio Unitario]]*Cocina[[#This Row],[Cantidad Ordenada]]</f>
        <v>90</v>
      </c>
      <c r="J681">
        <f>Cocina[[#This Row],[Costo Unitario]]*Cocina[[#This Row],[Cantidad Ordenada]]</f>
        <v>54</v>
      </c>
      <c r="K681">
        <f>Cocina[[#This Row],[Ganacia Bruta]]-Cocina[[#This Row],[Coste Total]]</f>
        <v>36</v>
      </c>
      <c r="L681" s="3">
        <f>Cocina[[#This Row],[Ganancia Neta]]/Cocina[[#This Row],[Ganacia Bruta]]</f>
        <v>0.4</v>
      </c>
      <c r="N681"/>
    </row>
    <row r="682" spans="1:14" x14ac:dyDescent="0.2">
      <c r="A682">
        <v>266</v>
      </c>
      <c r="B682">
        <v>4</v>
      </c>
      <c r="C682" t="s">
        <v>65</v>
      </c>
      <c r="D682">
        <v>14</v>
      </c>
      <c r="E682">
        <v>24</v>
      </c>
      <c r="F682">
        <v>1</v>
      </c>
      <c r="G682">
        <v>53</v>
      </c>
      <c r="H682" s="8">
        <f>Cocina[[#This Row],[Tiempo de Preparación]]/Cocina[[#This Row],[Cantidad Ordenada]]</f>
        <v>53</v>
      </c>
      <c r="I682">
        <f>Cocina[[#This Row],[Precio Unitario]]*Cocina[[#This Row],[Cantidad Ordenada]]</f>
        <v>24</v>
      </c>
      <c r="J682">
        <f>Cocina[[#This Row],[Costo Unitario]]*Cocina[[#This Row],[Cantidad Ordenada]]</f>
        <v>14</v>
      </c>
      <c r="K682">
        <f>Cocina[[#This Row],[Ganacia Bruta]]-Cocina[[#This Row],[Coste Total]]</f>
        <v>10</v>
      </c>
      <c r="L682" s="3">
        <f>Cocina[[#This Row],[Ganancia Neta]]/Cocina[[#This Row],[Ganacia Bruta]]</f>
        <v>0.41666666666666669</v>
      </c>
      <c r="N682"/>
    </row>
    <row r="683" spans="1:14" x14ac:dyDescent="0.2">
      <c r="A683">
        <v>266</v>
      </c>
      <c r="B683">
        <v>4</v>
      </c>
      <c r="C683" t="s">
        <v>50</v>
      </c>
      <c r="D683">
        <v>15</v>
      </c>
      <c r="E683">
        <v>25</v>
      </c>
      <c r="F683">
        <v>3</v>
      </c>
      <c r="G683">
        <v>53</v>
      </c>
      <c r="H683" s="8">
        <f>Cocina[[#This Row],[Tiempo de Preparación]]/Cocina[[#This Row],[Cantidad Ordenada]]</f>
        <v>17.666666666666668</v>
      </c>
      <c r="I683">
        <f>Cocina[[#This Row],[Precio Unitario]]*Cocina[[#This Row],[Cantidad Ordenada]]</f>
        <v>75</v>
      </c>
      <c r="J683">
        <f>Cocina[[#This Row],[Costo Unitario]]*Cocina[[#This Row],[Cantidad Ordenada]]</f>
        <v>45</v>
      </c>
      <c r="K683">
        <f>Cocina[[#This Row],[Ganacia Bruta]]-Cocina[[#This Row],[Coste Total]]</f>
        <v>30</v>
      </c>
      <c r="L683" s="3">
        <f>Cocina[[#This Row],[Ganancia Neta]]/Cocina[[#This Row],[Ganacia Bruta]]</f>
        <v>0.4</v>
      </c>
      <c r="N683"/>
    </row>
    <row r="684" spans="1:14" x14ac:dyDescent="0.2">
      <c r="A684">
        <v>267</v>
      </c>
      <c r="B684">
        <v>7</v>
      </c>
      <c r="C684" t="s">
        <v>95</v>
      </c>
      <c r="D684">
        <v>19</v>
      </c>
      <c r="E684">
        <v>32</v>
      </c>
      <c r="F684">
        <v>1</v>
      </c>
      <c r="G684">
        <v>45</v>
      </c>
      <c r="H684" s="8">
        <f>Cocina[[#This Row],[Tiempo de Preparación]]/Cocina[[#This Row],[Cantidad Ordenada]]</f>
        <v>45</v>
      </c>
      <c r="I684">
        <f>Cocina[[#This Row],[Precio Unitario]]*Cocina[[#This Row],[Cantidad Ordenada]]</f>
        <v>32</v>
      </c>
      <c r="J684">
        <f>Cocina[[#This Row],[Costo Unitario]]*Cocina[[#This Row],[Cantidad Ordenada]]</f>
        <v>19</v>
      </c>
      <c r="K684">
        <f>Cocina[[#This Row],[Ganacia Bruta]]-Cocina[[#This Row],[Coste Total]]</f>
        <v>13</v>
      </c>
      <c r="L684" s="3">
        <f>Cocina[[#This Row],[Ganancia Neta]]/Cocina[[#This Row],[Ganacia Bruta]]</f>
        <v>0.40625</v>
      </c>
      <c r="N684"/>
    </row>
    <row r="685" spans="1:14" x14ac:dyDescent="0.2">
      <c r="A685">
        <v>267</v>
      </c>
      <c r="B685">
        <v>7</v>
      </c>
      <c r="C685" t="s">
        <v>22</v>
      </c>
      <c r="D685">
        <v>16</v>
      </c>
      <c r="E685">
        <v>28</v>
      </c>
      <c r="F685">
        <v>2</v>
      </c>
      <c r="G685">
        <v>23</v>
      </c>
      <c r="H685" s="8">
        <f>Cocina[[#This Row],[Tiempo de Preparación]]/Cocina[[#This Row],[Cantidad Ordenada]]</f>
        <v>11.5</v>
      </c>
      <c r="I685">
        <f>Cocina[[#This Row],[Precio Unitario]]*Cocina[[#This Row],[Cantidad Ordenada]]</f>
        <v>56</v>
      </c>
      <c r="J685">
        <f>Cocina[[#This Row],[Costo Unitario]]*Cocina[[#This Row],[Cantidad Ordenada]]</f>
        <v>32</v>
      </c>
      <c r="K685">
        <f>Cocina[[#This Row],[Ganacia Bruta]]-Cocina[[#This Row],[Coste Total]]</f>
        <v>24</v>
      </c>
      <c r="L685" s="3">
        <f>Cocina[[#This Row],[Ganancia Neta]]/Cocina[[#This Row],[Ganacia Bruta]]</f>
        <v>0.42857142857142855</v>
      </c>
      <c r="N685"/>
    </row>
    <row r="686" spans="1:14" x14ac:dyDescent="0.2">
      <c r="A686">
        <v>267</v>
      </c>
      <c r="B686">
        <v>7</v>
      </c>
      <c r="C686" t="s">
        <v>31</v>
      </c>
      <c r="D686">
        <v>18</v>
      </c>
      <c r="E686">
        <v>30</v>
      </c>
      <c r="F686">
        <v>1</v>
      </c>
      <c r="G686">
        <v>28</v>
      </c>
      <c r="H686" s="8">
        <f>Cocina[[#This Row],[Tiempo de Preparación]]/Cocina[[#This Row],[Cantidad Ordenada]]</f>
        <v>28</v>
      </c>
      <c r="I686">
        <f>Cocina[[#This Row],[Precio Unitario]]*Cocina[[#This Row],[Cantidad Ordenada]]</f>
        <v>30</v>
      </c>
      <c r="J686">
        <f>Cocina[[#This Row],[Costo Unitario]]*Cocina[[#This Row],[Cantidad Ordenada]]</f>
        <v>18</v>
      </c>
      <c r="K686">
        <f>Cocina[[#This Row],[Ganacia Bruta]]-Cocina[[#This Row],[Coste Total]]</f>
        <v>12</v>
      </c>
      <c r="L686" s="3">
        <f>Cocina[[#This Row],[Ganancia Neta]]/Cocina[[#This Row],[Ganacia Bruta]]</f>
        <v>0.4</v>
      </c>
      <c r="N686"/>
    </row>
    <row r="687" spans="1:14" x14ac:dyDescent="0.2">
      <c r="A687">
        <v>268</v>
      </c>
      <c r="B687">
        <v>14</v>
      </c>
      <c r="C687" t="s">
        <v>65</v>
      </c>
      <c r="D687">
        <v>14</v>
      </c>
      <c r="E687">
        <v>24</v>
      </c>
      <c r="F687">
        <v>1</v>
      </c>
      <c r="G687">
        <v>39</v>
      </c>
      <c r="H687" s="8">
        <f>Cocina[[#This Row],[Tiempo de Preparación]]/Cocina[[#This Row],[Cantidad Ordenada]]</f>
        <v>39</v>
      </c>
      <c r="I687">
        <f>Cocina[[#This Row],[Precio Unitario]]*Cocina[[#This Row],[Cantidad Ordenada]]</f>
        <v>24</v>
      </c>
      <c r="J687">
        <f>Cocina[[#This Row],[Costo Unitario]]*Cocina[[#This Row],[Cantidad Ordenada]]</f>
        <v>14</v>
      </c>
      <c r="K687">
        <f>Cocina[[#This Row],[Ganacia Bruta]]-Cocina[[#This Row],[Coste Total]]</f>
        <v>10</v>
      </c>
      <c r="L687" s="3">
        <f>Cocina[[#This Row],[Ganancia Neta]]/Cocina[[#This Row],[Ganacia Bruta]]</f>
        <v>0.41666666666666669</v>
      </c>
      <c r="N687"/>
    </row>
    <row r="688" spans="1:14" x14ac:dyDescent="0.2">
      <c r="A688">
        <v>268</v>
      </c>
      <c r="B688">
        <v>14</v>
      </c>
      <c r="C688" t="s">
        <v>82</v>
      </c>
      <c r="D688">
        <v>13</v>
      </c>
      <c r="E688">
        <v>22</v>
      </c>
      <c r="F688">
        <v>2</v>
      </c>
      <c r="G688">
        <v>44</v>
      </c>
      <c r="H688" s="8">
        <f>Cocina[[#This Row],[Tiempo de Preparación]]/Cocina[[#This Row],[Cantidad Ordenada]]</f>
        <v>22</v>
      </c>
      <c r="I688">
        <f>Cocina[[#This Row],[Precio Unitario]]*Cocina[[#This Row],[Cantidad Ordenada]]</f>
        <v>44</v>
      </c>
      <c r="J688">
        <f>Cocina[[#This Row],[Costo Unitario]]*Cocina[[#This Row],[Cantidad Ordenada]]</f>
        <v>26</v>
      </c>
      <c r="K688">
        <f>Cocina[[#This Row],[Ganacia Bruta]]-Cocina[[#This Row],[Coste Total]]</f>
        <v>18</v>
      </c>
      <c r="L688" s="3">
        <f>Cocina[[#This Row],[Ganancia Neta]]/Cocina[[#This Row],[Ganacia Bruta]]</f>
        <v>0.40909090909090912</v>
      </c>
      <c r="N688"/>
    </row>
    <row r="689" spans="1:14" x14ac:dyDescent="0.2">
      <c r="A689">
        <v>269</v>
      </c>
      <c r="B689">
        <v>11</v>
      </c>
      <c r="C689" t="s">
        <v>35</v>
      </c>
      <c r="D689">
        <v>22</v>
      </c>
      <c r="E689">
        <v>36</v>
      </c>
      <c r="F689">
        <v>3</v>
      </c>
      <c r="G689">
        <v>13</v>
      </c>
      <c r="H689" s="8">
        <f>Cocina[[#This Row],[Tiempo de Preparación]]/Cocina[[#This Row],[Cantidad Ordenada]]</f>
        <v>4.333333333333333</v>
      </c>
      <c r="I689">
        <f>Cocina[[#This Row],[Precio Unitario]]*Cocina[[#This Row],[Cantidad Ordenada]]</f>
        <v>108</v>
      </c>
      <c r="J689">
        <f>Cocina[[#This Row],[Costo Unitario]]*Cocina[[#This Row],[Cantidad Ordenada]]</f>
        <v>66</v>
      </c>
      <c r="K689">
        <f>Cocina[[#This Row],[Ganacia Bruta]]-Cocina[[#This Row],[Coste Total]]</f>
        <v>42</v>
      </c>
      <c r="L689" s="3">
        <f>Cocina[[#This Row],[Ganancia Neta]]/Cocina[[#This Row],[Ganacia Bruta]]</f>
        <v>0.3888888888888889</v>
      </c>
      <c r="N689"/>
    </row>
    <row r="690" spans="1:14" x14ac:dyDescent="0.2">
      <c r="A690">
        <v>269</v>
      </c>
      <c r="B690">
        <v>11</v>
      </c>
      <c r="C690" t="s">
        <v>26</v>
      </c>
      <c r="D690">
        <v>25</v>
      </c>
      <c r="E690">
        <v>40</v>
      </c>
      <c r="F690">
        <v>1</v>
      </c>
      <c r="G690">
        <v>58</v>
      </c>
      <c r="H690" s="8">
        <f>Cocina[[#This Row],[Tiempo de Preparación]]/Cocina[[#This Row],[Cantidad Ordenada]]</f>
        <v>58</v>
      </c>
      <c r="I690">
        <f>Cocina[[#This Row],[Precio Unitario]]*Cocina[[#This Row],[Cantidad Ordenada]]</f>
        <v>40</v>
      </c>
      <c r="J690">
        <f>Cocina[[#This Row],[Costo Unitario]]*Cocina[[#This Row],[Cantidad Ordenada]]</f>
        <v>25</v>
      </c>
      <c r="K690">
        <f>Cocina[[#This Row],[Ganacia Bruta]]-Cocina[[#This Row],[Coste Total]]</f>
        <v>15</v>
      </c>
      <c r="L690" s="3">
        <f>Cocina[[#This Row],[Ganancia Neta]]/Cocina[[#This Row],[Ganacia Bruta]]</f>
        <v>0.375</v>
      </c>
      <c r="N690"/>
    </row>
    <row r="691" spans="1:14" x14ac:dyDescent="0.2">
      <c r="A691">
        <v>269</v>
      </c>
      <c r="B691">
        <v>11</v>
      </c>
      <c r="C691" t="s">
        <v>29</v>
      </c>
      <c r="D691">
        <v>20</v>
      </c>
      <c r="E691">
        <v>34</v>
      </c>
      <c r="F691">
        <v>3</v>
      </c>
      <c r="G691">
        <v>30</v>
      </c>
      <c r="H691" s="8">
        <f>Cocina[[#This Row],[Tiempo de Preparación]]/Cocina[[#This Row],[Cantidad Ordenada]]</f>
        <v>10</v>
      </c>
      <c r="I691">
        <f>Cocina[[#This Row],[Precio Unitario]]*Cocina[[#This Row],[Cantidad Ordenada]]</f>
        <v>102</v>
      </c>
      <c r="J691">
        <f>Cocina[[#This Row],[Costo Unitario]]*Cocina[[#This Row],[Cantidad Ordenada]]</f>
        <v>60</v>
      </c>
      <c r="K691">
        <f>Cocina[[#This Row],[Ganacia Bruta]]-Cocina[[#This Row],[Coste Total]]</f>
        <v>42</v>
      </c>
      <c r="L691" s="3">
        <f>Cocina[[#This Row],[Ganancia Neta]]/Cocina[[#This Row],[Ganacia Bruta]]</f>
        <v>0.41176470588235292</v>
      </c>
      <c r="N691"/>
    </row>
    <row r="692" spans="1:14" x14ac:dyDescent="0.2">
      <c r="A692">
        <v>270</v>
      </c>
      <c r="B692">
        <v>10</v>
      </c>
      <c r="C692" t="s">
        <v>29</v>
      </c>
      <c r="D692">
        <v>20</v>
      </c>
      <c r="E692">
        <v>34</v>
      </c>
      <c r="F692">
        <v>3</v>
      </c>
      <c r="G692">
        <v>26</v>
      </c>
      <c r="H692" s="8">
        <f>Cocina[[#This Row],[Tiempo de Preparación]]/Cocina[[#This Row],[Cantidad Ordenada]]</f>
        <v>8.6666666666666661</v>
      </c>
      <c r="I692">
        <f>Cocina[[#This Row],[Precio Unitario]]*Cocina[[#This Row],[Cantidad Ordenada]]</f>
        <v>102</v>
      </c>
      <c r="J692">
        <f>Cocina[[#This Row],[Costo Unitario]]*Cocina[[#This Row],[Cantidad Ordenada]]</f>
        <v>60</v>
      </c>
      <c r="K692">
        <f>Cocina[[#This Row],[Ganacia Bruta]]-Cocina[[#This Row],[Coste Total]]</f>
        <v>42</v>
      </c>
      <c r="L692" s="3">
        <f>Cocina[[#This Row],[Ganancia Neta]]/Cocina[[#This Row],[Ganacia Bruta]]</f>
        <v>0.41176470588235292</v>
      </c>
      <c r="N692"/>
    </row>
    <row r="693" spans="1:14" x14ac:dyDescent="0.2">
      <c r="A693">
        <v>271</v>
      </c>
      <c r="B693">
        <v>3</v>
      </c>
      <c r="C693" t="s">
        <v>82</v>
      </c>
      <c r="D693">
        <v>13</v>
      </c>
      <c r="E693">
        <v>22</v>
      </c>
      <c r="F693">
        <v>2</v>
      </c>
      <c r="G693">
        <v>55</v>
      </c>
      <c r="H693" s="8">
        <f>Cocina[[#This Row],[Tiempo de Preparación]]/Cocina[[#This Row],[Cantidad Ordenada]]</f>
        <v>27.5</v>
      </c>
      <c r="I693">
        <f>Cocina[[#This Row],[Precio Unitario]]*Cocina[[#This Row],[Cantidad Ordenada]]</f>
        <v>44</v>
      </c>
      <c r="J693">
        <f>Cocina[[#This Row],[Costo Unitario]]*Cocina[[#This Row],[Cantidad Ordenada]]</f>
        <v>26</v>
      </c>
      <c r="K693">
        <f>Cocina[[#This Row],[Ganacia Bruta]]-Cocina[[#This Row],[Coste Total]]</f>
        <v>18</v>
      </c>
      <c r="L693" s="3">
        <f>Cocina[[#This Row],[Ganancia Neta]]/Cocina[[#This Row],[Ganacia Bruta]]</f>
        <v>0.40909090909090912</v>
      </c>
      <c r="N693"/>
    </row>
    <row r="694" spans="1:14" x14ac:dyDescent="0.2">
      <c r="A694">
        <v>272</v>
      </c>
      <c r="B694">
        <v>7</v>
      </c>
      <c r="C694" t="s">
        <v>65</v>
      </c>
      <c r="D694">
        <v>14</v>
      </c>
      <c r="E694">
        <v>24</v>
      </c>
      <c r="F694">
        <v>2</v>
      </c>
      <c r="G694">
        <v>36</v>
      </c>
      <c r="H694" s="8">
        <f>Cocina[[#This Row],[Tiempo de Preparación]]/Cocina[[#This Row],[Cantidad Ordenada]]</f>
        <v>18</v>
      </c>
      <c r="I694">
        <f>Cocina[[#This Row],[Precio Unitario]]*Cocina[[#This Row],[Cantidad Ordenada]]</f>
        <v>48</v>
      </c>
      <c r="J694">
        <f>Cocina[[#This Row],[Costo Unitario]]*Cocina[[#This Row],[Cantidad Ordenada]]</f>
        <v>28</v>
      </c>
      <c r="K694">
        <f>Cocina[[#This Row],[Ganacia Bruta]]-Cocina[[#This Row],[Coste Total]]</f>
        <v>20</v>
      </c>
      <c r="L694" s="3">
        <f>Cocina[[#This Row],[Ganancia Neta]]/Cocina[[#This Row],[Ganacia Bruta]]</f>
        <v>0.41666666666666669</v>
      </c>
      <c r="N694"/>
    </row>
    <row r="695" spans="1:14" x14ac:dyDescent="0.2">
      <c r="A695">
        <v>272</v>
      </c>
      <c r="B695">
        <v>7</v>
      </c>
      <c r="C695" t="s">
        <v>11</v>
      </c>
      <c r="D695">
        <v>21</v>
      </c>
      <c r="E695">
        <v>35</v>
      </c>
      <c r="F695">
        <v>1</v>
      </c>
      <c r="G695">
        <v>47</v>
      </c>
      <c r="H695" s="8">
        <f>Cocina[[#This Row],[Tiempo de Preparación]]/Cocina[[#This Row],[Cantidad Ordenada]]</f>
        <v>47</v>
      </c>
      <c r="I695">
        <f>Cocina[[#This Row],[Precio Unitario]]*Cocina[[#This Row],[Cantidad Ordenada]]</f>
        <v>35</v>
      </c>
      <c r="J695">
        <f>Cocina[[#This Row],[Costo Unitario]]*Cocina[[#This Row],[Cantidad Ordenada]]</f>
        <v>21</v>
      </c>
      <c r="K695">
        <f>Cocina[[#This Row],[Ganacia Bruta]]-Cocina[[#This Row],[Coste Total]]</f>
        <v>14</v>
      </c>
      <c r="L695" s="3">
        <f>Cocina[[#This Row],[Ganancia Neta]]/Cocina[[#This Row],[Ganacia Bruta]]</f>
        <v>0.4</v>
      </c>
      <c r="N695"/>
    </row>
    <row r="696" spans="1:14" x14ac:dyDescent="0.2">
      <c r="A696">
        <v>273</v>
      </c>
      <c r="B696">
        <v>20</v>
      </c>
      <c r="C696" t="s">
        <v>95</v>
      </c>
      <c r="D696">
        <v>19</v>
      </c>
      <c r="E696">
        <v>32</v>
      </c>
      <c r="F696">
        <v>1</v>
      </c>
      <c r="G696">
        <v>22</v>
      </c>
      <c r="H696" s="8">
        <f>Cocina[[#This Row],[Tiempo de Preparación]]/Cocina[[#This Row],[Cantidad Ordenada]]</f>
        <v>22</v>
      </c>
      <c r="I696">
        <f>Cocina[[#This Row],[Precio Unitario]]*Cocina[[#This Row],[Cantidad Ordenada]]</f>
        <v>32</v>
      </c>
      <c r="J696">
        <f>Cocina[[#This Row],[Costo Unitario]]*Cocina[[#This Row],[Cantidad Ordenada]]</f>
        <v>19</v>
      </c>
      <c r="K696">
        <f>Cocina[[#This Row],[Ganacia Bruta]]-Cocina[[#This Row],[Coste Total]]</f>
        <v>13</v>
      </c>
      <c r="L696" s="3">
        <f>Cocina[[#This Row],[Ganancia Neta]]/Cocina[[#This Row],[Ganacia Bruta]]</f>
        <v>0.40625</v>
      </c>
      <c r="N696"/>
    </row>
    <row r="697" spans="1:14" x14ac:dyDescent="0.2">
      <c r="A697">
        <v>273</v>
      </c>
      <c r="B697">
        <v>20</v>
      </c>
      <c r="C697" t="s">
        <v>82</v>
      </c>
      <c r="D697">
        <v>13</v>
      </c>
      <c r="E697">
        <v>22</v>
      </c>
      <c r="F697">
        <v>3</v>
      </c>
      <c r="G697">
        <v>40</v>
      </c>
      <c r="H697" s="8">
        <f>Cocina[[#This Row],[Tiempo de Preparación]]/Cocina[[#This Row],[Cantidad Ordenada]]</f>
        <v>13.333333333333334</v>
      </c>
      <c r="I697">
        <f>Cocina[[#This Row],[Precio Unitario]]*Cocina[[#This Row],[Cantidad Ordenada]]</f>
        <v>66</v>
      </c>
      <c r="J697">
        <f>Cocina[[#This Row],[Costo Unitario]]*Cocina[[#This Row],[Cantidad Ordenada]]</f>
        <v>39</v>
      </c>
      <c r="K697">
        <f>Cocina[[#This Row],[Ganacia Bruta]]-Cocina[[#This Row],[Coste Total]]</f>
        <v>27</v>
      </c>
      <c r="L697" s="3">
        <f>Cocina[[#This Row],[Ganancia Neta]]/Cocina[[#This Row],[Ganacia Bruta]]</f>
        <v>0.40909090909090912</v>
      </c>
      <c r="N697"/>
    </row>
    <row r="698" spans="1:14" x14ac:dyDescent="0.2">
      <c r="A698">
        <v>273</v>
      </c>
      <c r="B698">
        <v>20</v>
      </c>
      <c r="C698" t="s">
        <v>50</v>
      </c>
      <c r="D698">
        <v>15</v>
      </c>
      <c r="E698">
        <v>25</v>
      </c>
      <c r="F698">
        <v>1</v>
      </c>
      <c r="G698">
        <v>5</v>
      </c>
      <c r="H698" s="8">
        <f>Cocina[[#This Row],[Tiempo de Preparación]]/Cocina[[#This Row],[Cantidad Ordenada]]</f>
        <v>5</v>
      </c>
      <c r="I698">
        <f>Cocina[[#This Row],[Precio Unitario]]*Cocina[[#This Row],[Cantidad Ordenada]]</f>
        <v>25</v>
      </c>
      <c r="J698">
        <f>Cocina[[#This Row],[Costo Unitario]]*Cocina[[#This Row],[Cantidad Ordenada]]</f>
        <v>15</v>
      </c>
      <c r="K698">
        <f>Cocina[[#This Row],[Ganacia Bruta]]-Cocina[[#This Row],[Coste Total]]</f>
        <v>10</v>
      </c>
      <c r="L698" s="3">
        <f>Cocina[[#This Row],[Ganancia Neta]]/Cocina[[#This Row],[Ganacia Bruta]]</f>
        <v>0.4</v>
      </c>
      <c r="N698"/>
    </row>
    <row r="699" spans="1:14" x14ac:dyDescent="0.2">
      <c r="A699">
        <v>274</v>
      </c>
      <c r="B699">
        <v>7</v>
      </c>
      <c r="C699" t="s">
        <v>61</v>
      </c>
      <c r="D699">
        <v>15</v>
      </c>
      <c r="E699">
        <v>26</v>
      </c>
      <c r="F699">
        <v>3</v>
      </c>
      <c r="G699">
        <v>33</v>
      </c>
      <c r="H699" s="8">
        <f>Cocina[[#This Row],[Tiempo de Preparación]]/Cocina[[#This Row],[Cantidad Ordenada]]</f>
        <v>11</v>
      </c>
      <c r="I699">
        <f>Cocina[[#This Row],[Precio Unitario]]*Cocina[[#This Row],[Cantidad Ordenada]]</f>
        <v>78</v>
      </c>
      <c r="J699">
        <f>Cocina[[#This Row],[Costo Unitario]]*Cocina[[#This Row],[Cantidad Ordenada]]</f>
        <v>45</v>
      </c>
      <c r="K699">
        <f>Cocina[[#This Row],[Ganacia Bruta]]-Cocina[[#This Row],[Coste Total]]</f>
        <v>33</v>
      </c>
      <c r="L699" s="3">
        <f>Cocina[[#This Row],[Ganancia Neta]]/Cocina[[#This Row],[Ganacia Bruta]]</f>
        <v>0.42307692307692307</v>
      </c>
      <c r="N699"/>
    </row>
    <row r="700" spans="1:14" x14ac:dyDescent="0.2">
      <c r="A700">
        <v>274</v>
      </c>
      <c r="B700">
        <v>7</v>
      </c>
      <c r="C700" t="s">
        <v>44</v>
      </c>
      <c r="D700">
        <v>11</v>
      </c>
      <c r="E700">
        <v>19</v>
      </c>
      <c r="F700">
        <v>2</v>
      </c>
      <c r="G700">
        <v>42</v>
      </c>
      <c r="H700" s="8">
        <f>Cocina[[#This Row],[Tiempo de Preparación]]/Cocina[[#This Row],[Cantidad Ordenada]]</f>
        <v>21</v>
      </c>
      <c r="I700">
        <f>Cocina[[#This Row],[Precio Unitario]]*Cocina[[#This Row],[Cantidad Ordenada]]</f>
        <v>38</v>
      </c>
      <c r="J700">
        <f>Cocina[[#This Row],[Costo Unitario]]*Cocina[[#This Row],[Cantidad Ordenada]]</f>
        <v>22</v>
      </c>
      <c r="K700">
        <f>Cocina[[#This Row],[Ganacia Bruta]]-Cocina[[#This Row],[Coste Total]]</f>
        <v>16</v>
      </c>
      <c r="L700" s="3">
        <f>Cocina[[#This Row],[Ganancia Neta]]/Cocina[[#This Row],[Ganacia Bruta]]</f>
        <v>0.42105263157894735</v>
      </c>
      <c r="N700"/>
    </row>
    <row r="701" spans="1:14" x14ac:dyDescent="0.2">
      <c r="A701">
        <v>275</v>
      </c>
      <c r="B701">
        <v>5</v>
      </c>
      <c r="C701" t="s">
        <v>102</v>
      </c>
      <c r="D701">
        <v>20</v>
      </c>
      <c r="E701">
        <v>33</v>
      </c>
      <c r="F701">
        <v>1</v>
      </c>
      <c r="G701">
        <v>32</v>
      </c>
      <c r="H701" s="8">
        <f>Cocina[[#This Row],[Tiempo de Preparación]]/Cocina[[#This Row],[Cantidad Ordenada]]</f>
        <v>32</v>
      </c>
      <c r="I701">
        <f>Cocina[[#This Row],[Precio Unitario]]*Cocina[[#This Row],[Cantidad Ordenada]]</f>
        <v>33</v>
      </c>
      <c r="J701">
        <f>Cocina[[#This Row],[Costo Unitario]]*Cocina[[#This Row],[Cantidad Ordenada]]</f>
        <v>20</v>
      </c>
      <c r="K701">
        <f>Cocina[[#This Row],[Ganacia Bruta]]-Cocina[[#This Row],[Coste Total]]</f>
        <v>13</v>
      </c>
      <c r="L701" s="3">
        <f>Cocina[[#This Row],[Ganancia Neta]]/Cocina[[#This Row],[Ganacia Bruta]]</f>
        <v>0.39393939393939392</v>
      </c>
      <c r="N701"/>
    </row>
    <row r="702" spans="1:14" x14ac:dyDescent="0.2">
      <c r="A702">
        <v>275</v>
      </c>
      <c r="B702">
        <v>5</v>
      </c>
      <c r="C702" t="s">
        <v>47</v>
      </c>
      <c r="D702">
        <v>19</v>
      </c>
      <c r="E702">
        <v>31</v>
      </c>
      <c r="F702">
        <v>2</v>
      </c>
      <c r="G702">
        <v>32</v>
      </c>
      <c r="H702" s="8">
        <f>Cocina[[#This Row],[Tiempo de Preparación]]/Cocina[[#This Row],[Cantidad Ordenada]]</f>
        <v>16</v>
      </c>
      <c r="I702">
        <f>Cocina[[#This Row],[Precio Unitario]]*Cocina[[#This Row],[Cantidad Ordenada]]</f>
        <v>62</v>
      </c>
      <c r="J702">
        <f>Cocina[[#This Row],[Costo Unitario]]*Cocina[[#This Row],[Cantidad Ordenada]]</f>
        <v>38</v>
      </c>
      <c r="K702">
        <f>Cocina[[#This Row],[Ganacia Bruta]]-Cocina[[#This Row],[Coste Total]]</f>
        <v>24</v>
      </c>
      <c r="L702" s="3">
        <f>Cocina[[#This Row],[Ganancia Neta]]/Cocina[[#This Row],[Ganacia Bruta]]</f>
        <v>0.38709677419354838</v>
      </c>
      <c r="N702"/>
    </row>
    <row r="703" spans="1:14" x14ac:dyDescent="0.2">
      <c r="A703">
        <v>275</v>
      </c>
      <c r="B703">
        <v>5</v>
      </c>
      <c r="C703" t="s">
        <v>61</v>
      </c>
      <c r="D703">
        <v>15</v>
      </c>
      <c r="E703">
        <v>26</v>
      </c>
      <c r="F703">
        <v>1</v>
      </c>
      <c r="G703">
        <v>58</v>
      </c>
      <c r="H703" s="8">
        <f>Cocina[[#This Row],[Tiempo de Preparación]]/Cocina[[#This Row],[Cantidad Ordenada]]</f>
        <v>58</v>
      </c>
      <c r="I703">
        <f>Cocina[[#This Row],[Precio Unitario]]*Cocina[[#This Row],[Cantidad Ordenada]]</f>
        <v>26</v>
      </c>
      <c r="J703">
        <f>Cocina[[#This Row],[Costo Unitario]]*Cocina[[#This Row],[Cantidad Ordenada]]</f>
        <v>15</v>
      </c>
      <c r="K703">
        <f>Cocina[[#This Row],[Ganacia Bruta]]-Cocina[[#This Row],[Coste Total]]</f>
        <v>11</v>
      </c>
      <c r="L703" s="3">
        <f>Cocina[[#This Row],[Ganancia Neta]]/Cocina[[#This Row],[Ganacia Bruta]]</f>
        <v>0.42307692307692307</v>
      </c>
      <c r="N703"/>
    </row>
    <row r="704" spans="1:14" x14ac:dyDescent="0.2">
      <c r="A704">
        <v>276</v>
      </c>
      <c r="B704">
        <v>15</v>
      </c>
      <c r="C704" t="s">
        <v>82</v>
      </c>
      <c r="D704">
        <v>13</v>
      </c>
      <c r="E704">
        <v>22</v>
      </c>
      <c r="F704">
        <v>2</v>
      </c>
      <c r="G704">
        <v>49</v>
      </c>
      <c r="H704" s="8">
        <f>Cocina[[#This Row],[Tiempo de Preparación]]/Cocina[[#This Row],[Cantidad Ordenada]]</f>
        <v>24.5</v>
      </c>
      <c r="I704">
        <f>Cocina[[#This Row],[Precio Unitario]]*Cocina[[#This Row],[Cantidad Ordenada]]</f>
        <v>44</v>
      </c>
      <c r="J704">
        <f>Cocina[[#This Row],[Costo Unitario]]*Cocina[[#This Row],[Cantidad Ordenada]]</f>
        <v>26</v>
      </c>
      <c r="K704">
        <f>Cocina[[#This Row],[Ganacia Bruta]]-Cocina[[#This Row],[Coste Total]]</f>
        <v>18</v>
      </c>
      <c r="L704" s="3">
        <f>Cocina[[#This Row],[Ganancia Neta]]/Cocina[[#This Row],[Ganacia Bruta]]</f>
        <v>0.40909090909090912</v>
      </c>
      <c r="N704"/>
    </row>
    <row r="705" spans="1:14" x14ac:dyDescent="0.2">
      <c r="A705">
        <v>276</v>
      </c>
      <c r="B705">
        <v>15</v>
      </c>
      <c r="C705" t="s">
        <v>61</v>
      </c>
      <c r="D705">
        <v>15</v>
      </c>
      <c r="E705">
        <v>26</v>
      </c>
      <c r="F705">
        <v>1</v>
      </c>
      <c r="G705">
        <v>36</v>
      </c>
      <c r="H705" s="8">
        <f>Cocina[[#This Row],[Tiempo de Preparación]]/Cocina[[#This Row],[Cantidad Ordenada]]</f>
        <v>36</v>
      </c>
      <c r="I705">
        <f>Cocina[[#This Row],[Precio Unitario]]*Cocina[[#This Row],[Cantidad Ordenada]]</f>
        <v>26</v>
      </c>
      <c r="J705">
        <f>Cocina[[#This Row],[Costo Unitario]]*Cocina[[#This Row],[Cantidad Ordenada]]</f>
        <v>15</v>
      </c>
      <c r="K705">
        <f>Cocina[[#This Row],[Ganacia Bruta]]-Cocina[[#This Row],[Coste Total]]</f>
        <v>11</v>
      </c>
      <c r="L705" s="3">
        <f>Cocina[[#This Row],[Ganancia Neta]]/Cocina[[#This Row],[Ganacia Bruta]]</f>
        <v>0.42307692307692307</v>
      </c>
      <c r="N705"/>
    </row>
    <row r="706" spans="1:14" x14ac:dyDescent="0.2">
      <c r="A706">
        <v>277</v>
      </c>
      <c r="B706">
        <v>4</v>
      </c>
      <c r="C706" t="s">
        <v>47</v>
      </c>
      <c r="D706">
        <v>19</v>
      </c>
      <c r="E706">
        <v>31</v>
      </c>
      <c r="F706">
        <v>3</v>
      </c>
      <c r="G706">
        <v>29</v>
      </c>
      <c r="H706" s="8">
        <f>Cocina[[#This Row],[Tiempo de Preparación]]/Cocina[[#This Row],[Cantidad Ordenada]]</f>
        <v>9.6666666666666661</v>
      </c>
      <c r="I706">
        <f>Cocina[[#This Row],[Precio Unitario]]*Cocina[[#This Row],[Cantidad Ordenada]]</f>
        <v>93</v>
      </c>
      <c r="J706">
        <f>Cocina[[#This Row],[Costo Unitario]]*Cocina[[#This Row],[Cantidad Ordenada]]</f>
        <v>57</v>
      </c>
      <c r="K706">
        <f>Cocina[[#This Row],[Ganacia Bruta]]-Cocina[[#This Row],[Coste Total]]</f>
        <v>36</v>
      </c>
      <c r="L706" s="3">
        <f>Cocina[[#This Row],[Ganancia Neta]]/Cocina[[#This Row],[Ganacia Bruta]]</f>
        <v>0.38709677419354838</v>
      </c>
      <c r="N706"/>
    </row>
    <row r="707" spans="1:14" x14ac:dyDescent="0.2">
      <c r="A707">
        <v>278</v>
      </c>
      <c r="B707">
        <v>5</v>
      </c>
      <c r="C707" t="s">
        <v>47</v>
      </c>
      <c r="D707">
        <v>19</v>
      </c>
      <c r="E707">
        <v>31</v>
      </c>
      <c r="F707">
        <v>3</v>
      </c>
      <c r="G707">
        <v>33</v>
      </c>
      <c r="H707" s="8">
        <f>Cocina[[#This Row],[Tiempo de Preparación]]/Cocina[[#This Row],[Cantidad Ordenada]]</f>
        <v>11</v>
      </c>
      <c r="I707">
        <f>Cocina[[#This Row],[Precio Unitario]]*Cocina[[#This Row],[Cantidad Ordenada]]</f>
        <v>93</v>
      </c>
      <c r="J707">
        <f>Cocina[[#This Row],[Costo Unitario]]*Cocina[[#This Row],[Cantidad Ordenada]]</f>
        <v>57</v>
      </c>
      <c r="K707">
        <f>Cocina[[#This Row],[Ganacia Bruta]]-Cocina[[#This Row],[Coste Total]]</f>
        <v>36</v>
      </c>
      <c r="L707" s="3">
        <f>Cocina[[#This Row],[Ganancia Neta]]/Cocina[[#This Row],[Ganacia Bruta]]</f>
        <v>0.38709677419354838</v>
      </c>
      <c r="N707"/>
    </row>
    <row r="708" spans="1:14" x14ac:dyDescent="0.2">
      <c r="A708">
        <v>278</v>
      </c>
      <c r="B708">
        <v>5</v>
      </c>
      <c r="C708" t="s">
        <v>65</v>
      </c>
      <c r="D708">
        <v>14</v>
      </c>
      <c r="E708">
        <v>24</v>
      </c>
      <c r="F708">
        <v>2</v>
      </c>
      <c r="G708">
        <v>28</v>
      </c>
      <c r="H708" s="8">
        <f>Cocina[[#This Row],[Tiempo de Preparación]]/Cocina[[#This Row],[Cantidad Ordenada]]</f>
        <v>14</v>
      </c>
      <c r="I708">
        <f>Cocina[[#This Row],[Precio Unitario]]*Cocina[[#This Row],[Cantidad Ordenada]]</f>
        <v>48</v>
      </c>
      <c r="J708">
        <f>Cocina[[#This Row],[Costo Unitario]]*Cocina[[#This Row],[Cantidad Ordenada]]</f>
        <v>28</v>
      </c>
      <c r="K708">
        <f>Cocina[[#This Row],[Ganacia Bruta]]-Cocina[[#This Row],[Coste Total]]</f>
        <v>20</v>
      </c>
      <c r="L708" s="3">
        <f>Cocina[[#This Row],[Ganancia Neta]]/Cocina[[#This Row],[Ganacia Bruta]]</f>
        <v>0.41666666666666669</v>
      </c>
      <c r="N708"/>
    </row>
    <row r="709" spans="1:14" x14ac:dyDescent="0.2">
      <c r="A709">
        <v>279</v>
      </c>
      <c r="B709">
        <v>11</v>
      </c>
      <c r="C709" t="s">
        <v>26</v>
      </c>
      <c r="D709">
        <v>25</v>
      </c>
      <c r="E709">
        <v>40</v>
      </c>
      <c r="F709">
        <v>3</v>
      </c>
      <c r="G709">
        <v>48</v>
      </c>
      <c r="H709" s="8">
        <f>Cocina[[#This Row],[Tiempo de Preparación]]/Cocina[[#This Row],[Cantidad Ordenada]]</f>
        <v>16</v>
      </c>
      <c r="I709">
        <f>Cocina[[#This Row],[Precio Unitario]]*Cocina[[#This Row],[Cantidad Ordenada]]</f>
        <v>120</v>
      </c>
      <c r="J709">
        <f>Cocina[[#This Row],[Costo Unitario]]*Cocina[[#This Row],[Cantidad Ordenada]]</f>
        <v>75</v>
      </c>
      <c r="K709">
        <f>Cocina[[#This Row],[Ganacia Bruta]]-Cocina[[#This Row],[Coste Total]]</f>
        <v>45</v>
      </c>
      <c r="L709" s="3">
        <f>Cocina[[#This Row],[Ganancia Neta]]/Cocina[[#This Row],[Ganacia Bruta]]</f>
        <v>0.375</v>
      </c>
      <c r="N709"/>
    </row>
    <row r="710" spans="1:14" x14ac:dyDescent="0.2">
      <c r="A710">
        <v>279</v>
      </c>
      <c r="B710">
        <v>11</v>
      </c>
      <c r="C710" t="s">
        <v>11</v>
      </c>
      <c r="D710">
        <v>21</v>
      </c>
      <c r="E710">
        <v>35</v>
      </c>
      <c r="F710">
        <v>1</v>
      </c>
      <c r="G710">
        <v>28</v>
      </c>
      <c r="H710" s="8">
        <f>Cocina[[#This Row],[Tiempo de Preparación]]/Cocina[[#This Row],[Cantidad Ordenada]]</f>
        <v>28</v>
      </c>
      <c r="I710">
        <f>Cocina[[#This Row],[Precio Unitario]]*Cocina[[#This Row],[Cantidad Ordenada]]</f>
        <v>35</v>
      </c>
      <c r="J710">
        <f>Cocina[[#This Row],[Costo Unitario]]*Cocina[[#This Row],[Cantidad Ordenada]]</f>
        <v>21</v>
      </c>
      <c r="K710">
        <f>Cocina[[#This Row],[Ganacia Bruta]]-Cocina[[#This Row],[Coste Total]]</f>
        <v>14</v>
      </c>
      <c r="L710" s="3">
        <f>Cocina[[#This Row],[Ganancia Neta]]/Cocina[[#This Row],[Ganacia Bruta]]</f>
        <v>0.4</v>
      </c>
      <c r="N710"/>
    </row>
    <row r="711" spans="1:14" x14ac:dyDescent="0.2">
      <c r="A711">
        <v>279</v>
      </c>
      <c r="B711">
        <v>11</v>
      </c>
      <c r="C711" t="s">
        <v>37</v>
      </c>
      <c r="D711">
        <v>10</v>
      </c>
      <c r="E711">
        <v>18</v>
      </c>
      <c r="F711">
        <v>1</v>
      </c>
      <c r="G711">
        <v>58</v>
      </c>
      <c r="H711" s="8">
        <f>Cocina[[#This Row],[Tiempo de Preparación]]/Cocina[[#This Row],[Cantidad Ordenada]]</f>
        <v>58</v>
      </c>
      <c r="I711">
        <f>Cocina[[#This Row],[Precio Unitario]]*Cocina[[#This Row],[Cantidad Ordenada]]</f>
        <v>18</v>
      </c>
      <c r="J711">
        <f>Cocina[[#This Row],[Costo Unitario]]*Cocina[[#This Row],[Cantidad Ordenada]]</f>
        <v>10</v>
      </c>
      <c r="K711">
        <f>Cocina[[#This Row],[Ganacia Bruta]]-Cocina[[#This Row],[Coste Total]]</f>
        <v>8</v>
      </c>
      <c r="L711" s="3">
        <f>Cocina[[#This Row],[Ganancia Neta]]/Cocina[[#This Row],[Ganacia Bruta]]</f>
        <v>0.44444444444444442</v>
      </c>
      <c r="N711"/>
    </row>
    <row r="712" spans="1:14" x14ac:dyDescent="0.2">
      <c r="A712">
        <v>279</v>
      </c>
      <c r="B712">
        <v>11</v>
      </c>
      <c r="C712" t="s">
        <v>22</v>
      </c>
      <c r="D712">
        <v>16</v>
      </c>
      <c r="E712">
        <v>28</v>
      </c>
      <c r="F712">
        <v>1</v>
      </c>
      <c r="G712">
        <v>8</v>
      </c>
      <c r="H712" s="8">
        <f>Cocina[[#This Row],[Tiempo de Preparación]]/Cocina[[#This Row],[Cantidad Ordenada]]</f>
        <v>8</v>
      </c>
      <c r="I712">
        <f>Cocina[[#This Row],[Precio Unitario]]*Cocina[[#This Row],[Cantidad Ordenada]]</f>
        <v>28</v>
      </c>
      <c r="J712">
        <f>Cocina[[#This Row],[Costo Unitario]]*Cocina[[#This Row],[Cantidad Ordenada]]</f>
        <v>16</v>
      </c>
      <c r="K712">
        <f>Cocina[[#This Row],[Ganacia Bruta]]-Cocina[[#This Row],[Coste Total]]</f>
        <v>12</v>
      </c>
      <c r="L712" s="3">
        <f>Cocina[[#This Row],[Ganancia Neta]]/Cocina[[#This Row],[Ganacia Bruta]]</f>
        <v>0.42857142857142855</v>
      </c>
      <c r="N712"/>
    </row>
    <row r="713" spans="1:14" x14ac:dyDescent="0.2">
      <c r="A713">
        <v>280</v>
      </c>
      <c r="B713">
        <v>14</v>
      </c>
      <c r="C713" t="s">
        <v>65</v>
      </c>
      <c r="D713">
        <v>14</v>
      </c>
      <c r="E713">
        <v>24</v>
      </c>
      <c r="F713">
        <v>2</v>
      </c>
      <c r="G713">
        <v>52</v>
      </c>
      <c r="H713" s="8">
        <f>Cocina[[#This Row],[Tiempo de Preparación]]/Cocina[[#This Row],[Cantidad Ordenada]]</f>
        <v>26</v>
      </c>
      <c r="I713">
        <f>Cocina[[#This Row],[Precio Unitario]]*Cocina[[#This Row],[Cantidad Ordenada]]</f>
        <v>48</v>
      </c>
      <c r="J713">
        <f>Cocina[[#This Row],[Costo Unitario]]*Cocina[[#This Row],[Cantidad Ordenada]]</f>
        <v>28</v>
      </c>
      <c r="K713">
        <f>Cocina[[#This Row],[Ganacia Bruta]]-Cocina[[#This Row],[Coste Total]]</f>
        <v>20</v>
      </c>
      <c r="L713" s="3">
        <f>Cocina[[#This Row],[Ganancia Neta]]/Cocina[[#This Row],[Ganacia Bruta]]</f>
        <v>0.41666666666666669</v>
      </c>
      <c r="N713"/>
    </row>
    <row r="714" spans="1:14" x14ac:dyDescent="0.2">
      <c r="A714">
        <v>280</v>
      </c>
      <c r="B714">
        <v>14</v>
      </c>
      <c r="C714" t="s">
        <v>79</v>
      </c>
      <c r="D714">
        <v>14</v>
      </c>
      <c r="E714">
        <v>23</v>
      </c>
      <c r="F714">
        <v>3</v>
      </c>
      <c r="G714">
        <v>34</v>
      </c>
      <c r="H714" s="8">
        <f>Cocina[[#This Row],[Tiempo de Preparación]]/Cocina[[#This Row],[Cantidad Ordenada]]</f>
        <v>11.333333333333334</v>
      </c>
      <c r="I714">
        <f>Cocina[[#This Row],[Precio Unitario]]*Cocina[[#This Row],[Cantidad Ordenada]]</f>
        <v>69</v>
      </c>
      <c r="J714">
        <f>Cocina[[#This Row],[Costo Unitario]]*Cocina[[#This Row],[Cantidad Ordenada]]</f>
        <v>42</v>
      </c>
      <c r="K714">
        <f>Cocina[[#This Row],[Ganacia Bruta]]-Cocina[[#This Row],[Coste Total]]</f>
        <v>27</v>
      </c>
      <c r="L714" s="3">
        <f>Cocina[[#This Row],[Ganancia Neta]]/Cocina[[#This Row],[Ganacia Bruta]]</f>
        <v>0.39130434782608697</v>
      </c>
      <c r="N714"/>
    </row>
    <row r="715" spans="1:14" x14ac:dyDescent="0.2">
      <c r="A715">
        <v>281</v>
      </c>
      <c r="B715">
        <v>18</v>
      </c>
      <c r="C715" t="s">
        <v>102</v>
      </c>
      <c r="D715">
        <v>20</v>
      </c>
      <c r="E715">
        <v>33</v>
      </c>
      <c r="F715">
        <v>2</v>
      </c>
      <c r="G715">
        <v>9</v>
      </c>
      <c r="H715" s="8">
        <f>Cocina[[#This Row],[Tiempo de Preparación]]/Cocina[[#This Row],[Cantidad Ordenada]]</f>
        <v>4.5</v>
      </c>
      <c r="I715">
        <f>Cocina[[#This Row],[Precio Unitario]]*Cocina[[#This Row],[Cantidad Ordenada]]</f>
        <v>66</v>
      </c>
      <c r="J715">
        <f>Cocina[[#This Row],[Costo Unitario]]*Cocina[[#This Row],[Cantidad Ordenada]]</f>
        <v>40</v>
      </c>
      <c r="K715">
        <f>Cocina[[#This Row],[Ganacia Bruta]]-Cocina[[#This Row],[Coste Total]]</f>
        <v>26</v>
      </c>
      <c r="L715" s="3">
        <f>Cocina[[#This Row],[Ganancia Neta]]/Cocina[[#This Row],[Ganacia Bruta]]</f>
        <v>0.39393939393939392</v>
      </c>
      <c r="N715"/>
    </row>
    <row r="716" spans="1:14" x14ac:dyDescent="0.2">
      <c r="A716">
        <v>282</v>
      </c>
      <c r="B716">
        <v>6</v>
      </c>
      <c r="C716" t="s">
        <v>37</v>
      </c>
      <c r="D716">
        <v>10</v>
      </c>
      <c r="E716">
        <v>18</v>
      </c>
      <c r="F716">
        <v>3</v>
      </c>
      <c r="G716">
        <v>57</v>
      </c>
      <c r="H716" s="8">
        <f>Cocina[[#This Row],[Tiempo de Preparación]]/Cocina[[#This Row],[Cantidad Ordenada]]</f>
        <v>19</v>
      </c>
      <c r="I716">
        <f>Cocina[[#This Row],[Precio Unitario]]*Cocina[[#This Row],[Cantidad Ordenada]]</f>
        <v>54</v>
      </c>
      <c r="J716">
        <f>Cocina[[#This Row],[Costo Unitario]]*Cocina[[#This Row],[Cantidad Ordenada]]</f>
        <v>30</v>
      </c>
      <c r="K716">
        <f>Cocina[[#This Row],[Ganacia Bruta]]-Cocina[[#This Row],[Coste Total]]</f>
        <v>24</v>
      </c>
      <c r="L716" s="3">
        <f>Cocina[[#This Row],[Ganancia Neta]]/Cocina[[#This Row],[Ganacia Bruta]]</f>
        <v>0.44444444444444442</v>
      </c>
      <c r="N716"/>
    </row>
    <row r="717" spans="1:14" x14ac:dyDescent="0.2">
      <c r="A717">
        <v>282</v>
      </c>
      <c r="B717">
        <v>6</v>
      </c>
      <c r="C717" t="s">
        <v>56</v>
      </c>
      <c r="D717">
        <v>12</v>
      </c>
      <c r="E717">
        <v>20</v>
      </c>
      <c r="F717">
        <v>1</v>
      </c>
      <c r="G717">
        <v>57</v>
      </c>
      <c r="H717" s="8">
        <f>Cocina[[#This Row],[Tiempo de Preparación]]/Cocina[[#This Row],[Cantidad Ordenada]]</f>
        <v>57</v>
      </c>
      <c r="I717">
        <f>Cocina[[#This Row],[Precio Unitario]]*Cocina[[#This Row],[Cantidad Ordenada]]</f>
        <v>20</v>
      </c>
      <c r="J717">
        <f>Cocina[[#This Row],[Costo Unitario]]*Cocina[[#This Row],[Cantidad Ordenada]]</f>
        <v>12</v>
      </c>
      <c r="K717">
        <f>Cocina[[#This Row],[Ganacia Bruta]]-Cocina[[#This Row],[Coste Total]]</f>
        <v>8</v>
      </c>
      <c r="L717" s="3">
        <f>Cocina[[#This Row],[Ganancia Neta]]/Cocina[[#This Row],[Ganacia Bruta]]</f>
        <v>0.4</v>
      </c>
      <c r="N717"/>
    </row>
    <row r="718" spans="1:14" x14ac:dyDescent="0.2">
      <c r="A718">
        <v>283</v>
      </c>
      <c r="B718">
        <v>19</v>
      </c>
      <c r="C718" t="s">
        <v>61</v>
      </c>
      <c r="D718">
        <v>15</v>
      </c>
      <c r="E718">
        <v>26</v>
      </c>
      <c r="F718">
        <v>3</v>
      </c>
      <c r="G718">
        <v>6</v>
      </c>
      <c r="H718" s="8">
        <f>Cocina[[#This Row],[Tiempo de Preparación]]/Cocina[[#This Row],[Cantidad Ordenada]]</f>
        <v>2</v>
      </c>
      <c r="I718">
        <f>Cocina[[#This Row],[Precio Unitario]]*Cocina[[#This Row],[Cantidad Ordenada]]</f>
        <v>78</v>
      </c>
      <c r="J718">
        <f>Cocina[[#This Row],[Costo Unitario]]*Cocina[[#This Row],[Cantidad Ordenada]]</f>
        <v>45</v>
      </c>
      <c r="K718">
        <f>Cocina[[#This Row],[Ganacia Bruta]]-Cocina[[#This Row],[Coste Total]]</f>
        <v>33</v>
      </c>
      <c r="L718" s="3">
        <f>Cocina[[#This Row],[Ganancia Neta]]/Cocina[[#This Row],[Ganacia Bruta]]</f>
        <v>0.42307692307692307</v>
      </c>
      <c r="N718"/>
    </row>
    <row r="719" spans="1:14" x14ac:dyDescent="0.2">
      <c r="A719">
        <v>284</v>
      </c>
      <c r="B719">
        <v>11</v>
      </c>
      <c r="C719" t="s">
        <v>56</v>
      </c>
      <c r="D719">
        <v>12</v>
      </c>
      <c r="E719">
        <v>20</v>
      </c>
      <c r="F719">
        <v>3</v>
      </c>
      <c r="G719">
        <v>45</v>
      </c>
      <c r="H719" s="8">
        <f>Cocina[[#This Row],[Tiempo de Preparación]]/Cocina[[#This Row],[Cantidad Ordenada]]</f>
        <v>15</v>
      </c>
      <c r="I719">
        <f>Cocina[[#This Row],[Precio Unitario]]*Cocina[[#This Row],[Cantidad Ordenada]]</f>
        <v>60</v>
      </c>
      <c r="J719">
        <f>Cocina[[#This Row],[Costo Unitario]]*Cocina[[#This Row],[Cantidad Ordenada]]</f>
        <v>36</v>
      </c>
      <c r="K719">
        <f>Cocina[[#This Row],[Ganacia Bruta]]-Cocina[[#This Row],[Coste Total]]</f>
        <v>24</v>
      </c>
      <c r="L719" s="3">
        <f>Cocina[[#This Row],[Ganancia Neta]]/Cocina[[#This Row],[Ganacia Bruta]]</f>
        <v>0.4</v>
      </c>
      <c r="N719"/>
    </row>
    <row r="720" spans="1:14" x14ac:dyDescent="0.2">
      <c r="A720">
        <v>284</v>
      </c>
      <c r="B720">
        <v>11</v>
      </c>
      <c r="C720" t="s">
        <v>41</v>
      </c>
      <c r="D720">
        <v>16</v>
      </c>
      <c r="E720">
        <v>27</v>
      </c>
      <c r="F720">
        <v>1</v>
      </c>
      <c r="G720">
        <v>59</v>
      </c>
      <c r="H720" s="8">
        <f>Cocina[[#This Row],[Tiempo de Preparación]]/Cocina[[#This Row],[Cantidad Ordenada]]</f>
        <v>59</v>
      </c>
      <c r="I720">
        <f>Cocina[[#This Row],[Precio Unitario]]*Cocina[[#This Row],[Cantidad Ordenada]]</f>
        <v>27</v>
      </c>
      <c r="J720">
        <f>Cocina[[#This Row],[Costo Unitario]]*Cocina[[#This Row],[Cantidad Ordenada]]</f>
        <v>16</v>
      </c>
      <c r="K720">
        <f>Cocina[[#This Row],[Ganacia Bruta]]-Cocina[[#This Row],[Coste Total]]</f>
        <v>11</v>
      </c>
      <c r="L720" s="3">
        <f>Cocina[[#This Row],[Ganancia Neta]]/Cocina[[#This Row],[Ganacia Bruta]]</f>
        <v>0.40740740740740738</v>
      </c>
      <c r="N720"/>
    </row>
    <row r="721" spans="1:14" x14ac:dyDescent="0.2">
      <c r="A721">
        <v>284</v>
      </c>
      <c r="B721">
        <v>11</v>
      </c>
      <c r="C721" t="s">
        <v>44</v>
      </c>
      <c r="D721">
        <v>11</v>
      </c>
      <c r="E721">
        <v>19</v>
      </c>
      <c r="F721">
        <v>2</v>
      </c>
      <c r="G721">
        <v>41</v>
      </c>
      <c r="H721" s="8">
        <f>Cocina[[#This Row],[Tiempo de Preparación]]/Cocina[[#This Row],[Cantidad Ordenada]]</f>
        <v>20.5</v>
      </c>
      <c r="I721">
        <f>Cocina[[#This Row],[Precio Unitario]]*Cocina[[#This Row],[Cantidad Ordenada]]</f>
        <v>38</v>
      </c>
      <c r="J721">
        <f>Cocina[[#This Row],[Costo Unitario]]*Cocina[[#This Row],[Cantidad Ordenada]]</f>
        <v>22</v>
      </c>
      <c r="K721">
        <f>Cocina[[#This Row],[Ganacia Bruta]]-Cocina[[#This Row],[Coste Total]]</f>
        <v>16</v>
      </c>
      <c r="L721" s="3">
        <f>Cocina[[#This Row],[Ganancia Neta]]/Cocina[[#This Row],[Ganacia Bruta]]</f>
        <v>0.42105263157894735</v>
      </c>
      <c r="N721"/>
    </row>
    <row r="722" spans="1:14" x14ac:dyDescent="0.2">
      <c r="A722">
        <v>284</v>
      </c>
      <c r="B722">
        <v>11</v>
      </c>
      <c r="C722" t="s">
        <v>102</v>
      </c>
      <c r="D722">
        <v>20</v>
      </c>
      <c r="E722">
        <v>33</v>
      </c>
      <c r="F722">
        <v>1</v>
      </c>
      <c r="G722">
        <v>50</v>
      </c>
      <c r="H722" s="8">
        <f>Cocina[[#This Row],[Tiempo de Preparación]]/Cocina[[#This Row],[Cantidad Ordenada]]</f>
        <v>50</v>
      </c>
      <c r="I722">
        <f>Cocina[[#This Row],[Precio Unitario]]*Cocina[[#This Row],[Cantidad Ordenada]]</f>
        <v>33</v>
      </c>
      <c r="J722">
        <f>Cocina[[#This Row],[Costo Unitario]]*Cocina[[#This Row],[Cantidad Ordenada]]</f>
        <v>20</v>
      </c>
      <c r="K722">
        <f>Cocina[[#This Row],[Ganacia Bruta]]-Cocina[[#This Row],[Coste Total]]</f>
        <v>13</v>
      </c>
      <c r="L722" s="3">
        <f>Cocina[[#This Row],[Ganancia Neta]]/Cocina[[#This Row],[Ganacia Bruta]]</f>
        <v>0.39393939393939392</v>
      </c>
      <c r="N722"/>
    </row>
    <row r="723" spans="1:14" x14ac:dyDescent="0.2">
      <c r="A723">
        <v>285</v>
      </c>
      <c r="B723">
        <v>18</v>
      </c>
      <c r="C723" t="s">
        <v>33</v>
      </c>
      <c r="D723">
        <v>13</v>
      </c>
      <c r="E723">
        <v>21</v>
      </c>
      <c r="F723">
        <v>2</v>
      </c>
      <c r="G723">
        <v>12</v>
      </c>
      <c r="H723" s="8">
        <f>Cocina[[#This Row],[Tiempo de Preparación]]/Cocina[[#This Row],[Cantidad Ordenada]]</f>
        <v>6</v>
      </c>
      <c r="I723">
        <f>Cocina[[#This Row],[Precio Unitario]]*Cocina[[#This Row],[Cantidad Ordenada]]</f>
        <v>42</v>
      </c>
      <c r="J723">
        <f>Cocina[[#This Row],[Costo Unitario]]*Cocina[[#This Row],[Cantidad Ordenada]]</f>
        <v>26</v>
      </c>
      <c r="K723">
        <f>Cocina[[#This Row],[Ganacia Bruta]]-Cocina[[#This Row],[Coste Total]]</f>
        <v>16</v>
      </c>
      <c r="L723" s="3">
        <f>Cocina[[#This Row],[Ganancia Neta]]/Cocina[[#This Row],[Ganacia Bruta]]</f>
        <v>0.38095238095238093</v>
      </c>
      <c r="N723"/>
    </row>
    <row r="724" spans="1:14" x14ac:dyDescent="0.2">
      <c r="A724">
        <v>286</v>
      </c>
      <c r="B724">
        <v>15</v>
      </c>
      <c r="C724" t="s">
        <v>29</v>
      </c>
      <c r="D724">
        <v>20</v>
      </c>
      <c r="E724">
        <v>34</v>
      </c>
      <c r="F724">
        <v>2</v>
      </c>
      <c r="G724">
        <v>25</v>
      </c>
      <c r="H724" s="8">
        <f>Cocina[[#This Row],[Tiempo de Preparación]]/Cocina[[#This Row],[Cantidad Ordenada]]</f>
        <v>12.5</v>
      </c>
      <c r="I724">
        <f>Cocina[[#This Row],[Precio Unitario]]*Cocina[[#This Row],[Cantidad Ordenada]]</f>
        <v>68</v>
      </c>
      <c r="J724">
        <f>Cocina[[#This Row],[Costo Unitario]]*Cocina[[#This Row],[Cantidad Ordenada]]</f>
        <v>40</v>
      </c>
      <c r="K724">
        <f>Cocina[[#This Row],[Ganacia Bruta]]-Cocina[[#This Row],[Coste Total]]</f>
        <v>28</v>
      </c>
      <c r="L724" s="3">
        <f>Cocina[[#This Row],[Ganancia Neta]]/Cocina[[#This Row],[Ganacia Bruta]]</f>
        <v>0.41176470588235292</v>
      </c>
      <c r="N724"/>
    </row>
    <row r="725" spans="1:14" x14ac:dyDescent="0.2">
      <c r="A725">
        <v>287</v>
      </c>
      <c r="B725">
        <v>20</v>
      </c>
      <c r="C725" t="s">
        <v>95</v>
      </c>
      <c r="D725">
        <v>19</v>
      </c>
      <c r="E725">
        <v>32</v>
      </c>
      <c r="F725">
        <v>3</v>
      </c>
      <c r="G725">
        <v>46</v>
      </c>
      <c r="H725" s="8">
        <f>Cocina[[#This Row],[Tiempo de Preparación]]/Cocina[[#This Row],[Cantidad Ordenada]]</f>
        <v>15.333333333333334</v>
      </c>
      <c r="I725">
        <f>Cocina[[#This Row],[Precio Unitario]]*Cocina[[#This Row],[Cantidad Ordenada]]</f>
        <v>96</v>
      </c>
      <c r="J725">
        <f>Cocina[[#This Row],[Costo Unitario]]*Cocina[[#This Row],[Cantidad Ordenada]]</f>
        <v>57</v>
      </c>
      <c r="K725">
        <f>Cocina[[#This Row],[Ganacia Bruta]]-Cocina[[#This Row],[Coste Total]]</f>
        <v>39</v>
      </c>
      <c r="L725" s="3">
        <f>Cocina[[#This Row],[Ganancia Neta]]/Cocina[[#This Row],[Ganacia Bruta]]</f>
        <v>0.40625</v>
      </c>
      <c r="N725"/>
    </row>
    <row r="726" spans="1:14" x14ac:dyDescent="0.2">
      <c r="A726">
        <v>287</v>
      </c>
      <c r="B726">
        <v>20</v>
      </c>
      <c r="C726" t="s">
        <v>79</v>
      </c>
      <c r="D726">
        <v>14</v>
      </c>
      <c r="E726">
        <v>23</v>
      </c>
      <c r="F726">
        <v>2</v>
      </c>
      <c r="G726">
        <v>58</v>
      </c>
      <c r="H726" s="8">
        <f>Cocina[[#This Row],[Tiempo de Preparación]]/Cocina[[#This Row],[Cantidad Ordenada]]</f>
        <v>29</v>
      </c>
      <c r="I726">
        <f>Cocina[[#This Row],[Precio Unitario]]*Cocina[[#This Row],[Cantidad Ordenada]]</f>
        <v>46</v>
      </c>
      <c r="J726">
        <f>Cocina[[#This Row],[Costo Unitario]]*Cocina[[#This Row],[Cantidad Ordenada]]</f>
        <v>28</v>
      </c>
      <c r="K726">
        <f>Cocina[[#This Row],[Ganacia Bruta]]-Cocina[[#This Row],[Coste Total]]</f>
        <v>18</v>
      </c>
      <c r="L726" s="3">
        <f>Cocina[[#This Row],[Ganancia Neta]]/Cocina[[#This Row],[Ganacia Bruta]]</f>
        <v>0.39130434782608697</v>
      </c>
      <c r="N726"/>
    </row>
    <row r="727" spans="1:14" x14ac:dyDescent="0.2">
      <c r="A727">
        <v>287</v>
      </c>
      <c r="B727">
        <v>20</v>
      </c>
      <c r="C727" t="s">
        <v>31</v>
      </c>
      <c r="D727">
        <v>18</v>
      </c>
      <c r="E727">
        <v>30</v>
      </c>
      <c r="F727">
        <v>2</v>
      </c>
      <c r="G727">
        <v>17</v>
      </c>
      <c r="H727" s="8">
        <f>Cocina[[#This Row],[Tiempo de Preparación]]/Cocina[[#This Row],[Cantidad Ordenada]]</f>
        <v>8.5</v>
      </c>
      <c r="I727">
        <f>Cocina[[#This Row],[Precio Unitario]]*Cocina[[#This Row],[Cantidad Ordenada]]</f>
        <v>60</v>
      </c>
      <c r="J727">
        <f>Cocina[[#This Row],[Costo Unitario]]*Cocina[[#This Row],[Cantidad Ordenada]]</f>
        <v>36</v>
      </c>
      <c r="K727">
        <f>Cocina[[#This Row],[Ganacia Bruta]]-Cocina[[#This Row],[Coste Total]]</f>
        <v>24</v>
      </c>
      <c r="L727" s="3">
        <f>Cocina[[#This Row],[Ganancia Neta]]/Cocina[[#This Row],[Ganacia Bruta]]</f>
        <v>0.4</v>
      </c>
      <c r="N727"/>
    </row>
    <row r="728" spans="1:14" x14ac:dyDescent="0.2">
      <c r="A728">
        <v>288</v>
      </c>
      <c r="B728">
        <v>15</v>
      </c>
      <c r="C728" t="s">
        <v>65</v>
      </c>
      <c r="D728">
        <v>14</v>
      </c>
      <c r="E728">
        <v>24</v>
      </c>
      <c r="F728">
        <v>2</v>
      </c>
      <c r="G728">
        <v>6</v>
      </c>
      <c r="H728" s="8">
        <f>Cocina[[#This Row],[Tiempo de Preparación]]/Cocina[[#This Row],[Cantidad Ordenada]]</f>
        <v>3</v>
      </c>
      <c r="I728">
        <f>Cocina[[#This Row],[Precio Unitario]]*Cocina[[#This Row],[Cantidad Ordenada]]</f>
        <v>48</v>
      </c>
      <c r="J728">
        <f>Cocina[[#This Row],[Costo Unitario]]*Cocina[[#This Row],[Cantidad Ordenada]]</f>
        <v>28</v>
      </c>
      <c r="K728">
        <f>Cocina[[#This Row],[Ganacia Bruta]]-Cocina[[#This Row],[Coste Total]]</f>
        <v>20</v>
      </c>
      <c r="L728" s="3">
        <f>Cocina[[#This Row],[Ganancia Neta]]/Cocina[[#This Row],[Ganacia Bruta]]</f>
        <v>0.41666666666666669</v>
      </c>
      <c r="N728"/>
    </row>
    <row r="729" spans="1:14" x14ac:dyDescent="0.2">
      <c r="A729">
        <v>288</v>
      </c>
      <c r="B729">
        <v>15</v>
      </c>
      <c r="C729" t="s">
        <v>44</v>
      </c>
      <c r="D729">
        <v>11</v>
      </c>
      <c r="E729">
        <v>19</v>
      </c>
      <c r="F729">
        <v>2</v>
      </c>
      <c r="G729">
        <v>32</v>
      </c>
      <c r="H729" s="8">
        <f>Cocina[[#This Row],[Tiempo de Preparación]]/Cocina[[#This Row],[Cantidad Ordenada]]</f>
        <v>16</v>
      </c>
      <c r="I729">
        <f>Cocina[[#This Row],[Precio Unitario]]*Cocina[[#This Row],[Cantidad Ordenada]]</f>
        <v>38</v>
      </c>
      <c r="J729">
        <f>Cocina[[#This Row],[Costo Unitario]]*Cocina[[#This Row],[Cantidad Ordenada]]</f>
        <v>22</v>
      </c>
      <c r="K729">
        <f>Cocina[[#This Row],[Ganacia Bruta]]-Cocina[[#This Row],[Coste Total]]</f>
        <v>16</v>
      </c>
      <c r="L729" s="3">
        <f>Cocina[[#This Row],[Ganancia Neta]]/Cocina[[#This Row],[Ganacia Bruta]]</f>
        <v>0.42105263157894735</v>
      </c>
      <c r="N729"/>
    </row>
    <row r="730" spans="1:14" x14ac:dyDescent="0.2">
      <c r="A730">
        <v>289</v>
      </c>
      <c r="B730">
        <v>15</v>
      </c>
      <c r="C730" t="s">
        <v>56</v>
      </c>
      <c r="D730">
        <v>12</v>
      </c>
      <c r="E730">
        <v>20</v>
      </c>
      <c r="F730">
        <v>3</v>
      </c>
      <c r="G730">
        <v>20</v>
      </c>
      <c r="H730" s="8">
        <f>Cocina[[#This Row],[Tiempo de Preparación]]/Cocina[[#This Row],[Cantidad Ordenada]]</f>
        <v>6.666666666666667</v>
      </c>
      <c r="I730">
        <f>Cocina[[#This Row],[Precio Unitario]]*Cocina[[#This Row],[Cantidad Ordenada]]</f>
        <v>60</v>
      </c>
      <c r="J730">
        <f>Cocina[[#This Row],[Costo Unitario]]*Cocina[[#This Row],[Cantidad Ordenada]]</f>
        <v>36</v>
      </c>
      <c r="K730">
        <f>Cocina[[#This Row],[Ganacia Bruta]]-Cocina[[#This Row],[Coste Total]]</f>
        <v>24</v>
      </c>
      <c r="L730" s="3">
        <f>Cocina[[#This Row],[Ganancia Neta]]/Cocina[[#This Row],[Ganacia Bruta]]</f>
        <v>0.4</v>
      </c>
      <c r="N730"/>
    </row>
    <row r="731" spans="1:14" x14ac:dyDescent="0.2">
      <c r="A731">
        <v>289</v>
      </c>
      <c r="B731">
        <v>15</v>
      </c>
      <c r="C731" t="s">
        <v>61</v>
      </c>
      <c r="D731">
        <v>15</v>
      </c>
      <c r="E731">
        <v>26</v>
      </c>
      <c r="F731">
        <v>3</v>
      </c>
      <c r="G731">
        <v>48</v>
      </c>
      <c r="H731" s="8">
        <f>Cocina[[#This Row],[Tiempo de Preparación]]/Cocina[[#This Row],[Cantidad Ordenada]]</f>
        <v>16</v>
      </c>
      <c r="I731">
        <f>Cocina[[#This Row],[Precio Unitario]]*Cocina[[#This Row],[Cantidad Ordenada]]</f>
        <v>78</v>
      </c>
      <c r="J731">
        <f>Cocina[[#This Row],[Costo Unitario]]*Cocina[[#This Row],[Cantidad Ordenada]]</f>
        <v>45</v>
      </c>
      <c r="K731">
        <f>Cocina[[#This Row],[Ganacia Bruta]]-Cocina[[#This Row],[Coste Total]]</f>
        <v>33</v>
      </c>
      <c r="L731" s="3">
        <f>Cocina[[#This Row],[Ganancia Neta]]/Cocina[[#This Row],[Ganacia Bruta]]</f>
        <v>0.42307692307692307</v>
      </c>
      <c r="N731"/>
    </row>
    <row r="732" spans="1:14" x14ac:dyDescent="0.2">
      <c r="A732">
        <v>290</v>
      </c>
      <c r="B732">
        <v>19</v>
      </c>
      <c r="C732" t="s">
        <v>26</v>
      </c>
      <c r="D732">
        <v>25</v>
      </c>
      <c r="E732">
        <v>40</v>
      </c>
      <c r="F732">
        <v>1</v>
      </c>
      <c r="G732">
        <v>57</v>
      </c>
      <c r="H732" s="8">
        <f>Cocina[[#This Row],[Tiempo de Preparación]]/Cocina[[#This Row],[Cantidad Ordenada]]</f>
        <v>57</v>
      </c>
      <c r="I732">
        <f>Cocina[[#This Row],[Precio Unitario]]*Cocina[[#This Row],[Cantidad Ordenada]]</f>
        <v>40</v>
      </c>
      <c r="J732">
        <f>Cocina[[#This Row],[Costo Unitario]]*Cocina[[#This Row],[Cantidad Ordenada]]</f>
        <v>25</v>
      </c>
      <c r="K732">
        <f>Cocina[[#This Row],[Ganacia Bruta]]-Cocina[[#This Row],[Coste Total]]</f>
        <v>15</v>
      </c>
      <c r="L732" s="3">
        <f>Cocina[[#This Row],[Ganancia Neta]]/Cocina[[#This Row],[Ganacia Bruta]]</f>
        <v>0.375</v>
      </c>
      <c r="N732"/>
    </row>
    <row r="733" spans="1:14" x14ac:dyDescent="0.2">
      <c r="A733">
        <v>291</v>
      </c>
      <c r="B733">
        <v>2</v>
      </c>
      <c r="C733" t="s">
        <v>29</v>
      </c>
      <c r="D733">
        <v>20</v>
      </c>
      <c r="E733">
        <v>34</v>
      </c>
      <c r="F733">
        <v>2</v>
      </c>
      <c r="G733">
        <v>28</v>
      </c>
      <c r="H733" s="8">
        <f>Cocina[[#This Row],[Tiempo de Preparación]]/Cocina[[#This Row],[Cantidad Ordenada]]</f>
        <v>14</v>
      </c>
      <c r="I733">
        <f>Cocina[[#This Row],[Precio Unitario]]*Cocina[[#This Row],[Cantidad Ordenada]]</f>
        <v>68</v>
      </c>
      <c r="J733">
        <f>Cocina[[#This Row],[Costo Unitario]]*Cocina[[#This Row],[Cantidad Ordenada]]</f>
        <v>40</v>
      </c>
      <c r="K733">
        <f>Cocina[[#This Row],[Ganacia Bruta]]-Cocina[[#This Row],[Coste Total]]</f>
        <v>28</v>
      </c>
      <c r="L733" s="3">
        <f>Cocina[[#This Row],[Ganancia Neta]]/Cocina[[#This Row],[Ganacia Bruta]]</f>
        <v>0.41176470588235292</v>
      </c>
      <c r="N733"/>
    </row>
    <row r="734" spans="1:14" x14ac:dyDescent="0.2">
      <c r="A734">
        <v>291</v>
      </c>
      <c r="B734">
        <v>2</v>
      </c>
      <c r="C734" t="s">
        <v>50</v>
      </c>
      <c r="D734">
        <v>15</v>
      </c>
      <c r="E734">
        <v>25</v>
      </c>
      <c r="F734">
        <v>1</v>
      </c>
      <c r="G734">
        <v>41</v>
      </c>
      <c r="H734" s="8">
        <f>Cocina[[#This Row],[Tiempo de Preparación]]/Cocina[[#This Row],[Cantidad Ordenada]]</f>
        <v>41</v>
      </c>
      <c r="I734">
        <f>Cocina[[#This Row],[Precio Unitario]]*Cocina[[#This Row],[Cantidad Ordenada]]</f>
        <v>25</v>
      </c>
      <c r="J734">
        <f>Cocina[[#This Row],[Costo Unitario]]*Cocina[[#This Row],[Cantidad Ordenada]]</f>
        <v>15</v>
      </c>
      <c r="K734">
        <f>Cocina[[#This Row],[Ganacia Bruta]]-Cocina[[#This Row],[Coste Total]]</f>
        <v>10</v>
      </c>
      <c r="L734" s="3">
        <f>Cocina[[#This Row],[Ganancia Neta]]/Cocina[[#This Row],[Ganacia Bruta]]</f>
        <v>0.4</v>
      </c>
      <c r="N734"/>
    </row>
    <row r="735" spans="1:14" x14ac:dyDescent="0.2">
      <c r="A735">
        <v>291</v>
      </c>
      <c r="B735">
        <v>2</v>
      </c>
      <c r="C735" t="s">
        <v>11</v>
      </c>
      <c r="D735">
        <v>21</v>
      </c>
      <c r="E735">
        <v>35</v>
      </c>
      <c r="F735">
        <v>3</v>
      </c>
      <c r="G735">
        <v>12</v>
      </c>
      <c r="H735" s="8">
        <f>Cocina[[#This Row],[Tiempo de Preparación]]/Cocina[[#This Row],[Cantidad Ordenada]]</f>
        <v>4</v>
      </c>
      <c r="I735">
        <f>Cocina[[#This Row],[Precio Unitario]]*Cocina[[#This Row],[Cantidad Ordenada]]</f>
        <v>105</v>
      </c>
      <c r="J735">
        <f>Cocina[[#This Row],[Costo Unitario]]*Cocina[[#This Row],[Cantidad Ordenada]]</f>
        <v>63</v>
      </c>
      <c r="K735">
        <f>Cocina[[#This Row],[Ganacia Bruta]]-Cocina[[#This Row],[Coste Total]]</f>
        <v>42</v>
      </c>
      <c r="L735" s="3">
        <f>Cocina[[#This Row],[Ganancia Neta]]/Cocina[[#This Row],[Ganacia Bruta]]</f>
        <v>0.4</v>
      </c>
      <c r="N735"/>
    </row>
    <row r="736" spans="1:14" x14ac:dyDescent="0.2">
      <c r="A736">
        <v>291</v>
      </c>
      <c r="B736">
        <v>2</v>
      </c>
      <c r="C736" t="s">
        <v>47</v>
      </c>
      <c r="D736">
        <v>19</v>
      </c>
      <c r="E736">
        <v>31</v>
      </c>
      <c r="F736">
        <v>2</v>
      </c>
      <c r="G736">
        <v>14</v>
      </c>
      <c r="H736" s="8">
        <f>Cocina[[#This Row],[Tiempo de Preparación]]/Cocina[[#This Row],[Cantidad Ordenada]]</f>
        <v>7</v>
      </c>
      <c r="I736">
        <f>Cocina[[#This Row],[Precio Unitario]]*Cocina[[#This Row],[Cantidad Ordenada]]</f>
        <v>62</v>
      </c>
      <c r="J736">
        <f>Cocina[[#This Row],[Costo Unitario]]*Cocina[[#This Row],[Cantidad Ordenada]]</f>
        <v>38</v>
      </c>
      <c r="K736">
        <f>Cocina[[#This Row],[Ganacia Bruta]]-Cocina[[#This Row],[Coste Total]]</f>
        <v>24</v>
      </c>
      <c r="L736" s="3">
        <f>Cocina[[#This Row],[Ganancia Neta]]/Cocina[[#This Row],[Ganacia Bruta]]</f>
        <v>0.38709677419354838</v>
      </c>
      <c r="N736"/>
    </row>
    <row r="737" spans="1:14" x14ac:dyDescent="0.2">
      <c r="A737">
        <v>292</v>
      </c>
      <c r="B737">
        <v>10</v>
      </c>
      <c r="C737" t="s">
        <v>22</v>
      </c>
      <c r="D737">
        <v>16</v>
      </c>
      <c r="E737">
        <v>28</v>
      </c>
      <c r="F737">
        <v>3</v>
      </c>
      <c r="G737">
        <v>23</v>
      </c>
      <c r="H737" s="8">
        <f>Cocina[[#This Row],[Tiempo de Preparación]]/Cocina[[#This Row],[Cantidad Ordenada]]</f>
        <v>7.666666666666667</v>
      </c>
      <c r="I737">
        <f>Cocina[[#This Row],[Precio Unitario]]*Cocina[[#This Row],[Cantidad Ordenada]]</f>
        <v>84</v>
      </c>
      <c r="J737">
        <f>Cocina[[#This Row],[Costo Unitario]]*Cocina[[#This Row],[Cantidad Ordenada]]</f>
        <v>48</v>
      </c>
      <c r="K737">
        <f>Cocina[[#This Row],[Ganacia Bruta]]-Cocina[[#This Row],[Coste Total]]</f>
        <v>36</v>
      </c>
      <c r="L737" s="3">
        <f>Cocina[[#This Row],[Ganancia Neta]]/Cocina[[#This Row],[Ganacia Bruta]]</f>
        <v>0.42857142857142855</v>
      </c>
      <c r="N737"/>
    </row>
    <row r="738" spans="1:14" x14ac:dyDescent="0.2">
      <c r="A738">
        <v>293</v>
      </c>
      <c r="B738">
        <v>16</v>
      </c>
      <c r="C738" t="s">
        <v>22</v>
      </c>
      <c r="D738">
        <v>16</v>
      </c>
      <c r="E738">
        <v>28</v>
      </c>
      <c r="F738">
        <v>3</v>
      </c>
      <c r="G738">
        <v>44</v>
      </c>
      <c r="H738" s="8">
        <f>Cocina[[#This Row],[Tiempo de Preparación]]/Cocina[[#This Row],[Cantidad Ordenada]]</f>
        <v>14.666666666666666</v>
      </c>
      <c r="I738">
        <f>Cocina[[#This Row],[Precio Unitario]]*Cocina[[#This Row],[Cantidad Ordenada]]</f>
        <v>84</v>
      </c>
      <c r="J738">
        <f>Cocina[[#This Row],[Costo Unitario]]*Cocina[[#This Row],[Cantidad Ordenada]]</f>
        <v>48</v>
      </c>
      <c r="K738">
        <f>Cocina[[#This Row],[Ganacia Bruta]]-Cocina[[#This Row],[Coste Total]]</f>
        <v>36</v>
      </c>
      <c r="L738" s="3">
        <f>Cocina[[#This Row],[Ganancia Neta]]/Cocina[[#This Row],[Ganacia Bruta]]</f>
        <v>0.42857142857142855</v>
      </c>
      <c r="N738"/>
    </row>
    <row r="739" spans="1:14" x14ac:dyDescent="0.2">
      <c r="A739">
        <v>293</v>
      </c>
      <c r="B739">
        <v>16</v>
      </c>
      <c r="C739" t="s">
        <v>31</v>
      </c>
      <c r="D739">
        <v>18</v>
      </c>
      <c r="E739">
        <v>30</v>
      </c>
      <c r="F739">
        <v>2</v>
      </c>
      <c r="G739">
        <v>29</v>
      </c>
      <c r="H739" s="8">
        <f>Cocina[[#This Row],[Tiempo de Preparación]]/Cocina[[#This Row],[Cantidad Ordenada]]</f>
        <v>14.5</v>
      </c>
      <c r="I739">
        <f>Cocina[[#This Row],[Precio Unitario]]*Cocina[[#This Row],[Cantidad Ordenada]]</f>
        <v>60</v>
      </c>
      <c r="J739">
        <f>Cocina[[#This Row],[Costo Unitario]]*Cocina[[#This Row],[Cantidad Ordenada]]</f>
        <v>36</v>
      </c>
      <c r="K739">
        <f>Cocina[[#This Row],[Ganacia Bruta]]-Cocina[[#This Row],[Coste Total]]</f>
        <v>24</v>
      </c>
      <c r="L739" s="3">
        <f>Cocina[[#This Row],[Ganancia Neta]]/Cocina[[#This Row],[Ganacia Bruta]]</f>
        <v>0.4</v>
      </c>
      <c r="N739"/>
    </row>
    <row r="740" spans="1:14" x14ac:dyDescent="0.2">
      <c r="A740">
        <v>293</v>
      </c>
      <c r="B740">
        <v>16</v>
      </c>
      <c r="C740" t="s">
        <v>35</v>
      </c>
      <c r="D740">
        <v>22</v>
      </c>
      <c r="E740">
        <v>36</v>
      </c>
      <c r="F740">
        <v>2</v>
      </c>
      <c r="G740">
        <v>47</v>
      </c>
      <c r="H740" s="8">
        <f>Cocina[[#This Row],[Tiempo de Preparación]]/Cocina[[#This Row],[Cantidad Ordenada]]</f>
        <v>23.5</v>
      </c>
      <c r="I740">
        <f>Cocina[[#This Row],[Precio Unitario]]*Cocina[[#This Row],[Cantidad Ordenada]]</f>
        <v>72</v>
      </c>
      <c r="J740">
        <f>Cocina[[#This Row],[Costo Unitario]]*Cocina[[#This Row],[Cantidad Ordenada]]</f>
        <v>44</v>
      </c>
      <c r="K740">
        <f>Cocina[[#This Row],[Ganacia Bruta]]-Cocina[[#This Row],[Coste Total]]</f>
        <v>28</v>
      </c>
      <c r="L740" s="3">
        <f>Cocina[[#This Row],[Ganancia Neta]]/Cocina[[#This Row],[Ganacia Bruta]]</f>
        <v>0.3888888888888889</v>
      </c>
      <c r="N740"/>
    </row>
    <row r="741" spans="1:14" x14ac:dyDescent="0.2">
      <c r="A741">
        <v>294</v>
      </c>
      <c r="B741">
        <v>17</v>
      </c>
      <c r="C741" t="s">
        <v>47</v>
      </c>
      <c r="D741">
        <v>19</v>
      </c>
      <c r="E741">
        <v>31</v>
      </c>
      <c r="F741">
        <v>2</v>
      </c>
      <c r="G741">
        <v>31</v>
      </c>
      <c r="H741" s="8">
        <f>Cocina[[#This Row],[Tiempo de Preparación]]/Cocina[[#This Row],[Cantidad Ordenada]]</f>
        <v>15.5</v>
      </c>
      <c r="I741">
        <f>Cocina[[#This Row],[Precio Unitario]]*Cocina[[#This Row],[Cantidad Ordenada]]</f>
        <v>62</v>
      </c>
      <c r="J741">
        <f>Cocina[[#This Row],[Costo Unitario]]*Cocina[[#This Row],[Cantidad Ordenada]]</f>
        <v>38</v>
      </c>
      <c r="K741">
        <f>Cocina[[#This Row],[Ganacia Bruta]]-Cocina[[#This Row],[Coste Total]]</f>
        <v>24</v>
      </c>
      <c r="L741" s="3">
        <f>Cocina[[#This Row],[Ganancia Neta]]/Cocina[[#This Row],[Ganacia Bruta]]</f>
        <v>0.38709677419354838</v>
      </c>
      <c r="N741"/>
    </row>
    <row r="742" spans="1:14" x14ac:dyDescent="0.2">
      <c r="A742">
        <v>294</v>
      </c>
      <c r="B742">
        <v>17</v>
      </c>
      <c r="C742" t="s">
        <v>35</v>
      </c>
      <c r="D742">
        <v>22</v>
      </c>
      <c r="E742">
        <v>36</v>
      </c>
      <c r="F742">
        <v>3</v>
      </c>
      <c r="G742">
        <v>13</v>
      </c>
      <c r="H742" s="8">
        <f>Cocina[[#This Row],[Tiempo de Preparación]]/Cocina[[#This Row],[Cantidad Ordenada]]</f>
        <v>4.333333333333333</v>
      </c>
      <c r="I742">
        <f>Cocina[[#This Row],[Precio Unitario]]*Cocina[[#This Row],[Cantidad Ordenada]]</f>
        <v>108</v>
      </c>
      <c r="J742">
        <f>Cocina[[#This Row],[Costo Unitario]]*Cocina[[#This Row],[Cantidad Ordenada]]</f>
        <v>66</v>
      </c>
      <c r="K742">
        <f>Cocina[[#This Row],[Ganacia Bruta]]-Cocina[[#This Row],[Coste Total]]</f>
        <v>42</v>
      </c>
      <c r="L742" s="3">
        <f>Cocina[[#This Row],[Ganancia Neta]]/Cocina[[#This Row],[Ganacia Bruta]]</f>
        <v>0.3888888888888889</v>
      </c>
      <c r="N742"/>
    </row>
    <row r="743" spans="1:14" x14ac:dyDescent="0.2">
      <c r="A743">
        <v>294</v>
      </c>
      <c r="B743">
        <v>17</v>
      </c>
      <c r="C743" t="s">
        <v>37</v>
      </c>
      <c r="D743">
        <v>10</v>
      </c>
      <c r="E743">
        <v>18</v>
      </c>
      <c r="F743">
        <v>3</v>
      </c>
      <c r="G743">
        <v>33</v>
      </c>
      <c r="H743" s="8">
        <f>Cocina[[#This Row],[Tiempo de Preparación]]/Cocina[[#This Row],[Cantidad Ordenada]]</f>
        <v>11</v>
      </c>
      <c r="I743">
        <f>Cocina[[#This Row],[Precio Unitario]]*Cocina[[#This Row],[Cantidad Ordenada]]</f>
        <v>54</v>
      </c>
      <c r="J743">
        <f>Cocina[[#This Row],[Costo Unitario]]*Cocina[[#This Row],[Cantidad Ordenada]]</f>
        <v>30</v>
      </c>
      <c r="K743">
        <f>Cocina[[#This Row],[Ganacia Bruta]]-Cocina[[#This Row],[Coste Total]]</f>
        <v>24</v>
      </c>
      <c r="L743" s="3">
        <f>Cocina[[#This Row],[Ganancia Neta]]/Cocina[[#This Row],[Ganacia Bruta]]</f>
        <v>0.44444444444444442</v>
      </c>
      <c r="N743"/>
    </row>
    <row r="744" spans="1:14" x14ac:dyDescent="0.2">
      <c r="A744">
        <v>294</v>
      </c>
      <c r="B744">
        <v>17</v>
      </c>
      <c r="C744" t="s">
        <v>29</v>
      </c>
      <c r="D744">
        <v>20</v>
      </c>
      <c r="E744">
        <v>34</v>
      </c>
      <c r="F744">
        <v>3</v>
      </c>
      <c r="G744">
        <v>9</v>
      </c>
      <c r="H744" s="8">
        <f>Cocina[[#This Row],[Tiempo de Preparación]]/Cocina[[#This Row],[Cantidad Ordenada]]</f>
        <v>3</v>
      </c>
      <c r="I744">
        <f>Cocina[[#This Row],[Precio Unitario]]*Cocina[[#This Row],[Cantidad Ordenada]]</f>
        <v>102</v>
      </c>
      <c r="J744">
        <f>Cocina[[#This Row],[Costo Unitario]]*Cocina[[#This Row],[Cantidad Ordenada]]</f>
        <v>60</v>
      </c>
      <c r="K744">
        <f>Cocina[[#This Row],[Ganacia Bruta]]-Cocina[[#This Row],[Coste Total]]</f>
        <v>42</v>
      </c>
      <c r="L744" s="3">
        <f>Cocina[[#This Row],[Ganancia Neta]]/Cocina[[#This Row],[Ganacia Bruta]]</f>
        <v>0.41176470588235292</v>
      </c>
      <c r="N744"/>
    </row>
    <row r="745" spans="1:14" x14ac:dyDescent="0.2">
      <c r="A745">
        <v>295</v>
      </c>
      <c r="B745">
        <v>3</v>
      </c>
      <c r="C745" t="s">
        <v>95</v>
      </c>
      <c r="D745">
        <v>19</v>
      </c>
      <c r="E745">
        <v>32</v>
      </c>
      <c r="F745">
        <v>1</v>
      </c>
      <c r="G745">
        <v>44</v>
      </c>
      <c r="H745" s="8">
        <f>Cocina[[#This Row],[Tiempo de Preparación]]/Cocina[[#This Row],[Cantidad Ordenada]]</f>
        <v>44</v>
      </c>
      <c r="I745">
        <f>Cocina[[#This Row],[Precio Unitario]]*Cocina[[#This Row],[Cantidad Ordenada]]</f>
        <v>32</v>
      </c>
      <c r="J745">
        <f>Cocina[[#This Row],[Costo Unitario]]*Cocina[[#This Row],[Cantidad Ordenada]]</f>
        <v>19</v>
      </c>
      <c r="K745">
        <f>Cocina[[#This Row],[Ganacia Bruta]]-Cocina[[#This Row],[Coste Total]]</f>
        <v>13</v>
      </c>
      <c r="L745" s="3">
        <f>Cocina[[#This Row],[Ganancia Neta]]/Cocina[[#This Row],[Ganacia Bruta]]</f>
        <v>0.40625</v>
      </c>
      <c r="N745"/>
    </row>
    <row r="746" spans="1:14" x14ac:dyDescent="0.2">
      <c r="A746">
        <v>295</v>
      </c>
      <c r="B746">
        <v>3</v>
      </c>
      <c r="C746" t="s">
        <v>31</v>
      </c>
      <c r="D746">
        <v>18</v>
      </c>
      <c r="E746">
        <v>30</v>
      </c>
      <c r="F746">
        <v>3</v>
      </c>
      <c r="G746">
        <v>35</v>
      </c>
      <c r="H746" s="8">
        <f>Cocina[[#This Row],[Tiempo de Preparación]]/Cocina[[#This Row],[Cantidad Ordenada]]</f>
        <v>11.666666666666666</v>
      </c>
      <c r="I746">
        <f>Cocina[[#This Row],[Precio Unitario]]*Cocina[[#This Row],[Cantidad Ordenada]]</f>
        <v>90</v>
      </c>
      <c r="J746">
        <f>Cocina[[#This Row],[Costo Unitario]]*Cocina[[#This Row],[Cantidad Ordenada]]</f>
        <v>54</v>
      </c>
      <c r="K746">
        <f>Cocina[[#This Row],[Ganacia Bruta]]-Cocina[[#This Row],[Coste Total]]</f>
        <v>36</v>
      </c>
      <c r="L746" s="3">
        <f>Cocina[[#This Row],[Ganancia Neta]]/Cocina[[#This Row],[Ganacia Bruta]]</f>
        <v>0.4</v>
      </c>
      <c r="N746"/>
    </row>
    <row r="747" spans="1:14" x14ac:dyDescent="0.2">
      <c r="A747">
        <v>295</v>
      </c>
      <c r="B747">
        <v>3</v>
      </c>
      <c r="C747" t="s">
        <v>47</v>
      </c>
      <c r="D747">
        <v>19</v>
      </c>
      <c r="E747">
        <v>31</v>
      </c>
      <c r="F747">
        <v>2</v>
      </c>
      <c r="G747">
        <v>39</v>
      </c>
      <c r="H747" s="8">
        <f>Cocina[[#This Row],[Tiempo de Preparación]]/Cocina[[#This Row],[Cantidad Ordenada]]</f>
        <v>19.5</v>
      </c>
      <c r="I747">
        <f>Cocina[[#This Row],[Precio Unitario]]*Cocina[[#This Row],[Cantidad Ordenada]]</f>
        <v>62</v>
      </c>
      <c r="J747">
        <f>Cocina[[#This Row],[Costo Unitario]]*Cocina[[#This Row],[Cantidad Ordenada]]</f>
        <v>38</v>
      </c>
      <c r="K747">
        <f>Cocina[[#This Row],[Ganacia Bruta]]-Cocina[[#This Row],[Coste Total]]</f>
        <v>24</v>
      </c>
      <c r="L747" s="3">
        <f>Cocina[[#This Row],[Ganancia Neta]]/Cocina[[#This Row],[Ganacia Bruta]]</f>
        <v>0.38709677419354838</v>
      </c>
      <c r="N747"/>
    </row>
    <row r="748" spans="1:14" x14ac:dyDescent="0.2">
      <c r="A748">
        <v>295</v>
      </c>
      <c r="B748">
        <v>3</v>
      </c>
      <c r="C748" t="s">
        <v>33</v>
      </c>
      <c r="D748">
        <v>13</v>
      </c>
      <c r="E748">
        <v>21</v>
      </c>
      <c r="F748">
        <v>3</v>
      </c>
      <c r="G748">
        <v>59</v>
      </c>
      <c r="H748" s="8">
        <f>Cocina[[#This Row],[Tiempo de Preparación]]/Cocina[[#This Row],[Cantidad Ordenada]]</f>
        <v>19.666666666666668</v>
      </c>
      <c r="I748">
        <f>Cocina[[#This Row],[Precio Unitario]]*Cocina[[#This Row],[Cantidad Ordenada]]</f>
        <v>63</v>
      </c>
      <c r="J748">
        <f>Cocina[[#This Row],[Costo Unitario]]*Cocina[[#This Row],[Cantidad Ordenada]]</f>
        <v>39</v>
      </c>
      <c r="K748">
        <f>Cocina[[#This Row],[Ganacia Bruta]]-Cocina[[#This Row],[Coste Total]]</f>
        <v>24</v>
      </c>
      <c r="L748" s="3">
        <f>Cocina[[#This Row],[Ganancia Neta]]/Cocina[[#This Row],[Ganacia Bruta]]</f>
        <v>0.38095238095238093</v>
      </c>
      <c r="N748"/>
    </row>
    <row r="749" spans="1:14" x14ac:dyDescent="0.2">
      <c r="A749">
        <v>296</v>
      </c>
      <c r="B749">
        <v>14</v>
      </c>
      <c r="C749" t="s">
        <v>79</v>
      </c>
      <c r="D749">
        <v>14</v>
      </c>
      <c r="E749">
        <v>23</v>
      </c>
      <c r="F749">
        <v>1</v>
      </c>
      <c r="G749">
        <v>20</v>
      </c>
      <c r="H749" s="8">
        <f>Cocina[[#This Row],[Tiempo de Preparación]]/Cocina[[#This Row],[Cantidad Ordenada]]</f>
        <v>20</v>
      </c>
      <c r="I749">
        <f>Cocina[[#This Row],[Precio Unitario]]*Cocina[[#This Row],[Cantidad Ordenada]]</f>
        <v>23</v>
      </c>
      <c r="J749">
        <f>Cocina[[#This Row],[Costo Unitario]]*Cocina[[#This Row],[Cantidad Ordenada]]</f>
        <v>14</v>
      </c>
      <c r="K749">
        <f>Cocina[[#This Row],[Ganacia Bruta]]-Cocina[[#This Row],[Coste Total]]</f>
        <v>9</v>
      </c>
      <c r="L749" s="3">
        <f>Cocina[[#This Row],[Ganancia Neta]]/Cocina[[#This Row],[Ganacia Bruta]]</f>
        <v>0.39130434782608697</v>
      </c>
      <c r="N749"/>
    </row>
    <row r="750" spans="1:14" x14ac:dyDescent="0.2">
      <c r="A750">
        <v>296</v>
      </c>
      <c r="B750">
        <v>14</v>
      </c>
      <c r="C750" t="s">
        <v>35</v>
      </c>
      <c r="D750">
        <v>22</v>
      </c>
      <c r="E750">
        <v>36</v>
      </c>
      <c r="F750">
        <v>1</v>
      </c>
      <c r="G750">
        <v>26</v>
      </c>
      <c r="H750" s="8">
        <f>Cocina[[#This Row],[Tiempo de Preparación]]/Cocina[[#This Row],[Cantidad Ordenada]]</f>
        <v>26</v>
      </c>
      <c r="I750">
        <f>Cocina[[#This Row],[Precio Unitario]]*Cocina[[#This Row],[Cantidad Ordenada]]</f>
        <v>36</v>
      </c>
      <c r="J750">
        <f>Cocina[[#This Row],[Costo Unitario]]*Cocina[[#This Row],[Cantidad Ordenada]]</f>
        <v>22</v>
      </c>
      <c r="K750">
        <f>Cocina[[#This Row],[Ganacia Bruta]]-Cocina[[#This Row],[Coste Total]]</f>
        <v>14</v>
      </c>
      <c r="L750" s="3">
        <f>Cocina[[#This Row],[Ganancia Neta]]/Cocina[[#This Row],[Ganacia Bruta]]</f>
        <v>0.3888888888888889</v>
      </c>
      <c r="N750"/>
    </row>
    <row r="751" spans="1:14" x14ac:dyDescent="0.2">
      <c r="A751">
        <v>297</v>
      </c>
      <c r="B751">
        <v>4</v>
      </c>
      <c r="C751" t="s">
        <v>18</v>
      </c>
      <c r="D751">
        <v>17</v>
      </c>
      <c r="E751">
        <v>29</v>
      </c>
      <c r="F751">
        <v>2</v>
      </c>
      <c r="G751">
        <v>59</v>
      </c>
      <c r="H751" s="8">
        <f>Cocina[[#This Row],[Tiempo de Preparación]]/Cocina[[#This Row],[Cantidad Ordenada]]</f>
        <v>29.5</v>
      </c>
      <c r="I751">
        <f>Cocina[[#This Row],[Precio Unitario]]*Cocina[[#This Row],[Cantidad Ordenada]]</f>
        <v>58</v>
      </c>
      <c r="J751">
        <f>Cocina[[#This Row],[Costo Unitario]]*Cocina[[#This Row],[Cantidad Ordenada]]</f>
        <v>34</v>
      </c>
      <c r="K751">
        <f>Cocina[[#This Row],[Ganacia Bruta]]-Cocina[[#This Row],[Coste Total]]</f>
        <v>24</v>
      </c>
      <c r="L751" s="3">
        <f>Cocina[[#This Row],[Ganancia Neta]]/Cocina[[#This Row],[Ganacia Bruta]]</f>
        <v>0.41379310344827586</v>
      </c>
      <c r="N751"/>
    </row>
    <row r="752" spans="1:14" x14ac:dyDescent="0.2">
      <c r="A752">
        <v>297</v>
      </c>
      <c r="B752">
        <v>4</v>
      </c>
      <c r="C752" t="s">
        <v>37</v>
      </c>
      <c r="D752">
        <v>10</v>
      </c>
      <c r="E752">
        <v>18</v>
      </c>
      <c r="F752">
        <v>3</v>
      </c>
      <c r="G752">
        <v>13</v>
      </c>
      <c r="H752" s="8">
        <f>Cocina[[#This Row],[Tiempo de Preparación]]/Cocina[[#This Row],[Cantidad Ordenada]]</f>
        <v>4.333333333333333</v>
      </c>
      <c r="I752">
        <f>Cocina[[#This Row],[Precio Unitario]]*Cocina[[#This Row],[Cantidad Ordenada]]</f>
        <v>54</v>
      </c>
      <c r="J752">
        <f>Cocina[[#This Row],[Costo Unitario]]*Cocina[[#This Row],[Cantidad Ordenada]]</f>
        <v>30</v>
      </c>
      <c r="K752">
        <f>Cocina[[#This Row],[Ganacia Bruta]]-Cocina[[#This Row],[Coste Total]]</f>
        <v>24</v>
      </c>
      <c r="L752" s="3">
        <f>Cocina[[#This Row],[Ganancia Neta]]/Cocina[[#This Row],[Ganacia Bruta]]</f>
        <v>0.44444444444444442</v>
      </c>
      <c r="N752"/>
    </row>
    <row r="753" spans="1:14" x14ac:dyDescent="0.2">
      <c r="A753">
        <v>297</v>
      </c>
      <c r="B753">
        <v>4</v>
      </c>
      <c r="C753" t="s">
        <v>33</v>
      </c>
      <c r="D753">
        <v>13</v>
      </c>
      <c r="E753">
        <v>21</v>
      </c>
      <c r="F753">
        <v>3</v>
      </c>
      <c r="G753">
        <v>40</v>
      </c>
      <c r="H753" s="8">
        <f>Cocina[[#This Row],[Tiempo de Preparación]]/Cocina[[#This Row],[Cantidad Ordenada]]</f>
        <v>13.333333333333334</v>
      </c>
      <c r="I753">
        <f>Cocina[[#This Row],[Precio Unitario]]*Cocina[[#This Row],[Cantidad Ordenada]]</f>
        <v>63</v>
      </c>
      <c r="J753">
        <f>Cocina[[#This Row],[Costo Unitario]]*Cocina[[#This Row],[Cantidad Ordenada]]</f>
        <v>39</v>
      </c>
      <c r="K753">
        <f>Cocina[[#This Row],[Ganacia Bruta]]-Cocina[[#This Row],[Coste Total]]</f>
        <v>24</v>
      </c>
      <c r="L753" s="3">
        <f>Cocina[[#This Row],[Ganancia Neta]]/Cocina[[#This Row],[Ganacia Bruta]]</f>
        <v>0.38095238095238093</v>
      </c>
      <c r="N753"/>
    </row>
    <row r="754" spans="1:14" x14ac:dyDescent="0.2">
      <c r="A754">
        <v>298</v>
      </c>
      <c r="B754">
        <v>11</v>
      </c>
      <c r="C754" t="s">
        <v>41</v>
      </c>
      <c r="D754">
        <v>16</v>
      </c>
      <c r="E754">
        <v>27</v>
      </c>
      <c r="F754">
        <v>3</v>
      </c>
      <c r="G754">
        <v>46</v>
      </c>
      <c r="H754" s="8">
        <f>Cocina[[#This Row],[Tiempo de Preparación]]/Cocina[[#This Row],[Cantidad Ordenada]]</f>
        <v>15.333333333333334</v>
      </c>
      <c r="I754">
        <f>Cocina[[#This Row],[Precio Unitario]]*Cocina[[#This Row],[Cantidad Ordenada]]</f>
        <v>81</v>
      </c>
      <c r="J754">
        <f>Cocina[[#This Row],[Costo Unitario]]*Cocina[[#This Row],[Cantidad Ordenada]]</f>
        <v>48</v>
      </c>
      <c r="K754">
        <f>Cocina[[#This Row],[Ganacia Bruta]]-Cocina[[#This Row],[Coste Total]]</f>
        <v>33</v>
      </c>
      <c r="L754" s="3">
        <f>Cocina[[#This Row],[Ganancia Neta]]/Cocina[[#This Row],[Ganacia Bruta]]</f>
        <v>0.40740740740740738</v>
      </c>
      <c r="N754"/>
    </row>
    <row r="755" spans="1:14" x14ac:dyDescent="0.2">
      <c r="A755">
        <v>298</v>
      </c>
      <c r="B755">
        <v>11</v>
      </c>
      <c r="C755" t="s">
        <v>35</v>
      </c>
      <c r="D755">
        <v>22</v>
      </c>
      <c r="E755">
        <v>36</v>
      </c>
      <c r="F755">
        <v>3</v>
      </c>
      <c r="G755">
        <v>49</v>
      </c>
      <c r="H755" s="8">
        <f>Cocina[[#This Row],[Tiempo de Preparación]]/Cocina[[#This Row],[Cantidad Ordenada]]</f>
        <v>16.333333333333332</v>
      </c>
      <c r="I755">
        <f>Cocina[[#This Row],[Precio Unitario]]*Cocina[[#This Row],[Cantidad Ordenada]]</f>
        <v>108</v>
      </c>
      <c r="J755">
        <f>Cocina[[#This Row],[Costo Unitario]]*Cocina[[#This Row],[Cantidad Ordenada]]</f>
        <v>66</v>
      </c>
      <c r="K755">
        <f>Cocina[[#This Row],[Ganacia Bruta]]-Cocina[[#This Row],[Coste Total]]</f>
        <v>42</v>
      </c>
      <c r="L755" s="3">
        <f>Cocina[[#This Row],[Ganancia Neta]]/Cocina[[#This Row],[Ganacia Bruta]]</f>
        <v>0.3888888888888889</v>
      </c>
      <c r="N755"/>
    </row>
    <row r="756" spans="1:14" x14ac:dyDescent="0.2">
      <c r="A756">
        <v>298</v>
      </c>
      <c r="B756">
        <v>11</v>
      </c>
      <c r="C756" t="s">
        <v>82</v>
      </c>
      <c r="D756">
        <v>13</v>
      </c>
      <c r="E756">
        <v>22</v>
      </c>
      <c r="F756">
        <v>3</v>
      </c>
      <c r="G756">
        <v>46</v>
      </c>
      <c r="H756" s="8">
        <f>Cocina[[#This Row],[Tiempo de Preparación]]/Cocina[[#This Row],[Cantidad Ordenada]]</f>
        <v>15.333333333333334</v>
      </c>
      <c r="I756">
        <f>Cocina[[#This Row],[Precio Unitario]]*Cocina[[#This Row],[Cantidad Ordenada]]</f>
        <v>66</v>
      </c>
      <c r="J756">
        <f>Cocina[[#This Row],[Costo Unitario]]*Cocina[[#This Row],[Cantidad Ordenada]]</f>
        <v>39</v>
      </c>
      <c r="K756">
        <f>Cocina[[#This Row],[Ganacia Bruta]]-Cocina[[#This Row],[Coste Total]]</f>
        <v>27</v>
      </c>
      <c r="L756" s="3">
        <f>Cocina[[#This Row],[Ganancia Neta]]/Cocina[[#This Row],[Ganacia Bruta]]</f>
        <v>0.40909090909090912</v>
      </c>
      <c r="N756"/>
    </row>
    <row r="757" spans="1:14" x14ac:dyDescent="0.2">
      <c r="A757">
        <v>299</v>
      </c>
      <c r="B757">
        <v>6</v>
      </c>
      <c r="C757" t="s">
        <v>56</v>
      </c>
      <c r="D757">
        <v>12</v>
      </c>
      <c r="E757">
        <v>20</v>
      </c>
      <c r="F757">
        <v>1</v>
      </c>
      <c r="G757">
        <v>17</v>
      </c>
      <c r="H757" s="8">
        <f>Cocina[[#This Row],[Tiempo de Preparación]]/Cocina[[#This Row],[Cantidad Ordenada]]</f>
        <v>17</v>
      </c>
      <c r="I757">
        <f>Cocina[[#This Row],[Precio Unitario]]*Cocina[[#This Row],[Cantidad Ordenada]]</f>
        <v>20</v>
      </c>
      <c r="J757">
        <f>Cocina[[#This Row],[Costo Unitario]]*Cocina[[#This Row],[Cantidad Ordenada]]</f>
        <v>12</v>
      </c>
      <c r="K757">
        <f>Cocina[[#This Row],[Ganacia Bruta]]-Cocina[[#This Row],[Coste Total]]</f>
        <v>8</v>
      </c>
      <c r="L757" s="3">
        <f>Cocina[[#This Row],[Ganancia Neta]]/Cocina[[#This Row],[Ganacia Bruta]]</f>
        <v>0.4</v>
      </c>
      <c r="N757"/>
    </row>
    <row r="758" spans="1:14" x14ac:dyDescent="0.2">
      <c r="A758">
        <v>299</v>
      </c>
      <c r="B758">
        <v>6</v>
      </c>
      <c r="C758" t="s">
        <v>35</v>
      </c>
      <c r="D758">
        <v>22</v>
      </c>
      <c r="E758">
        <v>36</v>
      </c>
      <c r="F758">
        <v>2</v>
      </c>
      <c r="G758">
        <v>55</v>
      </c>
      <c r="H758" s="8">
        <f>Cocina[[#This Row],[Tiempo de Preparación]]/Cocina[[#This Row],[Cantidad Ordenada]]</f>
        <v>27.5</v>
      </c>
      <c r="I758">
        <f>Cocina[[#This Row],[Precio Unitario]]*Cocina[[#This Row],[Cantidad Ordenada]]</f>
        <v>72</v>
      </c>
      <c r="J758">
        <f>Cocina[[#This Row],[Costo Unitario]]*Cocina[[#This Row],[Cantidad Ordenada]]</f>
        <v>44</v>
      </c>
      <c r="K758">
        <f>Cocina[[#This Row],[Ganacia Bruta]]-Cocina[[#This Row],[Coste Total]]</f>
        <v>28</v>
      </c>
      <c r="L758" s="3">
        <f>Cocina[[#This Row],[Ganancia Neta]]/Cocina[[#This Row],[Ganacia Bruta]]</f>
        <v>0.3888888888888889</v>
      </c>
      <c r="N758"/>
    </row>
    <row r="759" spans="1:14" x14ac:dyDescent="0.2">
      <c r="A759">
        <v>299</v>
      </c>
      <c r="B759">
        <v>6</v>
      </c>
      <c r="C759" t="s">
        <v>65</v>
      </c>
      <c r="D759">
        <v>14</v>
      </c>
      <c r="E759">
        <v>24</v>
      </c>
      <c r="F759">
        <v>3</v>
      </c>
      <c r="G759">
        <v>15</v>
      </c>
      <c r="H759" s="8">
        <f>Cocina[[#This Row],[Tiempo de Preparación]]/Cocina[[#This Row],[Cantidad Ordenada]]</f>
        <v>5</v>
      </c>
      <c r="I759">
        <f>Cocina[[#This Row],[Precio Unitario]]*Cocina[[#This Row],[Cantidad Ordenada]]</f>
        <v>72</v>
      </c>
      <c r="J759">
        <f>Cocina[[#This Row],[Costo Unitario]]*Cocina[[#This Row],[Cantidad Ordenada]]</f>
        <v>42</v>
      </c>
      <c r="K759">
        <f>Cocina[[#This Row],[Ganacia Bruta]]-Cocina[[#This Row],[Coste Total]]</f>
        <v>30</v>
      </c>
      <c r="L759" s="3">
        <f>Cocina[[#This Row],[Ganancia Neta]]/Cocina[[#This Row],[Ganacia Bruta]]</f>
        <v>0.41666666666666669</v>
      </c>
      <c r="N759"/>
    </row>
    <row r="760" spans="1:14" x14ac:dyDescent="0.2">
      <c r="A760">
        <v>299</v>
      </c>
      <c r="B760">
        <v>6</v>
      </c>
      <c r="C760" t="s">
        <v>37</v>
      </c>
      <c r="D760">
        <v>10</v>
      </c>
      <c r="E760">
        <v>18</v>
      </c>
      <c r="F760">
        <v>1</v>
      </c>
      <c r="G760">
        <v>26</v>
      </c>
      <c r="H760" s="8">
        <f>Cocina[[#This Row],[Tiempo de Preparación]]/Cocina[[#This Row],[Cantidad Ordenada]]</f>
        <v>26</v>
      </c>
      <c r="I760">
        <f>Cocina[[#This Row],[Precio Unitario]]*Cocina[[#This Row],[Cantidad Ordenada]]</f>
        <v>18</v>
      </c>
      <c r="J760">
        <f>Cocina[[#This Row],[Costo Unitario]]*Cocina[[#This Row],[Cantidad Ordenada]]</f>
        <v>10</v>
      </c>
      <c r="K760">
        <f>Cocina[[#This Row],[Ganacia Bruta]]-Cocina[[#This Row],[Coste Total]]</f>
        <v>8</v>
      </c>
      <c r="L760" s="3">
        <f>Cocina[[#This Row],[Ganancia Neta]]/Cocina[[#This Row],[Ganacia Bruta]]</f>
        <v>0.44444444444444442</v>
      </c>
      <c r="N760"/>
    </row>
    <row r="761" spans="1:14" x14ac:dyDescent="0.2">
      <c r="A761">
        <v>300</v>
      </c>
      <c r="B761">
        <v>18</v>
      </c>
      <c r="C761" t="s">
        <v>26</v>
      </c>
      <c r="D761">
        <v>25</v>
      </c>
      <c r="E761">
        <v>40</v>
      </c>
      <c r="F761">
        <v>3</v>
      </c>
      <c r="G761">
        <v>54</v>
      </c>
      <c r="H761" s="8">
        <f>Cocina[[#This Row],[Tiempo de Preparación]]/Cocina[[#This Row],[Cantidad Ordenada]]</f>
        <v>18</v>
      </c>
      <c r="I761">
        <f>Cocina[[#This Row],[Precio Unitario]]*Cocina[[#This Row],[Cantidad Ordenada]]</f>
        <v>120</v>
      </c>
      <c r="J761">
        <f>Cocina[[#This Row],[Costo Unitario]]*Cocina[[#This Row],[Cantidad Ordenada]]</f>
        <v>75</v>
      </c>
      <c r="K761">
        <f>Cocina[[#This Row],[Ganacia Bruta]]-Cocina[[#This Row],[Coste Total]]</f>
        <v>45</v>
      </c>
      <c r="L761" s="3">
        <f>Cocina[[#This Row],[Ganancia Neta]]/Cocina[[#This Row],[Ganacia Bruta]]</f>
        <v>0.375</v>
      </c>
      <c r="N761"/>
    </row>
    <row r="762" spans="1:14" x14ac:dyDescent="0.2">
      <c r="A762">
        <v>300</v>
      </c>
      <c r="B762">
        <v>18</v>
      </c>
      <c r="C762" t="s">
        <v>37</v>
      </c>
      <c r="D762">
        <v>10</v>
      </c>
      <c r="E762">
        <v>18</v>
      </c>
      <c r="F762">
        <v>3</v>
      </c>
      <c r="G762">
        <v>14</v>
      </c>
      <c r="H762" s="8">
        <f>Cocina[[#This Row],[Tiempo de Preparación]]/Cocina[[#This Row],[Cantidad Ordenada]]</f>
        <v>4.666666666666667</v>
      </c>
      <c r="I762">
        <f>Cocina[[#This Row],[Precio Unitario]]*Cocina[[#This Row],[Cantidad Ordenada]]</f>
        <v>54</v>
      </c>
      <c r="J762">
        <f>Cocina[[#This Row],[Costo Unitario]]*Cocina[[#This Row],[Cantidad Ordenada]]</f>
        <v>30</v>
      </c>
      <c r="K762">
        <f>Cocina[[#This Row],[Ganacia Bruta]]-Cocina[[#This Row],[Coste Total]]</f>
        <v>24</v>
      </c>
      <c r="L762" s="3">
        <f>Cocina[[#This Row],[Ganancia Neta]]/Cocina[[#This Row],[Ganacia Bruta]]</f>
        <v>0.44444444444444442</v>
      </c>
      <c r="N762"/>
    </row>
    <row r="763" spans="1:14" x14ac:dyDescent="0.2">
      <c r="A763">
        <v>300</v>
      </c>
      <c r="B763">
        <v>18</v>
      </c>
      <c r="C763" t="s">
        <v>61</v>
      </c>
      <c r="D763">
        <v>15</v>
      </c>
      <c r="E763">
        <v>26</v>
      </c>
      <c r="F763">
        <v>1</v>
      </c>
      <c r="G763">
        <v>22</v>
      </c>
      <c r="H763" s="8">
        <f>Cocina[[#This Row],[Tiempo de Preparación]]/Cocina[[#This Row],[Cantidad Ordenada]]</f>
        <v>22</v>
      </c>
      <c r="I763">
        <f>Cocina[[#This Row],[Precio Unitario]]*Cocina[[#This Row],[Cantidad Ordenada]]</f>
        <v>26</v>
      </c>
      <c r="J763">
        <f>Cocina[[#This Row],[Costo Unitario]]*Cocina[[#This Row],[Cantidad Ordenada]]</f>
        <v>15</v>
      </c>
      <c r="K763">
        <f>Cocina[[#This Row],[Ganacia Bruta]]-Cocina[[#This Row],[Coste Total]]</f>
        <v>11</v>
      </c>
      <c r="L763" s="3">
        <f>Cocina[[#This Row],[Ganancia Neta]]/Cocina[[#This Row],[Ganacia Bruta]]</f>
        <v>0.42307692307692307</v>
      </c>
      <c r="N763"/>
    </row>
    <row r="764" spans="1:14" x14ac:dyDescent="0.2">
      <c r="A764">
        <v>300</v>
      </c>
      <c r="B764">
        <v>18</v>
      </c>
      <c r="C764" t="s">
        <v>31</v>
      </c>
      <c r="D764">
        <v>18</v>
      </c>
      <c r="E764">
        <v>30</v>
      </c>
      <c r="F764">
        <v>3</v>
      </c>
      <c r="G764">
        <v>28</v>
      </c>
      <c r="H764" s="8">
        <f>Cocina[[#This Row],[Tiempo de Preparación]]/Cocina[[#This Row],[Cantidad Ordenada]]</f>
        <v>9.3333333333333339</v>
      </c>
      <c r="I764">
        <f>Cocina[[#This Row],[Precio Unitario]]*Cocina[[#This Row],[Cantidad Ordenada]]</f>
        <v>90</v>
      </c>
      <c r="J764">
        <f>Cocina[[#This Row],[Costo Unitario]]*Cocina[[#This Row],[Cantidad Ordenada]]</f>
        <v>54</v>
      </c>
      <c r="K764">
        <f>Cocina[[#This Row],[Ganacia Bruta]]-Cocina[[#This Row],[Coste Total]]</f>
        <v>36</v>
      </c>
      <c r="L764" s="3">
        <f>Cocina[[#This Row],[Ganancia Neta]]/Cocina[[#This Row],[Ganacia Bruta]]</f>
        <v>0.4</v>
      </c>
      <c r="N764"/>
    </row>
    <row r="765" spans="1:14" x14ac:dyDescent="0.2">
      <c r="A765">
        <v>301</v>
      </c>
      <c r="B765">
        <v>8</v>
      </c>
      <c r="C765" t="s">
        <v>47</v>
      </c>
      <c r="D765">
        <v>19</v>
      </c>
      <c r="E765">
        <v>31</v>
      </c>
      <c r="F765">
        <v>3</v>
      </c>
      <c r="G765">
        <v>23</v>
      </c>
      <c r="H765" s="8">
        <f>Cocina[[#This Row],[Tiempo de Preparación]]/Cocina[[#This Row],[Cantidad Ordenada]]</f>
        <v>7.666666666666667</v>
      </c>
      <c r="I765">
        <f>Cocina[[#This Row],[Precio Unitario]]*Cocina[[#This Row],[Cantidad Ordenada]]</f>
        <v>93</v>
      </c>
      <c r="J765">
        <f>Cocina[[#This Row],[Costo Unitario]]*Cocina[[#This Row],[Cantidad Ordenada]]</f>
        <v>57</v>
      </c>
      <c r="K765">
        <f>Cocina[[#This Row],[Ganacia Bruta]]-Cocina[[#This Row],[Coste Total]]</f>
        <v>36</v>
      </c>
      <c r="L765" s="3">
        <f>Cocina[[#This Row],[Ganancia Neta]]/Cocina[[#This Row],[Ganacia Bruta]]</f>
        <v>0.38709677419354838</v>
      </c>
      <c r="N765"/>
    </row>
    <row r="766" spans="1:14" x14ac:dyDescent="0.2">
      <c r="A766">
        <v>301</v>
      </c>
      <c r="B766">
        <v>8</v>
      </c>
      <c r="C766" t="s">
        <v>61</v>
      </c>
      <c r="D766">
        <v>15</v>
      </c>
      <c r="E766">
        <v>26</v>
      </c>
      <c r="F766">
        <v>2</v>
      </c>
      <c r="G766">
        <v>57</v>
      </c>
      <c r="H766" s="8">
        <f>Cocina[[#This Row],[Tiempo de Preparación]]/Cocina[[#This Row],[Cantidad Ordenada]]</f>
        <v>28.5</v>
      </c>
      <c r="I766">
        <f>Cocina[[#This Row],[Precio Unitario]]*Cocina[[#This Row],[Cantidad Ordenada]]</f>
        <v>52</v>
      </c>
      <c r="J766">
        <f>Cocina[[#This Row],[Costo Unitario]]*Cocina[[#This Row],[Cantidad Ordenada]]</f>
        <v>30</v>
      </c>
      <c r="K766">
        <f>Cocina[[#This Row],[Ganacia Bruta]]-Cocina[[#This Row],[Coste Total]]</f>
        <v>22</v>
      </c>
      <c r="L766" s="3">
        <f>Cocina[[#This Row],[Ganancia Neta]]/Cocina[[#This Row],[Ganacia Bruta]]</f>
        <v>0.42307692307692307</v>
      </c>
      <c r="N766"/>
    </row>
    <row r="767" spans="1:14" x14ac:dyDescent="0.2">
      <c r="A767">
        <v>301</v>
      </c>
      <c r="B767">
        <v>8</v>
      </c>
      <c r="C767" t="s">
        <v>18</v>
      </c>
      <c r="D767">
        <v>17</v>
      </c>
      <c r="E767">
        <v>29</v>
      </c>
      <c r="F767">
        <v>2</v>
      </c>
      <c r="G767">
        <v>49</v>
      </c>
      <c r="H767" s="8">
        <f>Cocina[[#This Row],[Tiempo de Preparación]]/Cocina[[#This Row],[Cantidad Ordenada]]</f>
        <v>24.5</v>
      </c>
      <c r="I767">
        <f>Cocina[[#This Row],[Precio Unitario]]*Cocina[[#This Row],[Cantidad Ordenada]]</f>
        <v>58</v>
      </c>
      <c r="J767">
        <f>Cocina[[#This Row],[Costo Unitario]]*Cocina[[#This Row],[Cantidad Ordenada]]</f>
        <v>34</v>
      </c>
      <c r="K767">
        <f>Cocina[[#This Row],[Ganacia Bruta]]-Cocina[[#This Row],[Coste Total]]</f>
        <v>24</v>
      </c>
      <c r="L767" s="3">
        <f>Cocina[[#This Row],[Ganancia Neta]]/Cocina[[#This Row],[Ganacia Bruta]]</f>
        <v>0.41379310344827586</v>
      </c>
      <c r="N767"/>
    </row>
    <row r="768" spans="1:14" x14ac:dyDescent="0.2">
      <c r="A768">
        <v>301</v>
      </c>
      <c r="B768">
        <v>8</v>
      </c>
      <c r="C768" t="s">
        <v>56</v>
      </c>
      <c r="D768">
        <v>12</v>
      </c>
      <c r="E768">
        <v>20</v>
      </c>
      <c r="F768">
        <v>1</v>
      </c>
      <c r="G768">
        <v>54</v>
      </c>
      <c r="H768" s="8">
        <f>Cocina[[#This Row],[Tiempo de Preparación]]/Cocina[[#This Row],[Cantidad Ordenada]]</f>
        <v>54</v>
      </c>
      <c r="I768">
        <f>Cocina[[#This Row],[Precio Unitario]]*Cocina[[#This Row],[Cantidad Ordenada]]</f>
        <v>20</v>
      </c>
      <c r="J768">
        <f>Cocina[[#This Row],[Costo Unitario]]*Cocina[[#This Row],[Cantidad Ordenada]]</f>
        <v>12</v>
      </c>
      <c r="K768">
        <f>Cocina[[#This Row],[Ganacia Bruta]]-Cocina[[#This Row],[Coste Total]]</f>
        <v>8</v>
      </c>
      <c r="L768" s="3">
        <f>Cocina[[#This Row],[Ganancia Neta]]/Cocina[[#This Row],[Ganacia Bruta]]</f>
        <v>0.4</v>
      </c>
      <c r="N768"/>
    </row>
    <row r="769" spans="1:14" x14ac:dyDescent="0.2">
      <c r="A769">
        <v>302</v>
      </c>
      <c r="B769">
        <v>5</v>
      </c>
      <c r="C769" t="s">
        <v>95</v>
      </c>
      <c r="D769">
        <v>19</v>
      </c>
      <c r="E769">
        <v>32</v>
      </c>
      <c r="F769">
        <v>3</v>
      </c>
      <c r="G769">
        <v>15</v>
      </c>
      <c r="H769" s="8">
        <f>Cocina[[#This Row],[Tiempo de Preparación]]/Cocina[[#This Row],[Cantidad Ordenada]]</f>
        <v>5</v>
      </c>
      <c r="I769">
        <f>Cocina[[#This Row],[Precio Unitario]]*Cocina[[#This Row],[Cantidad Ordenada]]</f>
        <v>96</v>
      </c>
      <c r="J769">
        <f>Cocina[[#This Row],[Costo Unitario]]*Cocina[[#This Row],[Cantidad Ordenada]]</f>
        <v>57</v>
      </c>
      <c r="K769">
        <f>Cocina[[#This Row],[Ganacia Bruta]]-Cocina[[#This Row],[Coste Total]]</f>
        <v>39</v>
      </c>
      <c r="L769" s="3">
        <f>Cocina[[#This Row],[Ganancia Neta]]/Cocina[[#This Row],[Ganacia Bruta]]</f>
        <v>0.40625</v>
      </c>
      <c r="N769"/>
    </row>
    <row r="770" spans="1:14" x14ac:dyDescent="0.2">
      <c r="A770">
        <v>303</v>
      </c>
      <c r="B770">
        <v>14</v>
      </c>
      <c r="C770" t="s">
        <v>56</v>
      </c>
      <c r="D770">
        <v>12</v>
      </c>
      <c r="E770">
        <v>20</v>
      </c>
      <c r="F770">
        <v>2</v>
      </c>
      <c r="G770">
        <v>13</v>
      </c>
      <c r="H770" s="8">
        <f>Cocina[[#This Row],[Tiempo de Preparación]]/Cocina[[#This Row],[Cantidad Ordenada]]</f>
        <v>6.5</v>
      </c>
      <c r="I770">
        <f>Cocina[[#This Row],[Precio Unitario]]*Cocina[[#This Row],[Cantidad Ordenada]]</f>
        <v>40</v>
      </c>
      <c r="J770">
        <f>Cocina[[#This Row],[Costo Unitario]]*Cocina[[#This Row],[Cantidad Ordenada]]</f>
        <v>24</v>
      </c>
      <c r="K770">
        <f>Cocina[[#This Row],[Ganacia Bruta]]-Cocina[[#This Row],[Coste Total]]</f>
        <v>16</v>
      </c>
      <c r="L770" s="3">
        <f>Cocina[[#This Row],[Ganancia Neta]]/Cocina[[#This Row],[Ganacia Bruta]]</f>
        <v>0.4</v>
      </c>
      <c r="N770"/>
    </row>
    <row r="771" spans="1:14" x14ac:dyDescent="0.2">
      <c r="A771">
        <v>303</v>
      </c>
      <c r="B771">
        <v>14</v>
      </c>
      <c r="C771" t="s">
        <v>26</v>
      </c>
      <c r="D771">
        <v>25</v>
      </c>
      <c r="E771">
        <v>40</v>
      </c>
      <c r="F771">
        <v>3</v>
      </c>
      <c r="G771">
        <v>16</v>
      </c>
      <c r="H771" s="8">
        <f>Cocina[[#This Row],[Tiempo de Preparación]]/Cocina[[#This Row],[Cantidad Ordenada]]</f>
        <v>5.333333333333333</v>
      </c>
      <c r="I771">
        <f>Cocina[[#This Row],[Precio Unitario]]*Cocina[[#This Row],[Cantidad Ordenada]]</f>
        <v>120</v>
      </c>
      <c r="J771">
        <f>Cocina[[#This Row],[Costo Unitario]]*Cocina[[#This Row],[Cantidad Ordenada]]</f>
        <v>75</v>
      </c>
      <c r="K771">
        <f>Cocina[[#This Row],[Ganacia Bruta]]-Cocina[[#This Row],[Coste Total]]</f>
        <v>45</v>
      </c>
      <c r="L771" s="3">
        <f>Cocina[[#This Row],[Ganancia Neta]]/Cocina[[#This Row],[Ganacia Bruta]]</f>
        <v>0.375</v>
      </c>
      <c r="N771"/>
    </row>
    <row r="772" spans="1:14" x14ac:dyDescent="0.2">
      <c r="A772">
        <v>303</v>
      </c>
      <c r="B772">
        <v>14</v>
      </c>
      <c r="C772" t="s">
        <v>61</v>
      </c>
      <c r="D772">
        <v>15</v>
      </c>
      <c r="E772">
        <v>26</v>
      </c>
      <c r="F772">
        <v>1</v>
      </c>
      <c r="G772">
        <v>56</v>
      </c>
      <c r="H772" s="8">
        <f>Cocina[[#This Row],[Tiempo de Preparación]]/Cocina[[#This Row],[Cantidad Ordenada]]</f>
        <v>56</v>
      </c>
      <c r="I772">
        <f>Cocina[[#This Row],[Precio Unitario]]*Cocina[[#This Row],[Cantidad Ordenada]]</f>
        <v>26</v>
      </c>
      <c r="J772">
        <f>Cocina[[#This Row],[Costo Unitario]]*Cocina[[#This Row],[Cantidad Ordenada]]</f>
        <v>15</v>
      </c>
      <c r="K772">
        <f>Cocina[[#This Row],[Ganacia Bruta]]-Cocina[[#This Row],[Coste Total]]</f>
        <v>11</v>
      </c>
      <c r="L772" s="3">
        <f>Cocina[[#This Row],[Ganancia Neta]]/Cocina[[#This Row],[Ganacia Bruta]]</f>
        <v>0.42307692307692307</v>
      </c>
      <c r="N772"/>
    </row>
    <row r="773" spans="1:14" x14ac:dyDescent="0.2">
      <c r="A773">
        <v>303</v>
      </c>
      <c r="B773">
        <v>14</v>
      </c>
      <c r="C773" t="s">
        <v>65</v>
      </c>
      <c r="D773">
        <v>14</v>
      </c>
      <c r="E773">
        <v>24</v>
      </c>
      <c r="F773">
        <v>1</v>
      </c>
      <c r="G773">
        <v>7</v>
      </c>
      <c r="H773" s="8">
        <f>Cocina[[#This Row],[Tiempo de Preparación]]/Cocina[[#This Row],[Cantidad Ordenada]]</f>
        <v>7</v>
      </c>
      <c r="I773">
        <f>Cocina[[#This Row],[Precio Unitario]]*Cocina[[#This Row],[Cantidad Ordenada]]</f>
        <v>24</v>
      </c>
      <c r="J773">
        <f>Cocina[[#This Row],[Costo Unitario]]*Cocina[[#This Row],[Cantidad Ordenada]]</f>
        <v>14</v>
      </c>
      <c r="K773">
        <f>Cocina[[#This Row],[Ganacia Bruta]]-Cocina[[#This Row],[Coste Total]]</f>
        <v>10</v>
      </c>
      <c r="L773" s="3">
        <f>Cocina[[#This Row],[Ganancia Neta]]/Cocina[[#This Row],[Ganacia Bruta]]</f>
        <v>0.41666666666666669</v>
      </c>
      <c r="N773"/>
    </row>
    <row r="774" spans="1:14" x14ac:dyDescent="0.2">
      <c r="A774">
        <v>304</v>
      </c>
      <c r="B774">
        <v>6</v>
      </c>
      <c r="C774" t="s">
        <v>95</v>
      </c>
      <c r="D774">
        <v>19</v>
      </c>
      <c r="E774">
        <v>32</v>
      </c>
      <c r="F774">
        <v>2</v>
      </c>
      <c r="G774">
        <v>9</v>
      </c>
      <c r="H774" s="8">
        <f>Cocina[[#This Row],[Tiempo de Preparación]]/Cocina[[#This Row],[Cantidad Ordenada]]</f>
        <v>4.5</v>
      </c>
      <c r="I774">
        <f>Cocina[[#This Row],[Precio Unitario]]*Cocina[[#This Row],[Cantidad Ordenada]]</f>
        <v>64</v>
      </c>
      <c r="J774">
        <f>Cocina[[#This Row],[Costo Unitario]]*Cocina[[#This Row],[Cantidad Ordenada]]</f>
        <v>38</v>
      </c>
      <c r="K774">
        <f>Cocina[[#This Row],[Ganacia Bruta]]-Cocina[[#This Row],[Coste Total]]</f>
        <v>26</v>
      </c>
      <c r="L774" s="3">
        <f>Cocina[[#This Row],[Ganancia Neta]]/Cocina[[#This Row],[Ganacia Bruta]]</f>
        <v>0.40625</v>
      </c>
      <c r="N774"/>
    </row>
    <row r="775" spans="1:14" x14ac:dyDescent="0.2">
      <c r="A775">
        <v>304</v>
      </c>
      <c r="B775">
        <v>6</v>
      </c>
      <c r="C775" t="s">
        <v>33</v>
      </c>
      <c r="D775">
        <v>13</v>
      </c>
      <c r="E775">
        <v>21</v>
      </c>
      <c r="F775">
        <v>2</v>
      </c>
      <c r="G775">
        <v>7</v>
      </c>
      <c r="H775" s="8">
        <f>Cocina[[#This Row],[Tiempo de Preparación]]/Cocina[[#This Row],[Cantidad Ordenada]]</f>
        <v>3.5</v>
      </c>
      <c r="I775">
        <f>Cocina[[#This Row],[Precio Unitario]]*Cocina[[#This Row],[Cantidad Ordenada]]</f>
        <v>42</v>
      </c>
      <c r="J775">
        <f>Cocina[[#This Row],[Costo Unitario]]*Cocina[[#This Row],[Cantidad Ordenada]]</f>
        <v>26</v>
      </c>
      <c r="K775">
        <f>Cocina[[#This Row],[Ganacia Bruta]]-Cocina[[#This Row],[Coste Total]]</f>
        <v>16</v>
      </c>
      <c r="L775" s="3">
        <f>Cocina[[#This Row],[Ganancia Neta]]/Cocina[[#This Row],[Ganacia Bruta]]</f>
        <v>0.38095238095238093</v>
      </c>
      <c r="N775"/>
    </row>
    <row r="776" spans="1:14" x14ac:dyDescent="0.2">
      <c r="A776">
        <v>304</v>
      </c>
      <c r="B776">
        <v>6</v>
      </c>
      <c r="C776" t="s">
        <v>26</v>
      </c>
      <c r="D776">
        <v>25</v>
      </c>
      <c r="E776">
        <v>40</v>
      </c>
      <c r="F776">
        <v>2</v>
      </c>
      <c r="G776">
        <v>48</v>
      </c>
      <c r="H776" s="8">
        <f>Cocina[[#This Row],[Tiempo de Preparación]]/Cocina[[#This Row],[Cantidad Ordenada]]</f>
        <v>24</v>
      </c>
      <c r="I776">
        <f>Cocina[[#This Row],[Precio Unitario]]*Cocina[[#This Row],[Cantidad Ordenada]]</f>
        <v>80</v>
      </c>
      <c r="J776">
        <f>Cocina[[#This Row],[Costo Unitario]]*Cocina[[#This Row],[Cantidad Ordenada]]</f>
        <v>50</v>
      </c>
      <c r="K776">
        <f>Cocina[[#This Row],[Ganacia Bruta]]-Cocina[[#This Row],[Coste Total]]</f>
        <v>30</v>
      </c>
      <c r="L776" s="3">
        <f>Cocina[[#This Row],[Ganancia Neta]]/Cocina[[#This Row],[Ganacia Bruta]]</f>
        <v>0.375</v>
      </c>
      <c r="N776"/>
    </row>
    <row r="777" spans="1:14" x14ac:dyDescent="0.2">
      <c r="A777">
        <v>304</v>
      </c>
      <c r="B777">
        <v>6</v>
      </c>
      <c r="C777" t="s">
        <v>47</v>
      </c>
      <c r="D777">
        <v>19</v>
      </c>
      <c r="E777">
        <v>31</v>
      </c>
      <c r="F777">
        <v>3</v>
      </c>
      <c r="G777">
        <v>21</v>
      </c>
      <c r="H777" s="8">
        <f>Cocina[[#This Row],[Tiempo de Preparación]]/Cocina[[#This Row],[Cantidad Ordenada]]</f>
        <v>7</v>
      </c>
      <c r="I777">
        <f>Cocina[[#This Row],[Precio Unitario]]*Cocina[[#This Row],[Cantidad Ordenada]]</f>
        <v>93</v>
      </c>
      <c r="J777">
        <f>Cocina[[#This Row],[Costo Unitario]]*Cocina[[#This Row],[Cantidad Ordenada]]</f>
        <v>57</v>
      </c>
      <c r="K777">
        <f>Cocina[[#This Row],[Ganacia Bruta]]-Cocina[[#This Row],[Coste Total]]</f>
        <v>36</v>
      </c>
      <c r="L777" s="3">
        <f>Cocina[[#This Row],[Ganancia Neta]]/Cocina[[#This Row],[Ganacia Bruta]]</f>
        <v>0.38709677419354838</v>
      </c>
      <c r="N777"/>
    </row>
    <row r="778" spans="1:14" x14ac:dyDescent="0.2">
      <c r="A778">
        <v>305</v>
      </c>
      <c r="B778">
        <v>1</v>
      </c>
      <c r="C778" t="s">
        <v>11</v>
      </c>
      <c r="D778">
        <v>21</v>
      </c>
      <c r="E778">
        <v>35</v>
      </c>
      <c r="F778">
        <v>3</v>
      </c>
      <c r="G778">
        <v>17</v>
      </c>
      <c r="H778" s="8">
        <f>Cocina[[#This Row],[Tiempo de Preparación]]/Cocina[[#This Row],[Cantidad Ordenada]]</f>
        <v>5.666666666666667</v>
      </c>
      <c r="I778">
        <f>Cocina[[#This Row],[Precio Unitario]]*Cocina[[#This Row],[Cantidad Ordenada]]</f>
        <v>105</v>
      </c>
      <c r="J778">
        <f>Cocina[[#This Row],[Costo Unitario]]*Cocina[[#This Row],[Cantidad Ordenada]]</f>
        <v>63</v>
      </c>
      <c r="K778">
        <f>Cocina[[#This Row],[Ganacia Bruta]]-Cocina[[#This Row],[Coste Total]]</f>
        <v>42</v>
      </c>
      <c r="L778" s="3">
        <f>Cocina[[#This Row],[Ganancia Neta]]/Cocina[[#This Row],[Ganacia Bruta]]</f>
        <v>0.4</v>
      </c>
      <c r="N778"/>
    </row>
    <row r="779" spans="1:14" x14ac:dyDescent="0.2">
      <c r="A779">
        <v>305</v>
      </c>
      <c r="B779">
        <v>1</v>
      </c>
      <c r="C779" t="s">
        <v>79</v>
      </c>
      <c r="D779">
        <v>14</v>
      </c>
      <c r="E779">
        <v>23</v>
      </c>
      <c r="F779">
        <v>1</v>
      </c>
      <c r="G779">
        <v>48</v>
      </c>
      <c r="H779" s="8">
        <f>Cocina[[#This Row],[Tiempo de Preparación]]/Cocina[[#This Row],[Cantidad Ordenada]]</f>
        <v>48</v>
      </c>
      <c r="I779">
        <f>Cocina[[#This Row],[Precio Unitario]]*Cocina[[#This Row],[Cantidad Ordenada]]</f>
        <v>23</v>
      </c>
      <c r="J779">
        <f>Cocina[[#This Row],[Costo Unitario]]*Cocina[[#This Row],[Cantidad Ordenada]]</f>
        <v>14</v>
      </c>
      <c r="K779">
        <f>Cocina[[#This Row],[Ganacia Bruta]]-Cocina[[#This Row],[Coste Total]]</f>
        <v>9</v>
      </c>
      <c r="L779" s="3">
        <f>Cocina[[#This Row],[Ganancia Neta]]/Cocina[[#This Row],[Ganacia Bruta]]</f>
        <v>0.39130434782608697</v>
      </c>
      <c r="N779"/>
    </row>
    <row r="780" spans="1:14" x14ac:dyDescent="0.2">
      <c r="A780">
        <v>306</v>
      </c>
      <c r="B780">
        <v>7</v>
      </c>
      <c r="C780" t="s">
        <v>95</v>
      </c>
      <c r="D780">
        <v>19</v>
      </c>
      <c r="E780">
        <v>32</v>
      </c>
      <c r="F780">
        <v>1</v>
      </c>
      <c r="G780">
        <v>21</v>
      </c>
      <c r="H780" s="8">
        <f>Cocina[[#This Row],[Tiempo de Preparación]]/Cocina[[#This Row],[Cantidad Ordenada]]</f>
        <v>21</v>
      </c>
      <c r="I780">
        <f>Cocina[[#This Row],[Precio Unitario]]*Cocina[[#This Row],[Cantidad Ordenada]]</f>
        <v>32</v>
      </c>
      <c r="J780">
        <f>Cocina[[#This Row],[Costo Unitario]]*Cocina[[#This Row],[Cantidad Ordenada]]</f>
        <v>19</v>
      </c>
      <c r="K780">
        <f>Cocina[[#This Row],[Ganacia Bruta]]-Cocina[[#This Row],[Coste Total]]</f>
        <v>13</v>
      </c>
      <c r="L780" s="3">
        <f>Cocina[[#This Row],[Ganancia Neta]]/Cocina[[#This Row],[Ganacia Bruta]]</f>
        <v>0.40625</v>
      </c>
      <c r="N780"/>
    </row>
    <row r="781" spans="1:14" x14ac:dyDescent="0.2">
      <c r="A781">
        <v>307</v>
      </c>
      <c r="B781">
        <v>20</v>
      </c>
      <c r="C781" t="s">
        <v>33</v>
      </c>
      <c r="D781">
        <v>13</v>
      </c>
      <c r="E781">
        <v>21</v>
      </c>
      <c r="F781">
        <v>3</v>
      </c>
      <c r="G781">
        <v>39</v>
      </c>
      <c r="H781" s="8">
        <f>Cocina[[#This Row],[Tiempo de Preparación]]/Cocina[[#This Row],[Cantidad Ordenada]]</f>
        <v>13</v>
      </c>
      <c r="I781">
        <f>Cocina[[#This Row],[Precio Unitario]]*Cocina[[#This Row],[Cantidad Ordenada]]</f>
        <v>63</v>
      </c>
      <c r="J781">
        <f>Cocina[[#This Row],[Costo Unitario]]*Cocina[[#This Row],[Cantidad Ordenada]]</f>
        <v>39</v>
      </c>
      <c r="K781">
        <f>Cocina[[#This Row],[Ganacia Bruta]]-Cocina[[#This Row],[Coste Total]]</f>
        <v>24</v>
      </c>
      <c r="L781" s="3">
        <f>Cocina[[#This Row],[Ganancia Neta]]/Cocina[[#This Row],[Ganacia Bruta]]</f>
        <v>0.38095238095238093</v>
      </c>
      <c r="N781"/>
    </row>
    <row r="782" spans="1:14" x14ac:dyDescent="0.2">
      <c r="A782">
        <v>308</v>
      </c>
      <c r="B782">
        <v>14</v>
      </c>
      <c r="C782" t="s">
        <v>29</v>
      </c>
      <c r="D782">
        <v>20</v>
      </c>
      <c r="E782">
        <v>34</v>
      </c>
      <c r="F782">
        <v>1</v>
      </c>
      <c r="G782">
        <v>44</v>
      </c>
      <c r="H782" s="8">
        <f>Cocina[[#This Row],[Tiempo de Preparación]]/Cocina[[#This Row],[Cantidad Ordenada]]</f>
        <v>44</v>
      </c>
      <c r="I782">
        <f>Cocina[[#This Row],[Precio Unitario]]*Cocina[[#This Row],[Cantidad Ordenada]]</f>
        <v>34</v>
      </c>
      <c r="J782">
        <f>Cocina[[#This Row],[Costo Unitario]]*Cocina[[#This Row],[Cantidad Ordenada]]</f>
        <v>20</v>
      </c>
      <c r="K782">
        <f>Cocina[[#This Row],[Ganacia Bruta]]-Cocina[[#This Row],[Coste Total]]</f>
        <v>14</v>
      </c>
      <c r="L782" s="3">
        <f>Cocina[[#This Row],[Ganancia Neta]]/Cocina[[#This Row],[Ganacia Bruta]]</f>
        <v>0.41176470588235292</v>
      </c>
      <c r="N782"/>
    </row>
    <row r="783" spans="1:14" x14ac:dyDescent="0.2">
      <c r="A783">
        <v>308</v>
      </c>
      <c r="B783">
        <v>14</v>
      </c>
      <c r="C783" t="s">
        <v>11</v>
      </c>
      <c r="D783">
        <v>21</v>
      </c>
      <c r="E783">
        <v>35</v>
      </c>
      <c r="F783">
        <v>2</v>
      </c>
      <c r="G783">
        <v>41</v>
      </c>
      <c r="H783" s="8">
        <f>Cocina[[#This Row],[Tiempo de Preparación]]/Cocina[[#This Row],[Cantidad Ordenada]]</f>
        <v>20.5</v>
      </c>
      <c r="I783">
        <f>Cocina[[#This Row],[Precio Unitario]]*Cocina[[#This Row],[Cantidad Ordenada]]</f>
        <v>70</v>
      </c>
      <c r="J783">
        <f>Cocina[[#This Row],[Costo Unitario]]*Cocina[[#This Row],[Cantidad Ordenada]]</f>
        <v>42</v>
      </c>
      <c r="K783">
        <f>Cocina[[#This Row],[Ganacia Bruta]]-Cocina[[#This Row],[Coste Total]]</f>
        <v>28</v>
      </c>
      <c r="L783" s="3">
        <f>Cocina[[#This Row],[Ganancia Neta]]/Cocina[[#This Row],[Ganacia Bruta]]</f>
        <v>0.4</v>
      </c>
      <c r="N783"/>
    </row>
    <row r="784" spans="1:14" x14ac:dyDescent="0.2">
      <c r="A784">
        <v>308</v>
      </c>
      <c r="B784">
        <v>14</v>
      </c>
      <c r="C784" t="s">
        <v>47</v>
      </c>
      <c r="D784">
        <v>19</v>
      </c>
      <c r="E784">
        <v>31</v>
      </c>
      <c r="F784">
        <v>2</v>
      </c>
      <c r="G784">
        <v>42</v>
      </c>
      <c r="H784" s="8">
        <f>Cocina[[#This Row],[Tiempo de Preparación]]/Cocina[[#This Row],[Cantidad Ordenada]]</f>
        <v>21</v>
      </c>
      <c r="I784">
        <f>Cocina[[#This Row],[Precio Unitario]]*Cocina[[#This Row],[Cantidad Ordenada]]</f>
        <v>62</v>
      </c>
      <c r="J784">
        <f>Cocina[[#This Row],[Costo Unitario]]*Cocina[[#This Row],[Cantidad Ordenada]]</f>
        <v>38</v>
      </c>
      <c r="K784">
        <f>Cocina[[#This Row],[Ganacia Bruta]]-Cocina[[#This Row],[Coste Total]]</f>
        <v>24</v>
      </c>
      <c r="L784" s="3">
        <f>Cocina[[#This Row],[Ganancia Neta]]/Cocina[[#This Row],[Ganacia Bruta]]</f>
        <v>0.38709677419354838</v>
      </c>
      <c r="N784"/>
    </row>
    <row r="785" spans="1:14" x14ac:dyDescent="0.2">
      <c r="A785">
        <v>308</v>
      </c>
      <c r="B785">
        <v>14</v>
      </c>
      <c r="C785" t="s">
        <v>22</v>
      </c>
      <c r="D785">
        <v>16</v>
      </c>
      <c r="E785">
        <v>28</v>
      </c>
      <c r="F785">
        <v>2</v>
      </c>
      <c r="G785">
        <v>59</v>
      </c>
      <c r="H785" s="8">
        <f>Cocina[[#This Row],[Tiempo de Preparación]]/Cocina[[#This Row],[Cantidad Ordenada]]</f>
        <v>29.5</v>
      </c>
      <c r="I785">
        <f>Cocina[[#This Row],[Precio Unitario]]*Cocina[[#This Row],[Cantidad Ordenada]]</f>
        <v>56</v>
      </c>
      <c r="J785">
        <f>Cocina[[#This Row],[Costo Unitario]]*Cocina[[#This Row],[Cantidad Ordenada]]</f>
        <v>32</v>
      </c>
      <c r="K785">
        <f>Cocina[[#This Row],[Ganacia Bruta]]-Cocina[[#This Row],[Coste Total]]</f>
        <v>24</v>
      </c>
      <c r="L785" s="3">
        <f>Cocina[[#This Row],[Ganancia Neta]]/Cocina[[#This Row],[Ganacia Bruta]]</f>
        <v>0.42857142857142855</v>
      </c>
      <c r="N785"/>
    </row>
    <row r="786" spans="1:14" x14ac:dyDescent="0.2">
      <c r="A786">
        <v>309</v>
      </c>
      <c r="B786">
        <v>9</v>
      </c>
      <c r="C786" t="s">
        <v>26</v>
      </c>
      <c r="D786">
        <v>25</v>
      </c>
      <c r="E786">
        <v>40</v>
      </c>
      <c r="F786">
        <v>1</v>
      </c>
      <c r="G786">
        <v>29</v>
      </c>
      <c r="H786" s="8">
        <f>Cocina[[#This Row],[Tiempo de Preparación]]/Cocina[[#This Row],[Cantidad Ordenada]]</f>
        <v>29</v>
      </c>
      <c r="I786">
        <f>Cocina[[#This Row],[Precio Unitario]]*Cocina[[#This Row],[Cantidad Ordenada]]</f>
        <v>40</v>
      </c>
      <c r="J786">
        <f>Cocina[[#This Row],[Costo Unitario]]*Cocina[[#This Row],[Cantidad Ordenada]]</f>
        <v>25</v>
      </c>
      <c r="K786">
        <f>Cocina[[#This Row],[Ganacia Bruta]]-Cocina[[#This Row],[Coste Total]]</f>
        <v>15</v>
      </c>
      <c r="L786" s="3">
        <f>Cocina[[#This Row],[Ganancia Neta]]/Cocina[[#This Row],[Ganacia Bruta]]</f>
        <v>0.375</v>
      </c>
      <c r="N786"/>
    </row>
    <row r="787" spans="1:14" x14ac:dyDescent="0.2">
      <c r="A787">
        <v>309</v>
      </c>
      <c r="B787">
        <v>9</v>
      </c>
      <c r="C787" t="s">
        <v>47</v>
      </c>
      <c r="D787">
        <v>19</v>
      </c>
      <c r="E787">
        <v>31</v>
      </c>
      <c r="F787">
        <v>2</v>
      </c>
      <c r="G787">
        <v>43</v>
      </c>
      <c r="H787" s="8">
        <f>Cocina[[#This Row],[Tiempo de Preparación]]/Cocina[[#This Row],[Cantidad Ordenada]]</f>
        <v>21.5</v>
      </c>
      <c r="I787">
        <f>Cocina[[#This Row],[Precio Unitario]]*Cocina[[#This Row],[Cantidad Ordenada]]</f>
        <v>62</v>
      </c>
      <c r="J787">
        <f>Cocina[[#This Row],[Costo Unitario]]*Cocina[[#This Row],[Cantidad Ordenada]]</f>
        <v>38</v>
      </c>
      <c r="K787">
        <f>Cocina[[#This Row],[Ganacia Bruta]]-Cocina[[#This Row],[Coste Total]]</f>
        <v>24</v>
      </c>
      <c r="L787" s="3">
        <f>Cocina[[#This Row],[Ganancia Neta]]/Cocina[[#This Row],[Ganacia Bruta]]</f>
        <v>0.38709677419354838</v>
      </c>
      <c r="N787"/>
    </row>
    <row r="788" spans="1:14" x14ac:dyDescent="0.2">
      <c r="A788">
        <v>309</v>
      </c>
      <c r="B788">
        <v>9</v>
      </c>
      <c r="C788" t="s">
        <v>11</v>
      </c>
      <c r="D788">
        <v>21</v>
      </c>
      <c r="E788">
        <v>35</v>
      </c>
      <c r="F788">
        <v>2</v>
      </c>
      <c r="G788">
        <v>51</v>
      </c>
      <c r="H788" s="8">
        <f>Cocina[[#This Row],[Tiempo de Preparación]]/Cocina[[#This Row],[Cantidad Ordenada]]</f>
        <v>25.5</v>
      </c>
      <c r="I788">
        <f>Cocina[[#This Row],[Precio Unitario]]*Cocina[[#This Row],[Cantidad Ordenada]]</f>
        <v>70</v>
      </c>
      <c r="J788">
        <f>Cocina[[#This Row],[Costo Unitario]]*Cocina[[#This Row],[Cantidad Ordenada]]</f>
        <v>42</v>
      </c>
      <c r="K788">
        <f>Cocina[[#This Row],[Ganacia Bruta]]-Cocina[[#This Row],[Coste Total]]</f>
        <v>28</v>
      </c>
      <c r="L788" s="3">
        <f>Cocina[[#This Row],[Ganancia Neta]]/Cocina[[#This Row],[Ganacia Bruta]]</f>
        <v>0.4</v>
      </c>
      <c r="N788"/>
    </row>
    <row r="789" spans="1:14" x14ac:dyDescent="0.2">
      <c r="A789">
        <v>310</v>
      </c>
      <c r="B789">
        <v>17</v>
      </c>
      <c r="C789" t="s">
        <v>61</v>
      </c>
      <c r="D789">
        <v>15</v>
      </c>
      <c r="E789">
        <v>26</v>
      </c>
      <c r="F789">
        <v>3</v>
      </c>
      <c r="G789">
        <v>43</v>
      </c>
      <c r="H789" s="8">
        <f>Cocina[[#This Row],[Tiempo de Preparación]]/Cocina[[#This Row],[Cantidad Ordenada]]</f>
        <v>14.333333333333334</v>
      </c>
      <c r="I789">
        <f>Cocina[[#This Row],[Precio Unitario]]*Cocina[[#This Row],[Cantidad Ordenada]]</f>
        <v>78</v>
      </c>
      <c r="J789">
        <f>Cocina[[#This Row],[Costo Unitario]]*Cocina[[#This Row],[Cantidad Ordenada]]</f>
        <v>45</v>
      </c>
      <c r="K789">
        <f>Cocina[[#This Row],[Ganacia Bruta]]-Cocina[[#This Row],[Coste Total]]</f>
        <v>33</v>
      </c>
      <c r="L789" s="3">
        <f>Cocina[[#This Row],[Ganancia Neta]]/Cocina[[#This Row],[Ganacia Bruta]]</f>
        <v>0.42307692307692307</v>
      </c>
      <c r="N789"/>
    </row>
    <row r="790" spans="1:14" x14ac:dyDescent="0.2">
      <c r="A790">
        <v>310</v>
      </c>
      <c r="B790">
        <v>17</v>
      </c>
      <c r="C790" t="s">
        <v>31</v>
      </c>
      <c r="D790">
        <v>18</v>
      </c>
      <c r="E790">
        <v>30</v>
      </c>
      <c r="F790">
        <v>2</v>
      </c>
      <c r="G790">
        <v>54</v>
      </c>
      <c r="H790" s="8">
        <f>Cocina[[#This Row],[Tiempo de Preparación]]/Cocina[[#This Row],[Cantidad Ordenada]]</f>
        <v>27</v>
      </c>
      <c r="I790">
        <f>Cocina[[#This Row],[Precio Unitario]]*Cocina[[#This Row],[Cantidad Ordenada]]</f>
        <v>60</v>
      </c>
      <c r="J790">
        <f>Cocina[[#This Row],[Costo Unitario]]*Cocina[[#This Row],[Cantidad Ordenada]]</f>
        <v>36</v>
      </c>
      <c r="K790">
        <f>Cocina[[#This Row],[Ganacia Bruta]]-Cocina[[#This Row],[Coste Total]]</f>
        <v>24</v>
      </c>
      <c r="L790" s="3">
        <f>Cocina[[#This Row],[Ganancia Neta]]/Cocina[[#This Row],[Ganacia Bruta]]</f>
        <v>0.4</v>
      </c>
      <c r="N790"/>
    </row>
    <row r="791" spans="1:14" x14ac:dyDescent="0.2">
      <c r="A791">
        <v>311</v>
      </c>
      <c r="B791">
        <v>6</v>
      </c>
      <c r="C791" t="s">
        <v>65</v>
      </c>
      <c r="D791">
        <v>14</v>
      </c>
      <c r="E791">
        <v>24</v>
      </c>
      <c r="F791">
        <v>1</v>
      </c>
      <c r="G791">
        <v>46</v>
      </c>
      <c r="H791" s="8">
        <f>Cocina[[#This Row],[Tiempo de Preparación]]/Cocina[[#This Row],[Cantidad Ordenada]]</f>
        <v>46</v>
      </c>
      <c r="I791">
        <f>Cocina[[#This Row],[Precio Unitario]]*Cocina[[#This Row],[Cantidad Ordenada]]</f>
        <v>24</v>
      </c>
      <c r="J791">
        <f>Cocina[[#This Row],[Costo Unitario]]*Cocina[[#This Row],[Cantidad Ordenada]]</f>
        <v>14</v>
      </c>
      <c r="K791">
        <f>Cocina[[#This Row],[Ganacia Bruta]]-Cocina[[#This Row],[Coste Total]]</f>
        <v>10</v>
      </c>
      <c r="L791" s="3">
        <f>Cocina[[#This Row],[Ganancia Neta]]/Cocina[[#This Row],[Ganacia Bruta]]</f>
        <v>0.41666666666666669</v>
      </c>
      <c r="N791"/>
    </row>
    <row r="792" spans="1:14" x14ac:dyDescent="0.2">
      <c r="A792">
        <v>311</v>
      </c>
      <c r="B792">
        <v>6</v>
      </c>
      <c r="C792" t="s">
        <v>18</v>
      </c>
      <c r="D792">
        <v>17</v>
      </c>
      <c r="E792">
        <v>29</v>
      </c>
      <c r="F792">
        <v>1</v>
      </c>
      <c r="G792">
        <v>28</v>
      </c>
      <c r="H792" s="8">
        <f>Cocina[[#This Row],[Tiempo de Preparación]]/Cocina[[#This Row],[Cantidad Ordenada]]</f>
        <v>28</v>
      </c>
      <c r="I792">
        <f>Cocina[[#This Row],[Precio Unitario]]*Cocina[[#This Row],[Cantidad Ordenada]]</f>
        <v>29</v>
      </c>
      <c r="J792">
        <f>Cocina[[#This Row],[Costo Unitario]]*Cocina[[#This Row],[Cantidad Ordenada]]</f>
        <v>17</v>
      </c>
      <c r="K792">
        <f>Cocina[[#This Row],[Ganacia Bruta]]-Cocina[[#This Row],[Coste Total]]</f>
        <v>12</v>
      </c>
      <c r="L792" s="3">
        <f>Cocina[[#This Row],[Ganancia Neta]]/Cocina[[#This Row],[Ganacia Bruta]]</f>
        <v>0.41379310344827586</v>
      </c>
      <c r="N792"/>
    </row>
    <row r="793" spans="1:14" x14ac:dyDescent="0.2">
      <c r="A793">
        <v>312</v>
      </c>
      <c r="B793">
        <v>2</v>
      </c>
      <c r="C793" t="s">
        <v>95</v>
      </c>
      <c r="D793">
        <v>19</v>
      </c>
      <c r="E793">
        <v>32</v>
      </c>
      <c r="F793">
        <v>2</v>
      </c>
      <c r="G793">
        <v>45</v>
      </c>
      <c r="H793" s="8">
        <f>Cocina[[#This Row],[Tiempo de Preparación]]/Cocina[[#This Row],[Cantidad Ordenada]]</f>
        <v>22.5</v>
      </c>
      <c r="I793">
        <f>Cocina[[#This Row],[Precio Unitario]]*Cocina[[#This Row],[Cantidad Ordenada]]</f>
        <v>64</v>
      </c>
      <c r="J793">
        <f>Cocina[[#This Row],[Costo Unitario]]*Cocina[[#This Row],[Cantidad Ordenada]]</f>
        <v>38</v>
      </c>
      <c r="K793">
        <f>Cocina[[#This Row],[Ganacia Bruta]]-Cocina[[#This Row],[Coste Total]]</f>
        <v>26</v>
      </c>
      <c r="L793" s="3">
        <f>Cocina[[#This Row],[Ganancia Neta]]/Cocina[[#This Row],[Ganacia Bruta]]</f>
        <v>0.40625</v>
      </c>
      <c r="N793"/>
    </row>
    <row r="794" spans="1:14" x14ac:dyDescent="0.2">
      <c r="A794">
        <v>312</v>
      </c>
      <c r="B794">
        <v>2</v>
      </c>
      <c r="C794" t="s">
        <v>11</v>
      </c>
      <c r="D794">
        <v>21</v>
      </c>
      <c r="E794">
        <v>35</v>
      </c>
      <c r="F794">
        <v>2</v>
      </c>
      <c r="G794">
        <v>10</v>
      </c>
      <c r="H794" s="8">
        <f>Cocina[[#This Row],[Tiempo de Preparación]]/Cocina[[#This Row],[Cantidad Ordenada]]</f>
        <v>5</v>
      </c>
      <c r="I794">
        <f>Cocina[[#This Row],[Precio Unitario]]*Cocina[[#This Row],[Cantidad Ordenada]]</f>
        <v>70</v>
      </c>
      <c r="J794">
        <f>Cocina[[#This Row],[Costo Unitario]]*Cocina[[#This Row],[Cantidad Ordenada]]</f>
        <v>42</v>
      </c>
      <c r="K794">
        <f>Cocina[[#This Row],[Ganacia Bruta]]-Cocina[[#This Row],[Coste Total]]</f>
        <v>28</v>
      </c>
      <c r="L794" s="3">
        <f>Cocina[[#This Row],[Ganancia Neta]]/Cocina[[#This Row],[Ganacia Bruta]]</f>
        <v>0.4</v>
      </c>
      <c r="N794"/>
    </row>
    <row r="795" spans="1:14" x14ac:dyDescent="0.2">
      <c r="A795">
        <v>313</v>
      </c>
      <c r="B795">
        <v>10</v>
      </c>
      <c r="C795" t="s">
        <v>44</v>
      </c>
      <c r="D795">
        <v>11</v>
      </c>
      <c r="E795">
        <v>19</v>
      </c>
      <c r="F795">
        <v>2</v>
      </c>
      <c r="G795">
        <v>27</v>
      </c>
      <c r="H795" s="8">
        <f>Cocina[[#This Row],[Tiempo de Preparación]]/Cocina[[#This Row],[Cantidad Ordenada]]</f>
        <v>13.5</v>
      </c>
      <c r="I795">
        <f>Cocina[[#This Row],[Precio Unitario]]*Cocina[[#This Row],[Cantidad Ordenada]]</f>
        <v>38</v>
      </c>
      <c r="J795">
        <f>Cocina[[#This Row],[Costo Unitario]]*Cocina[[#This Row],[Cantidad Ordenada]]</f>
        <v>22</v>
      </c>
      <c r="K795">
        <f>Cocina[[#This Row],[Ganacia Bruta]]-Cocina[[#This Row],[Coste Total]]</f>
        <v>16</v>
      </c>
      <c r="L795" s="3">
        <f>Cocina[[#This Row],[Ganancia Neta]]/Cocina[[#This Row],[Ganacia Bruta]]</f>
        <v>0.42105263157894735</v>
      </c>
      <c r="N795"/>
    </row>
    <row r="796" spans="1:14" x14ac:dyDescent="0.2">
      <c r="A796">
        <v>313</v>
      </c>
      <c r="B796">
        <v>10</v>
      </c>
      <c r="C796" t="s">
        <v>47</v>
      </c>
      <c r="D796">
        <v>19</v>
      </c>
      <c r="E796">
        <v>31</v>
      </c>
      <c r="F796">
        <v>2</v>
      </c>
      <c r="G796">
        <v>38</v>
      </c>
      <c r="H796" s="8">
        <f>Cocina[[#This Row],[Tiempo de Preparación]]/Cocina[[#This Row],[Cantidad Ordenada]]</f>
        <v>19</v>
      </c>
      <c r="I796">
        <f>Cocina[[#This Row],[Precio Unitario]]*Cocina[[#This Row],[Cantidad Ordenada]]</f>
        <v>62</v>
      </c>
      <c r="J796">
        <f>Cocina[[#This Row],[Costo Unitario]]*Cocina[[#This Row],[Cantidad Ordenada]]</f>
        <v>38</v>
      </c>
      <c r="K796">
        <f>Cocina[[#This Row],[Ganacia Bruta]]-Cocina[[#This Row],[Coste Total]]</f>
        <v>24</v>
      </c>
      <c r="L796" s="3">
        <f>Cocina[[#This Row],[Ganancia Neta]]/Cocina[[#This Row],[Ganacia Bruta]]</f>
        <v>0.38709677419354838</v>
      </c>
      <c r="N796"/>
    </row>
    <row r="797" spans="1:14" x14ac:dyDescent="0.2">
      <c r="A797">
        <v>313</v>
      </c>
      <c r="B797">
        <v>10</v>
      </c>
      <c r="C797" t="s">
        <v>35</v>
      </c>
      <c r="D797">
        <v>22</v>
      </c>
      <c r="E797">
        <v>36</v>
      </c>
      <c r="F797">
        <v>3</v>
      </c>
      <c r="G797">
        <v>26</v>
      </c>
      <c r="H797" s="8">
        <f>Cocina[[#This Row],[Tiempo de Preparación]]/Cocina[[#This Row],[Cantidad Ordenada]]</f>
        <v>8.6666666666666661</v>
      </c>
      <c r="I797">
        <f>Cocina[[#This Row],[Precio Unitario]]*Cocina[[#This Row],[Cantidad Ordenada]]</f>
        <v>108</v>
      </c>
      <c r="J797">
        <f>Cocina[[#This Row],[Costo Unitario]]*Cocina[[#This Row],[Cantidad Ordenada]]</f>
        <v>66</v>
      </c>
      <c r="K797">
        <f>Cocina[[#This Row],[Ganacia Bruta]]-Cocina[[#This Row],[Coste Total]]</f>
        <v>42</v>
      </c>
      <c r="L797" s="3">
        <f>Cocina[[#This Row],[Ganancia Neta]]/Cocina[[#This Row],[Ganacia Bruta]]</f>
        <v>0.3888888888888889</v>
      </c>
      <c r="N797"/>
    </row>
    <row r="798" spans="1:14" x14ac:dyDescent="0.2">
      <c r="A798">
        <v>313</v>
      </c>
      <c r="B798">
        <v>10</v>
      </c>
      <c r="C798" t="s">
        <v>65</v>
      </c>
      <c r="D798">
        <v>14</v>
      </c>
      <c r="E798">
        <v>24</v>
      </c>
      <c r="F798">
        <v>1</v>
      </c>
      <c r="G798">
        <v>15</v>
      </c>
      <c r="H798" s="8">
        <f>Cocina[[#This Row],[Tiempo de Preparación]]/Cocina[[#This Row],[Cantidad Ordenada]]</f>
        <v>15</v>
      </c>
      <c r="I798">
        <f>Cocina[[#This Row],[Precio Unitario]]*Cocina[[#This Row],[Cantidad Ordenada]]</f>
        <v>24</v>
      </c>
      <c r="J798">
        <f>Cocina[[#This Row],[Costo Unitario]]*Cocina[[#This Row],[Cantidad Ordenada]]</f>
        <v>14</v>
      </c>
      <c r="K798">
        <f>Cocina[[#This Row],[Ganacia Bruta]]-Cocina[[#This Row],[Coste Total]]</f>
        <v>10</v>
      </c>
      <c r="L798" s="3">
        <f>Cocina[[#This Row],[Ganancia Neta]]/Cocina[[#This Row],[Ganacia Bruta]]</f>
        <v>0.41666666666666669</v>
      </c>
      <c r="N798"/>
    </row>
    <row r="799" spans="1:14" x14ac:dyDescent="0.2">
      <c r="A799">
        <v>314</v>
      </c>
      <c r="B799">
        <v>20</v>
      </c>
      <c r="C799" t="s">
        <v>41</v>
      </c>
      <c r="D799">
        <v>16</v>
      </c>
      <c r="E799">
        <v>27</v>
      </c>
      <c r="F799">
        <v>1</v>
      </c>
      <c r="G799">
        <v>5</v>
      </c>
      <c r="H799" s="8">
        <f>Cocina[[#This Row],[Tiempo de Preparación]]/Cocina[[#This Row],[Cantidad Ordenada]]</f>
        <v>5</v>
      </c>
      <c r="I799">
        <f>Cocina[[#This Row],[Precio Unitario]]*Cocina[[#This Row],[Cantidad Ordenada]]</f>
        <v>27</v>
      </c>
      <c r="J799">
        <f>Cocina[[#This Row],[Costo Unitario]]*Cocina[[#This Row],[Cantidad Ordenada]]</f>
        <v>16</v>
      </c>
      <c r="K799">
        <f>Cocina[[#This Row],[Ganacia Bruta]]-Cocina[[#This Row],[Coste Total]]</f>
        <v>11</v>
      </c>
      <c r="L799" s="3">
        <f>Cocina[[#This Row],[Ganancia Neta]]/Cocina[[#This Row],[Ganacia Bruta]]</f>
        <v>0.40740740740740738</v>
      </c>
      <c r="N799"/>
    </row>
    <row r="800" spans="1:14" x14ac:dyDescent="0.2">
      <c r="A800">
        <v>315</v>
      </c>
      <c r="B800">
        <v>14</v>
      </c>
      <c r="C800" t="s">
        <v>50</v>
      </c>
      <c r="D800">
        <v>15</v>
      </c>
      <c r="E800">
        <v>25</v>
      </c>
      <c r="F800">
        <v>1</v>
      </c>
      <c r="G800">
        <v>16</v>
      </c>
      <c r="H800" s="8">
        <f>Cocina[[#This Row],[Tiempo de Preparación]]/Cocina[[#This Row],[Cantidad Ordenada]]</f>
        <v>16</v>
      </c>
      <c r="I800">
        <f>Cocina[[#This Row],[Precio Unitario]]*Cocina[[#This Row],[Cantidad Ordenada]]</f>
        <v>25</v>
      </c>
      <c r="J800">
        <f>Cocina[[#This Row],[Costo Unitario]]*Cocina[[#This Row],[Cantidad Ordenada]]</f>
        <v>15</v>
      </c>
      <c r="K800">
        <f>Cocina[[#This Row],[Ganacia Bruta]]-Cocina[[#This Row],[Coste Total]]</f>
        <v>10</v>
      </c>
      <c r="L800" s="3">
        <f>Cocina[[#This Row],[Ganancia Neta]]/Cocina[[#This Row],[Ganacia Bruta]]</f>
        <v>0.4</v>
      </c>
      <c r="N800"/>
    </row>
    <row r="801" spans="1:14" x14ac:dyDescent="0.2">
      <c r="A801">
        <v>315</v>
      </c>
      <c r="B801">
        <v>14</v>
      </c>
      <c r="C801" t="s">
        <v>22</v>
      </c>
      <c r="D801">
        <v>16</v>
      </c>
      <c r="E801">
        <v>28</v>
      </c>
      <c r="F801">
        <v>1</v>
      </c>
      <c r="G801">
        <v>7</v>
      </c>
      <c r="H801" s="8">
        <f>Cocina[[#This Row],[Tiempo de Preparación]]/Cocina[[#This Row],[Cantidad Ordenada]]</f>
        <v>7</v>
      </c>
      <c r="I801">
        <f>Cocina[[#This Row],[Precio Unitario]]*Cocina[[#This Row],[Cantidad Ordenada]]</f>
        <v>28</v>
      </c>
      <c r="J801">
        <f>Cocina[[#This Row],[Costo Unitario]]*Cocina[[#This Row],[Cantidad Ordenada]]</f>
        <v>16</v>
      </c>
      <c r="K801">
        <f>Cocina[[#This Row],[Ganacia Bruta]]-Cocina[[#This Row],[Coste Total]]</f>
        <v>12</v>
      </c>
      <c r="L801" s="3">
        <f>Cocina[[#This Row],[Ganancia Neta]]/Cocina[[#This Row],[Ganacia Bruta]]</f>
        <v>0.42857142857142855</v>
      </c>
      <c r="N801"/>
    </row>
    <row r="802" spans="1:14" x14ac:dyDescent="0.2">
      <c r="A802">
        <v>315</v>
      </c>
      <c r="B802">
        <v>14</v>
      </c>
      <c r="C802" t="s">
        <v>18</v>
      </c>
      <c r="D802">
        <v>17</v>
      </c>
      <c r="E802">
        <v>29</v>
      </c>
      <c r="F802">
        <v>3</v>
      </c>
      <c r="G802">
        <v>52</v>
      </c>
      <c r="H802" s="8">
        <f>Cocina[[#This Row],[Tiempo de Preparación]]/Cocina[[#This Row],[Cantidad Ordenada]]</f>
        <v>17.333333333333332</v>
      </c>
      <c r="I802">
        <f>Cocina[[#This Row],[Precio Unitario]]*Cocina[[#This Row],[Cantidad Ordenada]]</f>
        <v>87</v>
      </c>
      <c r="J802">
        <f>Cocina[[#This Row],[Costo Unitario]]*Cocina[[#This Row],[Cantidad Ordenada]]</f>
        <v>51</v>
      </c>
      <c r="K802">
        <f>Cocina[[#This Row],[Ganacia Bruta]]-Cocina[[#This Row],[Coste Total]]</f>
        <v>36</v>
      </c>
      <c r="L802" s="3">
        <f>Cocina[[#This Row],[Ganancia Neta]]/Cocina[[#This Row],[Ganacia Bruta]]</f>
        <v>0.41379310344827586</v>
      </c>
      <c r="N802"/>
    </row>
    <row r="803" spans="1:14" x14ac:dyDescent="0.2">
      <c r="A803">
        <v>315</v>
      </c>
      <c r="B803">
        <v>14</v>
      </c>
      <c r="C803" t="s">
        <v>33</v>
      </c>
      <c r="D803">
        <v>13</v>
      </c>
      <c r="E803">
        <v>21</v>
      </c>
      <c r="F803">
        <v>1</v>
      </c>
      <c r="G803">
        <v>51</v>
      </c>
      <c r="H803" s="8">
        <f>Cocina[[#This Row],[Tiempo de Preparación]]/Cocina[[#This Row],[Cantidad Ordenada]]</f>
        <v>51</v>
      </c>
      <c r="I803">
        <f>Cocina[[#This Row],[Precio Unitario]]*Cocina[[#This Row],[Cantidad Ordenada]]</f>
        <v>21</v>
      </c>
      <c r="J803">
        <f>Cocina[[#This Row],[Costo Unitario]]*Cocina[[#This Row],[Cantidad Ordenada]]</f>
        <v>13</v>
      </c>
      <c r="K803">
        <f>Cocina[[#This Row],[Ganacia Bruta]]-Cocina[[#This Row],[Coste Total]]</f>
        <v>8</v>
      </c>
      <c r="L803" s="3">
        <f>Cocina[[#This Row],[Ganancia Neta]]/Cocina[[#This Row],[Ganacia Bruta]]</f>
        <v>0.38095238095238093</v>
      </c>
      <c r="N803"/>
    </row>
    <row r="804" spans="1:14" x14ac:dyDescent="0.2">
      <c r="A804">
        <v>316</v>
      </c>
      <c r="B804">
        <v>2</v>
      </c>
      <c r="C804" t="s">
        <v>37</v>
      </c>
      <c r="D804">
        <v>10</v>
      </c>
      <c r="E804">
        <v>18</v>
      </c>
      <c r="F804">
        <v>1</v>
      </c>
      <c r="G804">
        <v>30</v>
      </c>
      <c r="H804" s="8">
        <f>Cocina[[#This Row],[Tiempo de Preparación]]/Cocina[[#This Row],[Cantidad Ordenada]]</f>
        <v>30</v>
      </c>
      <c r="I804">
        <f>Cocina[[#This Row],[Precio Unitario]]*Cocina[[#This Row],[Cantidad Ordenada]]</f>
        <v>18</v>
      </c>
      <c r="J804">
        <f>Cocina[[#This Row],[Costo Unitario]]*Cocina[[#This Row],[Cantidad Ordenada]]</f>
        <v>10</v>
      </c>
      <c r="K804">
        <f>Cocina[[#This Row],[Ganacia Bruta]]-Cocina[[#This Row],[Coste Total]]</f>
        <v>8</v>
      </c>
      <c r="L804" s="3">
        <f>Cocina[[#This Row],[Ganancia Neta]]/Cocina[[#This Row],[Ganacia Bruta]]</f>
        <v>0.44444444444444442</v>
      </c>
      <c r="N804"/>
    </row>
    <row r="805" spans="1:14" x14ac:dyDescent="0.2">
      <c r="A805">
        <v>316</v>
      </c>
      <c r="B805">
        <v>2</v>
      </c>
      <c r="C805" t="s">
        <v>33</v>
      </c>
      <c r="D805">
        <v>13</v>
      </c>
      <c r="E805">
        <v>21</v>
      </c>
      <c r="F805">
        <v>1</v>
      </c>
      <c r="G805">
        <v>23</v>
      </c>
      <c r="H805" s="8">
        <f>Cocina[[#This Row],[Tiempo de Preparación]]/Cocina[[#This Row],[Cantidad Ordenada]]</f>
        <v>23</v>
      </c>
      <c r="I805">
        <f>Cocina[[#This Row],[Precio Unitario]]*Cocina[[#This Row],[Cantidad Ordenada]]</f>
        <v>21</v>
      </c>
      <c r="J805">
        <f>Cocina[[#This Row],[Costo Unitario]]*Cocina[[#This Row],[Cantidad Ordenada]]</f>
        <v>13</v>
      </c>
      <c r="K805">
        <f>Cocina[[#This Row],[Ganacia Bruta]]-Cocina[[#This Row],[Coste Total]]</f>
        <v>8</v>
      </c>
      <c r="L805" s="3">
        <f>Cocina[[#This Row],[Ganancia Neta]]/Cocina[[#This Row],[Ganacia Bruta]]</f>
        <v>0.38095238095238093</v>
      </c>
      <c r="N805"/>
    </row>
    <row r="806" spans="1:14" x14ac:dyDescent="0.2">
      <c r="A806">
        <v>316</v>
      </c>
      <c r="B806">
        <v>2</v>
      </c>
      <c r="C806" t="s">
        <v>41</v>
      </c>
      <c r="D806">
        <v>16</v>
      </c>
      <c r="E806">
        <v>27</v>
      </c>
      <c r="F806">
        <v>3</v>
      </c>
      <c r="G806">
        <v>53</v>
      </c>
      <c r="H806" s="8">
        <f>Cocina[[#This Row],[Tiempo de Preparación]]/Cocina[[#This Row],[Cantidad Ordenada]]</f>
        <v>17.666666666666668</v>
      </c>
      <c r="I806">
        <f>Cocina[[#This Row],[Precio Unitario]]*Cocina[[#This Row],[Cantidad Ordenada]]</f>
        <v>81</v>
      </c>
      <c r="J806">
        <f>Cocina[[#This Row],[Costo Unitario]]*Cocina[[#This Row],[Cantidad Ordenada]]</f>
        <v>48</v>
      </c>
      <c r="K806">
        <f>Cocina[[#This Row],[Ganacia Bruta]]-Cocina[[#This Row],[Coste Total]]</f>
        <v>33</v>
      </c>
      <c r="L806" s="3">
        <f>Cocina[[#This Row],[Ganancia Neta]]/Cocina[[#This Row],[Ganacia Bruta]]</f>
        <v>0.40740740740740738</v>
      </c>
      <c r="N806"/>
    </row>
    <row r="807" spans="1:14" x14ac:dyDescent="0.2">
      <c r="A807">
        <v>316</v>
      </c>
      <c r="B807">
        <v>2</v>
      </c>
      <c r="C807" t="s">
        <v>26</v>
      </c>
      <c r="D807">
        <v>25</v>
      </c>
      <c r="E807">
        <v>40</v>
      </c>
      <c r="F807">
        <v>1</v>
      </c>
      <c r="G807">
        <v>52</v>
      </c>
      <c r="H807" s="8">
        <f>Cocina[[#This Row],[Tiempo de Preparación]]/Cocina[[#This Row],[Cantidad Ordenada]]</f>
        <v>52</v>
      </c>
      <c r="I807">
        <f>Cocina[[#This Row],[Precio Unitario]]*Cocina[[#This Row],[Cantidad Ordenada]]</f>
        <v>40</v>
      </c>
      <c r="J807">
        <f>Cocina[[#This Row],[Costo Unitario]]*Cocina[[#This Row],[Cantidad Ordenada]]</f>
        <v>25</v>
      </c>
      <c r="K807">
        <f>Cocina[[#This Row],[Ganacia Bruta]]-Cocina[[#This Row],[Coste Total]]</f>
        <v>15</v>
      </c>
      <c r="L807" s="3">
        <f>Cocina[[#This Row],[Ganancia Neta]]/Cocina[[#This Row],[Ganacia Bruta]]</f>
        <v>0.375</v>
      </c>
      <c r="N807"/>
    </row>
    <row r="808" spans="1:14" x14ac:dyDescent="0.2">
      <c r="A808">
        <v>317</v>
      </c>
      <c r="B808">
        <v>17</v>
      </c>
      <c r="C808" t="s">
        <v>82</v>
      </c>
      <c r="D808">
        <v>13</v>
      </c>
      <c r="E808">
        <v>22</v>
      </c>
      <c r="F808">
        <v>2</v>
      </c>
      <c r="G808">
        <v>20</v>
      </c>
      <c r="H808" s="8">
        <f>Cocina[[#This Row],[Tiempo de Preparación]]/Cocina[[#This Row],[Cantidad Ordenada]]</f>
        <v>10</v>
      </c>
      <c r="I808">
        <f>Cocina[[#This Row],[Precio Unitario]]*Cocina[[#This Row],[Cantidad Ordenada]]</f>
        <v>44</v>
      </c>
      <c r="J808">
        <f>Cocina[[#This Row],[Costo Unitario]]*Cocina[[#This Row],[Cantidad Ordenada]]</f>
        <v>26</v>
      </c>
      <c r="K808">
        <f>Cocina[[#This Row],[Ganacia Bruta]]-Cocina[[#This Row],[Coste Total]]</f>
        <v>18</v>
      </c>
      <c r="L808" s="3">
        <f>Cocina[[#This Row],[Ganancia Neta]]/Cocina[[#This Row],[Ganacia Bruta]]</f>
        <v>0.40909090909090912</v>
      </c>
      <c r="N808"/>
    </row>
    <row r="809" spans="1:14" x14ac:dyDescent="0.2">
      <c r="A809">
        <v>317</v>
      </c>
      <c r="B809">
        <v>17</v>
      </c>
      <c r="C809" t="s">
        <v>29</v>
      </c>
      <c r="D809">
        <v>20</v>
      </c>
      <c r="E809">
        <v>34</v>
      </c>
      <c r="F809">
        <v>3</v>
      </c>
      <c r="G809">
        <v>37</v>
      </c>
      <c r="H809" s="8">
        <f>Cocina[[#This Row],[Tiempo de Preparación]]/Cocina[[#This Row],[Cantidad Ordenada]]</f>
        <v>12.333333333333334</v>
      </c>
      <c r="I809">
        <f>Cocina[[#This Row],[Precio Unitario]]*Cocina[[#This Row],[Cantidad Ordenada]]</f>
        <v>102</v>
      </c>
      <c r="J809">
        <f>Cocina[[#This Row],[Costo Unitario]]*Cocina[[#This Row],[Cantidad Ordenada]]</f>
        <v>60</v>
      </c>
      <c r="K809">
        <f>Cocina[[#This Row],[Ganacia Bruta]]-Cocina[[#This Row],[Coste Total]]</f>
        <v>42</v>
      </c>
      <c r="L809" s="3">
        <f>Cocina[[#This Row],[Ganancia Neta]]/Cocina[[#This Row],[Ganacia Bruta]]</f>
        <v>0.41176470588235292</v>
      </c>
      <c r="N809"/>
    </row>
    <row r="810" spans="1:14" x14ac:dyDescent="0.2">
      <c r="A810">
        <v>317</v>
      </c>
      <c r="B810">
        <v>17</v>
      </c>
      <c r="C810" t="s">
        <v>95</v>
      </c>
      <c r="D810">
        <v>19</v>
      </c>
      <c r="E810">
        <v>32</v>
      </c>
      <c r="F810">
        <v>1</v>
      </c>
      <c r="G810">
        <v>31</v>
      </c>
      <c r="H810" s="8">
        <f>Cocina[[#This Row],[Tiempo de Preparación]]/Cocina[[#This Row],[Cantidad Ordenada]]</f>
        <v>31</v>
      </c>
      <c r="I810">
        <f>Cocina[[#This Row],[Precio Unitario]]*Cocina[[#This Row],[Cantidad Ordenada]]</f>
        <v>32</v>
      </c>
      <c r="J810">
        <f>Cocina[[#This Row],[Costo Unitario]]*Cocina[[#This Row],[Cantidad Ordenada]]</f>
        <v>19</v>
      </c>
      <c r="K810">
        <f>Cocina[[#This Row],[Ganacia Bruta]]-Cocina[[#This Row],[Coste Total]]</f>
        <v>13</v>
      </c>
      <c r="L810" s="3">
        <f>Cocina[[#This Row],[Ganancia Neta]]/Cocina[[#This Row],[Ganacia Bruta]]</f>
        <v>0.40625</v>
      </c>
      <c r="N810"/>
    </row>
    <row r="811" spans="1:14" x14ac:dyDescent="0.2">
      <c r="A811">
        <v>318</v>
      </c>
      <c r="B811">
        <v>13</v>
      </c>
      <c r="C811" t="s">
        <v>18</v>
      </c>
      <c r="D811">
        <v>17</v>
      </c>
      <c r="E811">
        <v>29</v>
      </c>
      <c r="F811">
        <v>1</v>
      </c>
      <c r="G811">
        <v>39</v>
      </c>
      <c r="H811" s="8">
        <f>Cocina[[#This Row],[Tiempo de Preparación]]/Cocina[[#This Row],[Cantidad Ordenada]]</f>
        <v>39</v>
      </c>
      <c r="I811">
        <f>Cocina[[#This Row],[Precio Unitario]]*Cocina[[#This Row],[Cantidad Ordenada]]</f>
        <v>29</v>
      </c>
      <c r="J811">
        <f>Cocina[[#This Row],[Costo Unitario]]*Cocina[[#This Row],[Cantidad Ordenada]]</f>
        <v>17</v>
      </c>
      <c r="K811">
        <f>Cocina[[#This Row],[Ganacia Bruta]]-Cocina[[#This Row],[Coste Total]]</f>
        <v>12</v>
      </c>
      <c r="L811" s="3">
        <f>Cocina[[#This Row],[Ganancia Neta]]/Cocina[[#This Row],[Ganacia Bruta]]</f>
        <v>0.41379310344827586</v>
      </c>
      <c r="N811"/>
    </row>
    <row r="812" spans="1:14" x14ac:dyDescent="0.2">
      <c r="A812">
        <v>319</v>
      </c>
      <c r="B812">
        <v>1</v>
      </c>
      <c r="C812" t="s">
        <v>95</v>
      </c>
      <c r="D812">
        <v>19</v>
      </c>
      <c r="E812">
        <v>32</v>
      </c>
      <c r="F812">
        <v>3</v>
      </c>
      <c r="G812">
        <v>16</v>
      </c>
      <c r="H812" s="8">
        <f>Cocina[[#This Row],[Tiempo de Preparación]]/Cocina[[#This Row],[Cantidad Ordenada]]</f>
        <v>5.333333333333333</v>
      </c>
      <c r="I812">
        <f>Cocina[[#This Row],[Precio Unitario]]*Cocina[[#This Row],[Cantidad Ordenada]]</f>
        <v>96</v>
      </c>
      <c r="J812">
        <f>Cocina[[#This Row],[Costo Unitario]]*Cocina[[#This Row],[Cantidad Ordenada]]</f>
        <v>57</v>
      </c>
      <c r="K812">
        <f>Cocina[[#This Row],[Ganacia Bruta]]-Cocina[[#This Row],[Coste Total]]</f>
        <v>39</v>
      </c>
      <c r="L812" s="3">
        <f>Cocina[[#This Row],[Ganancia Neta]]/Cocina[[#This Row],[Ganacia Bruta]]</f>
        <v>0.40625</v>
      </c>
      <c r="N812"/>
    </row>
    <row r="813" spans="1:14" x14ac:dyDescent="0.2">
      <c r="A813">
        <v>319</v>
      </c>
      <c r="B813">
        <v>1</v>
      </c>
      <c r="C813" t="s">
        <v>11</v>
      </c>
      <c r="D813">
        <v>21</v>
      </c>
      <c r="E813">
        <v>35</v>
      </c>
      <c r="F813">
        <v>2</v>
      </c>
      <c r="G813">
        <v>17</v>
      </c>
      <c r="H813" s="8">
        <f>Cocina[[#This Row],[Tiempo de Preparación]]/Cocina[[#This Row],[Cantidad Ordenada]]</f>
        <v>8.5</v>
      </c>
      <c r="I813">
        <f>Cocina[[#This Row],[Precio Unitario]]*Cocina[[#This Row],[Cantidad Ordenada]]</f>
        <v>70</v>
      </c>
      <c r="J813">
        <f>Cocina[[#This Row],[Costo Unitario]]*Cocina[[#This Row],[Cantidad Ordenada]]</f>
        <v>42</v>
      </c>
      <c r="K813">
        <f>Cocina[[#This Row],[Ganacia Bruta]]-Cocina[[#This Row],[Coste Total]]</f>
        <v>28</v>
      </c>
      <c r="L813" s="3">
        <f>Cocina[[#This Row],[Ganancia Neta]]/Cocina[[#This Row],[Ganacia Bruta]]</f>
        <v>0.4</v>
      </c>
      <c r="N813"/>
    </row>
    <row r="814" spans="1:14" x14ac:dyDescent="0.2">
      <c r="A814">
        <v>319</v>
      </c>
      <c r="B814">
        <v>1</v>
      </c>
      <c r="C814" t="s">
        <v>26</v>
      </c>
      <c r="D814">
        <v>25</v>
      </c>
      <c r="E814">
        <v>40</v>
      </c>
      <c r="F814">
        <v>1</v>
      </c>
      <c r="G814">
        <v>38</v>
      </c>
      <c r="H814" s="8">
        <f>Cocina[[#This Row],[Tiempo de Preparación]]/Cocina[[#This Row],[Cantidad Ordenada]]</f>
        <v>38</v>
      </c>
      <c r="I814">
        <f>Cocina[[#This Row],[Precio Unitario]]*Cocina[[#This Row],[Cantidad Ordenada]]</f>
        <v>40</v>
      </c>
      <c r="J814">
        <f>Cocina[[#This Row],[Costo Unitario]]*Cocina[[#This Row],[Cantidad Ordenada]]</f>
        <v>25</v>
      </c>
      <c r="K814">
        <f>Cocina[[#This Row],[Ganacia Bruta]]-Cocina[[#This Row],[Coste Total]]</f>
        <v>15</v>
      </c>
      <c r="L814" s="3">
        <f>Cocina[[#This Row],[Ganancia Neta]]/Cocina[[#This Row],[Ganacia Bruta]]</f>
        <v>0.375</v>
      </c>
      <c r="N814"/>
    </row>
    <row r="815" spans="1:14" x14ac:dyDescent="0.2">
      <c r="A815">
        <v>319</v>
      </c>
      <c r="B815">
        <v>1</v>
      </c>
      <c r="C815" t="s">
        <v>47</v>
      </c>
      <c r="D815">
        <v>19</v>
      </c>
      <c r="E815">
        <v>31</v>
      </c>
      <c r="F815">
        <v>2</v>
      </c>
      <c r="G815">
        <v>55</v>
      </c>
      <c r="H815" s="8">
        <f>Cocina[[#This Row],[Tiempo de Preparación]]/Cocina[[#This Row],[Cantidad Ordenada]]</f>
        <v>27.5</v>
      </c>
      <c r="I815">
        <f>Cocina[[#This Row],[Precio Unitario]]*Cocina[[#This Row],[Cantidad Ordenada]]</f>
        <v>62</v>
      </c>
      <c r="J815">
        <f>Cocina[[#This Row],[Costo Unitario]]*Cocina[[#This Row],[Cantidad Ordenada]]</f>
        <v>38</v>
      </c>
      <c r="K815">
        <f>Cocina[[#This Row],[Ganacia Bruta]]-Cocina[[#This Row],[Coste Total]]</f>
        <v>24</v>
      </c>
      <c r="L815" s="3">
        <f>Cocina[[#This Row],[Ganancia Neta]]/Cocina[[#This Row],[Ganacia Bruta]]</f>
        <v>0.38709677419354838</v>
      </c>
      <c r="N815"/>
    </row>
    <row r="816" spans="1:14" x14ac:dyDescent="0.2">
      <c r="A816">
        <v>320</v>
      </c>
      <c r="B816">
        <v>9</v>
      </c>
      <c r="C816" t="s">
        <v>33</v>
      </c>
      <c r="D816">
        <v>13</v>
      </c>
      <c r="E816">
        <v>21</v>
      </c>
      <c r="F816">
        <v>2</v>
      </c>
      <c r="G816">
        <v>44</v>
      </c>
      <c r="H816" s="8">
        <f>Cocina[[#This Row],[Tiempo de Preparación]]/Cocina[[#This Row],[Cantidad Ordenada]]</f>
        <v>22</v>
      </c>
      <c r="I816">
        <f>Cocina[[#This Row],[Precio Unitario]]*Cocina[[#This Row],[Cantidad Ordenada]]</f>
        <v>42</v>
      </c>
      <c r="J816">
        <f>Cocina[[#This Row],[Costo Unitario]]*Cocina[[#This Row],[Cantidad Ordenada]]</f>
        <v>26</v>
      </c>
      <c r="K816">
        <f>Cocina[[#This Row],[Ganacia Bruta]]-Cocina[[#This Row],[Coste Total]]</f>
        <v>16</v>
      </c>
      <c r="L816" s="3">
        <f>Cocina[[#This Row],[Ganancia Neta]]/Cocina[[#This Row],[Ganacia Bruta]]</f>
        <v>0.38095238095238093</v>
      </c>
      <c r="N816"/>
    </row>
    <row r="817" spans="1:14" x14ac:dyDescent="0.2">
      <c r="A817">
        <v>320</v>
      </c>
      <c r="B817">
        <v>9</v>
      </c>
      <c r="C817" t="s">
        <v>82</v>
      </c>
      <c r="D817">
        <v>13</v>
      </c>
      <c r="E817">
        <v>22</v>
      </c>
      <c r="F817">
        <v>1</v>
      </c>
      <c r="G817">
        <v>44</v>
      </c>
      <c r="H817" s="8">
        <f>Cocina[[#This Row],[Tiempo de Preparación]]/Cocina[[#This Row],[Cantidad Ordenada]]</f>
        <v>44</v>
      </c>
      <c r="I817">
        <f>Cocina[[#This Row],[Precio Unitario]]*Cocina[[#This Row],[Cantidad Ordenada]]</f>
        <v>22</v>
      </c>
      <c r="J817">
        <f>Cocina[[#This Row],[Costo Unitario]]*Cocina[[#This Row],[Cantidad Ordenada]]</f>
        <v>13</v>
      </c>
      <c r="K817">
        <f>Cocina[[#This Row],[Ganacia Bruta]]-Cocina[[#This Row],[Coste Total]]</f>
        <v>9</v>
      </c>
      <c r="L817" s="3">
        <f>Cocina[[#This Row],[Ganancia Neta]]/Cocina[[#This Row],[Ganacia Bruta]]</f>
        <v>0.40909090909090912</v>
      </c>
      <c r="N817"/>
    </row>
    <row r="818" spans="1:14" x14ac:dyDescent="0.2">
      <c r="A818">
        <v>320</v>
      </c>
      <c r="B818">
        <v>9</v>
      </c>
      <c r="C818" t="s">
        <v>29</v>
      </c>
      <c r="D818">
        <v>20</v>
      </c>
      <c r="E818">
        <v>34</v>
      </c>
      <c r="F818">
        <v>1</v>
      </c>
      <c r="G818">
        <v>42</v>
      </c>
      <c r="H818" s="8">
        <f>Cocina[[#This Row],[Tiempo de Preparación]]/Cocina[[#This Row],[Cantidad Ordenada]]</f>
        <v>42</v>
      </c>
      <c r="I818">
        <f>Cocina[[#This Row],[Precio Unitario]]*Cocina[[#This Row],[Cantidad Ordenada]]</f>
        <v>34</v>
      </c>
      <c r="J818">
        <f>Cocina[[#This Row],[Costo Unitario]]*Cocina[[#This Row],[Cantidad Ordenada]]</f>
        <v>20</v>
      </c>
      <c r="K818">
        <f>Cocina[[#This Row],[Ganacia Bruta]]-Cocina[[#This Row],[Coste Total]]</f>
        <v>14</v>
      </c>
      <c r="L818" s="3">
        <f>Cocina[[#This Row],[Ganancia Neta]]/Cocina[[#This Row],[Ganacia Bruta]]</f>
        <v>0.41176470588235292</v>
      </c>
      <c r="N818"/>
    </row>
    <row r="819" spans="1:14" x14ac:dyDescent="0.2">
      <c r="A819">
        <v>321</v>
      </c>
      <c r="B819">
        <v>18</v>
      </c>
      <c r="C819" t="s">
        <v>22</v>
      </c>
      <c r="D819">
        <v>16</v>
      </c>
      <c r="E819">
        <v>28</v>
      </c>
      <c r="F819">
        <v>1</v>
      </c>
      <c r="G819">
        <v>34</v>
      </c>
      <c r="H819" s="8">
        <f>Cocina[[#This Row],[Tiempo de Preparación]]/Cocina[[#This Row],[Cantidad Ordenada]]</f>
        <v>34</v>
      </c>
      <c r="I819">
        <f>Cocina[[#This Row],[Precio Unitario]]*Cocina[[#This Row],[Cantidad Ordenada]]</f>
        <v>28</v>
      </c>
      <c r="J819">
        <f>Cocina[[#This Row],[Costo Unitario]]*Cocina[[#This Row],[Cantidad Ordenada]]</f>
        <v>16</v>
      </c>
      <c r="K819">
        <f>Cocina[[#This Row],[Ganacia Bruta]]-Cocina[[#This Row],[Coste Total]]</f>
        <v>12</v>
      </c>
      <c r="L819" s="3">
        <f>Cocina[[#This Row],[Ganancia Neta]]/Cocina[[#This Row],[Ganacia Bruta]]</f>
        <v>0.42857142857142855</v>
      </c>
      <c r="N819"/>
    </row>
    <row r="820" spans="1:14" x14ac:dyDescent="0.2">
      <c r="A820">
        <v>321</v>
      </c>
      <c r="B820">
        <v>18</v>
      </c>
      <c r="C820" t="s">
        <v>82</v>
      </c>
      <c r="D820">
        <v>13</v>
      </c>
      <c r="E820">
        <v>22</v>
      </c>
      <c r="F820">
        <v>2</v>
      </c>
      <c r="G820">
        <v>22</v>
      </c>
      <c r="H820" s="8">
        <f>Cocina[[#This Row],[Tiempo de Preparación]]/Cocina[[#This Row],[Cantidad Ordenada]]</f>
        <v>11</v>
      </c>
      <c r="I820">
        <f>Cocina[[#This Row],[Precio Unitario]]*Cocina[[#This Row],[Cantidad Ordenada]]</f>
        <v>44</v>
      </c>
      <c r="J820">
        <f>Cocina[[#This Row],[Costo Unitario]]*Cocina[[#This Row],[Cantidad Ordenada]]</f>
        <v>26</v>
      </c>
      <c r="K820">
        <f>Cocina[[#This Row],[Ganacia Bruta]]-Cocina[[#This Row],[Coste Total]]</f>
        <v>18</v>
      </c>
      <c r="L820" s="3">
        <f>Cocina[[#This Row],[Ganancia Neta]]/Cocina[[#This Row],[Ganacia Bruta]]</f>
        <v>0.40909090909090912</v>
      </c>
      <c r="N820"/>
    </row>
    <row r="821" spans="1:14" x14ac:dyDescent="0.2">
      <c r="A821">
        <v>321</v>
      </c>
      <c r="B821">
        <v>18</v>
      </c>
      <c r="C821" t="s">
        <v>79</v>
      </c>
      <c r="D821">
        <v>14</v>
      </c>
      <c r="E821">
        <v>23</v>
      </c>
      <c r="F821">
        <v>3</v>
      </c>
      <c r="G821">
        <v>39</v>
      </c>
      <c r="H821" s="8">
        <f>Cocina[[#This Row],[Tiempo de Preparación]]/Cocina[[#This Row],[Cantidad Ordenada]]</f>
        <v>13</v>
      </c>
      <c r="I821">
        <f>Cocina[[#This Row],[Precio Unitario]]*Cocina[[#This Row],[Cantidad Ordenada]]</f>
        <v>69</v>
      </c>
      <c r="J821">
        <f>Cocina[[#This Row],[Costo Unitario]]*Cocina[[#This Row],[Cantidad Ordenada]]</f>
        <v>42</v>
      </c>
      <c r="K821">
        <f>Cocina[[#This Row],[Ganacia Bruta]]-Cocina[[#This Row],[Coste Total]]</f>
        <v>27</v>
      </c>
      <c r="L821" s="3">
        <f>Cocina[[#This Row],[Ganancia Neta]]/Cocina[[#This Row],[Ganacia Bruta]]</f>
        <v>0.39130434782608697</v>
      </c>
      <c r="N821"/>
    </row>
    <row r="822" spans="1:14" x14ac:dyDescent="0.2">
      <c r="A822">
        <v>322</v>
      </c>
      <c r="B822">
        <v>12</v>
      </c>
      <c r="C822" t="s">
        <v>95</v>
      </c>
      <c r="D822">
        <v>19</v>
      </c>
      <c r="E822">
        <v>32</v>
      </c>
      <c r="F822">
        <v>2</v>
      </c>
      <c r="G822">
        <v>8</v>
      </c>
      <c r="H822" s="8">
        <f>Cocina[[#This Row],[Tiempo de Preparación]]/Cocina[[#This Row],[Cantidad Ordenada]]</f>
        <v>4</v>
      </c>
      <c r="I822">
        <f>Cocina[[#This Row],[Precio Unitario]]*Cocina[[#This Row],[Cantidad Ordenada]]</f>
        <v>64</v>
      </c>
      <c r="J822">
        <f>Cocina[[#This Row],[Costo Unitario]]*Cocina[[#This Row],[Cantidad Ordenada]]</f>
        <v>38</v>
      </c>
      <c r="K822">
        <f>Cocina[[#This Row],[Ganacia Bruta]]-Cocina[[#This Row],[Coste Total]]</f>
        <v>26</v>
      </c>
      <c r="L822" s="3">
        <f>Cocina[[#This Row],[Ganancia Neta]]/Cocina[[#This Row],[Ganacia Bruta]]</f>
        <v>0.40625</v>
      </c>
      <c r="N822"/>
    </row>
    <row r="823" spans="1:14" x14ac:dyDescent="0.2">
      <c r="A823">
        <v>322</v>
      </c>
      <c r="B823">
        <v>12</v>
      </c>
      <c r="C823" t="s">
        <v>33</v>
      </c>
      <c r="D823">
        <v>13</v>
      </c>
      <c r="E823">
        <v>21</v>
      </c>
      <c r="F823">
        <v>1</v>
      </c>
      <c r="G823">
        <v>52</v>
      </c>
      <c r="H823" s="8">
        <f>Cocina[[#This Row],[Tiempo de Preparación]]/Cocina[[#This Row],[Cantidad Ordenada]]</f>
        <v>52</v>
      </c>
      <c r="I823">
        <f>Cocina[[#This Row],[Precio Unitario]]*Cocina[[#This Row],[Cantidad Ordenada]]</f>
        <v>21</v>
      </c>
      <c r="J823">
        <f>Cocina[[#This Row],[Costo Unitario]]*Cocina[[#This Row],[Cantidad Ordenada]]</f>
        <v>13</v>
      </c>
      <c r="K823">
        <f>Cocina[[#This Row],[Ganacia Bruta]]-Cocina[[#This Row],[Coste Total]]</f>
        <v>8</v>
      </c>
      <c r="L823" s="3">
        <f>Cocina[[#This Row],[Ganancia Neta]]/Cocina[[#This Row],[Ganacia Bruta]]</f>
        <v>0.38095238095238093</v>
      </c>
      <c r="N823"/>
    </row>
    <row r="824" spans="1:14" x14ac:dyDescent="0.2">
      <c r="A824">
        <v>323</v>
      </c>
      <c r="B824">
        <v>8</v>
      </c>
      <c r="C824" t="s">
        <v>82</v>
      </c>
      <c r="D824">
        <v>13</v>
      </c>
      <c r="E824">
        <v>22</v>
      </c>
      <c r="F824">
        <v>3</v>
      </c>
      <c r="G824">
        <v>37</v>
      </c>
      <c r="H824" s="8">
        <f>Cocina[[#This Row],[Tiempo de Preparación]]/Cocina[[#This Row],[Cantidad Ordenada]]</f>
        <v>12.333333333333334</v>
      </c>
      <c r="I824">
        <f>Cocina[[#This Row],[Precio Unitario]]*Cocina[[#This Row],[Cantidad Ordenada]]</f>
        <v>66</v>
      </c>
      <c r="J824">
        <f>Cocina[[#This Row],[Costo Unitario]]*Cocina[[#This Row],[Cantidad Ordenada]]</f>
        <v>39</v>
      </c>
      <c r="K824">
        <f>Cocina[[#This Row],[Ganacia Bruta]]-Cocina[[#This Row],[Coste Total]]</f>
        <v>27</v>
      </c>
      <c r="L824" s="3">
        <f>Cocina[[#This Row],[Ganancia Neta]]/Cocina[[#This Row],[Ganacia Bruta]]</f>
        <v>0.40909090909090912</v>
      </c>
      <c r="N824"/>
    </row>
    <row r="825" spans="1:14" x14ac:dyDescent="0.2">
      <c r="A825">
        <v>323</v>
      </c>
      <c r="B825">
        <v>8</v>
      </c>
      <c r="C825" t="s">
        <v>18</v>
      </c>
      <c r="D825">
        <v>17</v>
      </c>
      <c r="E825">
        <v>29</v>
      </c>
      <c r="F825">
        <v>2</v>
      </c>
      <c r="G825">
        <v>33</v>
      </c>
      <c r="H825" s="8">
        <f>Cocina[[#This Row],[Tiempo de Preparación]]/Cocina[[#This Row],[Cantidad Ordenada]]</f>
        <v>16.5</v>
      </c>
      <c r="I825">
        <f>Cocina[[#This Row],[Precio Unitario]]*Cocina[[#This Row],[Cantidad Ordenada]]</f>
        <v>58</v>
      </c>
      <c r="J825">
        <f>Cocina[[#This Row],[Costo Unitario]]*Cocina[[#This Row],[Cantidad Ordenada]]</f>
        <v>34</v>
      </c>
      <c r="K825">
        <f>Cocina[[#This Row],[Ganacia Bruta]]-Cocina[[#This Row],[Coste Total]]</f>
        <v>24</v>
      </c>
      <c r="L825" s="3">
        <f>Cocina[[#This Row],[Ganancia Neta]]/Cocina[[#This Row],[Ganacia Bruta]]</f>
        <v>0.41379310344827586</v>
      </c>
      <c r="N825"/>
    </row>
    <row r="826" spans="1:14" x14ac:dyDescent="0.2">
      <c r="A826">
        <v>323</v>
      </c>
      <c r="B826">
        <v>8</v>
      </c>
      <c r="C826" t="s">
        <v>65</v>
      </c>
      <c r="D826">
        <v>14</v>
      </c>
      <c r="E826">
        <v>24</v>
      </c>
      <c r="F826">
        <v>2</v>
      </c>
      <c r="G826">
        <v>30</v>
      </c>
      <c r="H826" s="8">
        <f>Cocina[[#This Row],[Tiempo de Preparación]]/Cocina[[#This Row],[Cantidad Ordenada]]</f>
        <v>15</v>
      </c>
      <c r="I826">
        <f>Cocina[[#This Row],[Precio Unitario]]*Cocina[[#This Row],[Cantidad Ordenada]]</f>
        <v>48</v>
      </c>
      <c r="J826">
        <f>Cocina[[#This Row],[Costo Unitario]]*Cocina[[#This Row],[Cantidad Ordenada]]</f>
        <v>28</v>
      </c>
      <c r="K826">
        <f>Cocina[[#This Row],[Ganacia Bruta]]-Cocina[[#This Row],[Coste Total]]</f>
        <v>20</v>
      </c>
      <c r="L826" s="3">
        <f>Cocina[[#This Row],[Ganancia Neta]]/Cocina[[#This Row],[Ganacia Bruta]]</f>
        <v>0.41666666666666669</v>
      </c>
      <c r="N826"/>
    </row>
    <row r="827" spans="1:14" x14ac:dyDescent="0.2">
      <c r="A827">
        <v>323</v>
      </c>
      <c r="B827">
        <v>8</v>
      </c>
      <c r="C827" t="s">
        <v>37</v>
      </c>
      <c r="D827">
        <v>10</v>
      </c>
      <c r="E827">
        <v>18</v>
      </c>
      <c r="F827">
        <v>2</v>
      </c>
      <c r="G827">
        <v>22</v>
      </c>
      <c r="H827" s="8">
        <f>Cocina[[#This Row],[Tiempo de Preparación]]/Cocina[[#This Row],[Cantidad Ordenada]]</f>
        <v>11</v>
      </c>
      <c r="I827">
        <f>Cocina[[#This Row],[Precio Unitario]]*Cocina[[#This Row],[Cantidad Ordenada]]</f>
        <v>36</v>
      </c>
      <c r="J827">
        <f>Cocina[[#This Row],[Costo Unitario]]*Cocina[[#This Row],[Cantidad Ordenada]]</f>
        <v>20</v>
      </c>
      <c r="K827">
        <f>Cocina[[#This Row],[Ganacia Bruta]]-Cocina[[#This Row],[Coste Total]]</f>
        <v>16</v>
      </c>
      <c r="L827" s="3">
        <f>Cocina[[#This Row],[Ganancia Neta]]/Cocina[[#This Row],[Ganacia Bruta]]</f>
        <v>0.44444444444444442</v>
      </c>
      <c r="N827"/>
    </row>
    <row r="828" spans="1:14" x14ac:dyDescent="0.2">
      <c r="A828">
        <v>324</v>
      </c>
      <c r="B828">
        <v>9</v>
      </c>
      <c r="C828" t="s">
        <v>31</v>
      </c>
      <c r="D828">
        <v>18</v>
      </c>
      <c r="E828">
        <v>30</v>
      </c>
      <c r="F828">
        <v>1</v>
      </c>
      <c r="G828">
        <v>15</v>
      </c>
      <c r="H828" s="8">
        <f>Cocina[[#This Row],[Tiempo de Preparación]]/Cocina[[#This Row],[Cantidad Ordenada]]</f>
        <v>15</v>
      </c>
      <c r="I828">
        <f>Cocina[[#This Row],[Precio Unitario]]*Cocina[[#This Row],[Cantidad Ordenada]]</f>
        <v>30</v>
      </c>
      <c r="J828">
        <f>Cocina[[#This Row],[Costo Unitario]]*Cocina[[#This Row],[Cantidad Ordenada]]</f>
        <v>18</v>
      </c>
      <c r="K828">
        <f>Cocina[[#This Row],[Ganacia Bruta]]-Cocina[[#This Row],[Coste Total]]</f>
        <v>12</v>
      </c>
      <c r="L828" s="3">
        <f>Cocina[[#This Row],[Ganancia Neta]]/Cocina[[#This Row],[Ganacia Bruta]]</f>
        <v>0.4</v>
      </c>
      <c r="N828"/>
    </row>
    <row r="829" spans="1:14" x14ac:dyDescent="0.2">
      <c r="A829">
        <v>324</v>
      </c>
      <c r="B829">
        <v>9</v>
      </c>
      <c r="C829" t="s">
        <v>41</v>
      </c>
      <c r="D829">
        <v>16</v>
      </c>
      <c r="E829">
        <v>27</v>
      </c>
      <c r="F829">
        <v>3</v>
      </c>
      <c r="G829">
        <v>58</v>
      </c>
      <c r="H829" s="8">
        <f>Cocina[[#This Row],[Tiempo de Preparación]]/Cocina[[#This Row],[Cantidad Ordenada]]</f>
        <v>19.333333333333332</v>
      </c>
      <c r="I829">
        <f>Cocina[[#This Row],[Precio Unitario]]*Cocina[[#This Row],[Cantidad Ordenada]]</f>
        <v>81</v>
      </c>
      <c r="J829">
        <f>Cocina[[#This Row],[Costo Unitario]]*Cocina[[#This Row],[Cantidad Ordenada]]</f>
        <v>48</v>
      </c>
      <c r="K829">
        <f>Cocina[[#This Row],[Ganacia Bruta]]-Cocina[[#This Row],[Coste Total]]</f>
        <v>33</v>
      </c>
      <c r="L829" s="3">
        <f>Cocina[[#This Row],[Ganancia Neta]]/Cocina[[#This Row],[Ganacia Bruta]]</f>
        <v>0.40740740740740738</v>
      </c>
      <c r="N829"/>
    </row>
    <row r="830" spans="1:14" x14ac:dyDescent="0.2">
      <c r="A830">
        <v>324</v>
      </c>
      <c r="B830">
        <v>9</v>
      </c>
      <c r="C830" t="s">
        <v>61</v>
      </c>
      <c r="D830">
        <v>15</v>
      </c>
      <c r="E830">
        <v>26</v>
      </c>
      <c r="F830">
        <v>1</v>
      </c>
      <c r="G830">
        <v>17</v>
      </c>
      <c r="H830" s="8">
        <f>Cocina[[#This Row],[Tiempo de Preparación]]/Cocina[[#This Row],[Cantidad Ordenada]]</f>
        <v>17</v>
      </c>
      <c r="I830">
        <f>Cocina[[#This Row],[Precio Unitario]]*Cocina[[#This Row],[Cantidad Ordenada]]</f>
        <v>26</v>
      </c>
      <c r="J830">
        <f>Cocina[[#This Row],[Costo Unitario]]*Cocina[[#This Row],[Cantidad Ordenada]]</f>
        <v>15</v>
      </c>
      <c r="K830">
        <f>Cocina[[#This Row],[Ganacia Bruta]]-Cocina[[#This Row],[Coste Total]]</f>
        <v>11</v>
      </c>
      <c r="L830" s="3">
        <f>Cocina[[#This Row],[Ganancia Neta]]/Cocina[[#This Row],[Ganacia Bruta]]</f>
        <v>0.42307692307692307</v>
      </c>
      <c r="N830"/>
    </row>
    <row r="831" spans="1:14" x14ac:dyDescent="0.2">
      <c r="A831">
        <v>325</v>
      </c>
      <c r="B831">
        <v>18</v>
      </c>
      <c r="C831" t="s">
        <v>33</v>
      </c>
      <c r="D831">
        <v>13</v>
      </c>
      <c r="E831">
        <v>21</v>
      </c>
      <c r="F831">
        <v>1</v>
      </c>
      <c r="G831">
        <v>26</v>
      </c>
      <c r="H831" s="8">
        <f>Cocina[[#This Row],[Tiempo de Preparación]]/Cocina[[#This Row],[Cantidad Ordenada]]</f>
        <v>26</v>
      </c>
      <c r="I831">
        <f>Cocina[[#This Row],[Precio Unitario]]*Cocina[[#This Row],[Cantidad Ordenada]]</f>
        <v>21</v>
      </c>
      <c r="J831">
        <f>Cocina[[#This Row],[Costo Unitario]]*Cocina[[#This Row],[Cantidad Ordenada]]</f>
        <v>13</v>
      </c>
      <c r="K831">
        <f>Cocina[[#This Row],[Ganacia Bruta]]-Cocina[[#This Row],[Coste Total]]</f>
        <v>8</v>
      </c>
      <c r="L831" s="3">
        <f>Cocina[[#This Row],[Ganancia Neta]]/Cocina[[#This Row],[Ganacia Bruta]]</f>
        <v>0.38095238095238093</v>
      </c>
      <c r="N831"/>
    </row>
    <row r="832" spans="1:14" x14ac:dyDescent="0.2">
      <c r="A832">
        <v>325</v>
      </c>
      <c r="B832">
        <v>18</v>
      </c>
      <c r="C832" t="s">
        <v>47</v>
      </c>
      <c r="D832">
        <v>19</v>
      </c>
      <c r="E832">
        <v>31</v>
      </c>
      <c r="F832">
        <v>1</v>
      </c>
      <c r="G832">
        <v>5</v>
      </c>
      <c r="H832" s="8">
        <f>Cocina[[#This Row],[Tiempo de Preparación]]/Cocina[[#This Row],[Cantidad Ordenada]]</f>
        <v>5</v>
      </c>
      <c r="I832">
        <f>Cocina[[#This Row],[Precio Unitario]]*Cocina[[#This Row],[Cantidad Ordenada]]</f>
        <v>31</v>
      </c>
      <c r="J832">
        <f>Cocina[[#This Row],[Costo Unitario]]*Cocina[[#This Row],[Cantidad Ordenada]]</f>
        <v>19</v>
      </c>
      <c r="K832">
        <f>Cocina[[#This Row],[Ganacia Bruta]]-Cocina[[#This Row],[Coste Total]]</f>
        <v>12</v>
      </c>
      <c r="L832" s="3">
        <f>Cocina[[#This Row],[Ganancia Neta]]/Cocina[[#This Row],[Ganacia Bruta]]</f>
        <v>0.38709677419354838</v>
      </c>
      <c r="N832"/>
    </row>
    <row r="833" spans="1:14" x14ac:dyDescent="0.2">
      <c r="A833">
        <v>325</v>
      </c>
      <c r="B833">
        <v>18</v>
      </c>
      <c r="C833" t="s">
        <v>11</v>
      </c>
      <c r="D833">
        <v>21</v>
      </c>
      <c r="E833">
        <v>35</v>
      </c>
      <c r="F833">
        <v>2</v>
      </c>
      <c r="G833">
        <v>13</v>
      </c>
      <c r="H833" s="8">
        <f>Cocina[[#This Row],[Tiempo de Preparación]]/Cocina[[#This Row],[Cantidad Ordenada]]</f>
        <v>6.5</v>
      </c>
      <c r="I833">
        <f>Cocina[[#This Row],[Precio Unitario]]*Cocina[[#This Row],[Cantidad Ordenada]]</f>
        <v>70</v>
      </c>
      <c r="J833">
        <f>Cocina[[#This Row],[Costo Unitario]]*Cocina[[#This Row],[Cantidad Ordenada]]</f>
        <v>42</v>
      </c>
      <c r="K833">
        <f>Cocina[[#This Row],[Ganacia Bruta]]-Cocina[[#This Row],[Coste Total]]</f>
        <v>28</v>
      </c>
      <c r="L833" s="3">
        <f>Cocina[[#This Row],[Ganancia Neta]]/Cocina[[#This Row],[Ganacia Bruta]]</f>
        <v>0.4</v>
      </c>
      <c r="N833"/>
    </row>
    <row r="834" spans="1:14" x14ac:dyDescent="0.2">
      <c r="A834">
        <v>325</v>
      </c>
      <c r="B834">
        <v>18</v>
      </c>
      <c r="C834" t="s">
        <v>95</v>
      </c>
      <c r="D834">
        <v>19</v>
      </c>
      <c r="E834">
        <v>32</v>
      </c>
      <c r="F834">
        <v>1</v>
      </c>
      <c r="G834">
        <v>27</v>
      </c>
      <c r="H834" s="8">
        <f>Cocina[[#This Row],[Tiempo de Preparación]]/Cocina[[#This Row],[Cantidad Ordenada]]</f>
        <v>27</v>
      </c>
      <c r="I834">
        <f>Cocina[[#This Row],[Precio Unitario]]*Cocina[[#This Row],[Cantidad Ordenada]]</f>
        <v>32</v>
      </c>
      <c r="J834">
        <f>Cocina[[#This Row],[Costo Unitario]]*Cocina[[#This Row],[Cantidad Ordenada]]</f>
        <v>19</v>
      </c>
      <c r="K834">
        <f>Cocina[[#This Row],[Ganacia Bruta]]-Cocina[[#This Row],[Coste Total]]</f>
        <v>13</v>
      </c>
      <c r="L834" s="3">
        <f>Cocina[[#This Row],[Ganancia Neta]]/Cocina[[#This Row],[Ganacia Bruta]]</f>
        <v>0.40625</v>
      </c>
      <c r="N834"/>
    </row>
    <row r="835" spans="1:14" x14ac:dyDescent="0.2">
      <c r="A835">
        <v>326</v>
      </c>
      <c r="B835">
        <v>14</v>
      </c>
      <c r="C835" t="s">
        <v>11</v>
      </c>
      <c r="D835">
        <v>21</v>
      </c>
      <c r="E835">
        <v>35</v>
      </c>
      <c r="F835">
        <v>1</v>
      </c>
      <c r="G835">
        <v>14</v>
      </c>
      <c r="H835" s="8">
        <f>Cocina[[#This Row],[Tiempo de Preparación]]/Cocina[[#This Row],[Cantidad Ordenada]]</f>
        <v>14</v>
      </c>
      <c r="I835">
        <f>Cocina[[#This Row],[Precio Unitario]]*Cocina[[#This Row],[Cantidad Ordenada]]</f>
        <v>35</v>
      </c>
      <c r="J835">
        <f>Cocina[[#This Row],[Costo Unitario]]*Cocina[[#This Row],[Cantidad Ordenada]]</f>
        <v>21</v>
      </c>
      <c r="K835">
        <f>Cocina[[#This Row],[Ganacia Bruta]]-Cocina[[#This Row],[Coste Total]]</f>
        <v>14</v>
      </c>
      <c r="L835" s="3">
        <f>Cocina[[#This Row],[Ganancia Neta]]/Cocina[[#This Row],[Ganacia Bruta]]</f>
        <v>0.4</v>
      </c>
      <c r="N835"/>
    </row>
    <row r="836" spans="1:14" x14ac:dyDescent="0.2">
      <c r="A836">
        <v>326</v>
      </c>
      <c r="B836">
        <v>14</v>
      </c>
      <c r="C836" t="s">
        <v>37</v>
      </c>
      <c r="D836">
        <v>10</v>
      </c>
      <c r="E836">
        <v>18</v>
      </c>
      <c r="F836">
        <v>1</v>
      </c>
      <c r="G836">
        <v>28</v>
      </c>
      <c r="H836" s="8">
        <f>Cocina[[#This Row],[Tiempo de Preparación]]/Cocina[[#This Row],[Cantidad Ordenada]]</f>
        <v>28</v>
      </c>
      <c r="I836">
        <f>Cocina[[#This Row],[Precio Unitario]]*Cocina[[#This Row],[Cantidad Ordenada]]</f>
        <v>18</v>
      </c>
      <c r="J836">
        <f>Cocina[[#This Row],[Costo Unitario]]*Cocina[[#This Row],[Cantidad Ordenada]]</f>
        <v>10</v>
      </c>
      <c r="K836">
        <f>Cocina[[#This Row],[Ganacia Bruta]]-Cocina[[#This Row],[Coste Total]]</f>
        <v>8</v>
      </c>
      <c r="L836" s="3">
        <f>Cocina[[#This Row],[Ganancia Neta]]/Cocina[[#This Row],[Ganacia Bruta]]</f>
        <v>0.44444444444444442</v>
      </c>
      <c r="N836"/>
    </row>
    <row r="837" spans="1:14" x14ac:dyDescent="0.2">
      <c r="A837">
        <v>326</v>
      </c>
      <c r="B837">
        <v>14</v>
      </c>
      <c r="C837" t="s">
        <v>22</v>
      </c>
      <c r="D837">
        <v>16</v>
      </c>
      <c r="E837">
        <v>28</v>
      </c>
      <c r="F837">
        <v>1</v>
      </c>
      <c r="G837">
        <v>49</v>
      </c>
      <c r="H837" s="8">
        <f>Cocina[[#This Row],[Tiempo de Preparación]]/Cocina[[#This Row],[Cantidad Ordenada]]</f>
        <v>49</v>
      </c>
      <c r="I837">
        <f>Cocina[[#This Row],[Precio Unitario]]*Cocina[[#This Row],[Cantidad Ordenada]]</f>
        <v>28</v>
      </c>
      <c r="J837">
        <f>Cocina[[#This Row],[Costo Unitario]]*Cocina[[#This Row],[Cantidad Ordenada]]</f>
        <v>16</v>
      </c>
      <c r="K837">
        <f>Cocina[[#This Row],[Ganacia Bruta]]-Cocina[[#This Row],[Coste Total]]</f>
        <v>12</v>
      </c>
      <c r="L837" s="3">
        <f>Cocina[[#This Row],[Ganancia Neta]]/Cocina[[#This Row],[Ganacia Bruta]]</f>
        <v>0.42857142857142855</v>
      </c>
      <c r="N837"/>
    </row>
    <row r="838" spans="1:14" x14ac:dyDescent="0.2">
      <c r="A838">
        <v>327</v>
      </c>
      <c r="B838">
        <v>12</v>
      </c>
      <c r="C838" t="s">
        <v>29</v>
      </c>
      <c r="D838">
        <v>20</v>
      </c>
      <c r="E838">
        <v>34</v>
      </c>
      <c r="F838">
        <v>3</v>
      </c>
      <c r="G838">
        <v>33</v>
      </c>
      <c r="H838" s="8">
        <f>Cocina[[#This Row],[Tiempo de Preparación]]/Cocina[[#This Row],[Cantidad Ordenada]]</f>
        <v>11</v>
      </c>
      <c r="I838">
        <f>Cocina[[#This Row],[Precio Unitario]]*Cocina[[#This Row],[Cantidad Ordenada]]</f>
        <v>102</v>
      </c>
      <c r="J838">
        <f>Cocina[[#This Row],[Costo Unitario]]*Cocina[[#This Row],[Cantidad Ordenada]]</f>
        <v>60</v>
      </c>
      <c r="K838">
        <f>Cocina[[#This Row],[Ganacia Bruta]]-Cocina[[#This Row],[Coste Total]]</f>
        <v>42</v>
      </c>
      <c r="L838" s="3">
        <f>Cocina[[#This Row],[Ganancia Neta]]/Cocina[[#This Row],[Ganacia Bruta]]</f>
        <v>0.41176470588235292</v>
      </c>
      <c r="N838"/>
    </row>
    <row r="839" spans="1:14" x14ac:dyDescent="0.2">
      <c r="A839">
        <v>327</v>
      </c>
      <c r="B839">
        <v>12</v>
      </c>
      <c r="C839" t="s">
        <v>37</v>
      </c>
      <c r="D839">
        <v>10</v>
      </c>
      <c r="E839">
        <v>18</v>
      </c>
      <c r="F839">
        <v>1</v>
      </c>
      <c r="G839">
        <v>7</v>
      </c>
      <c r="H839" s="8">
        <f>Cocina[[#This Row],[Tiempo de Preparación]]/Cocina[[#This Row],[Cantidad Ordenada]]</f>
        <v>7</v>
      </c>
      <c r="I839">
        <f>Cocina[[#This Row],[Precio Unitario]]*Cocina[[#This Row],[Cantidad Ordenada]]</f>
        <v>18</v>
      </c>
      <c r="J839">
        <f>Cocina[[#This Row],[Costo Unitario]]*Cocina[[#This Row],[Cantidad Ordenada]]</f>
        <v>10</v>
      </c>
      <c r="K839">
        <f>Cocina[[#This Row],[Ganacia Bruta]]-Cocina[[#This Row],[Coste Total]]</f>
        <v>8</v>
      </c>
      <c r="L839" s="3">
        <f>Cocina[[#This Row],[Ganancia Neta]]/Cocina[[#This Row],[Ganacia Bruta]]</f>
        <v>0.44444444444444442</v>
      </c>
      <c r="N839"/>
    </row>
    <row r="840" spans="1:14" x14ac:dyDescent="0.2">
      <c r="A840">
        <v>327</v>
      </c>
      <c r="B840">
        <v>12</v>
      </c>
      <c r="C840" t="s">
        <v>41</v>
      </c>
      <c r="D840">
        <v>16</v>
      </c>
      <c r="E840">
        <v>27</v>
      </c>
      <c r="F840">
        <v>1</v>
      </c>
      <c r="G840">
        <v>34</v>
      </c>
      <c r="H840" s="8">
        <f>Cocina[[#This Row],[Tiempo de Preparación]]/Cocina[[#This Row],[Cantidad Ordenada]]</f>
        <v>34</v>
      </c>
      <c r="I840">
        <f>Cocina[[#This Row],[Precio Unitario]]*Cocina[[#This Row],[Cantidad Ordenada]]</f>
        <v>27</v>
      </c>
      <c r="J840">
        <f>Cocina[[#This Row],[Costo Unitario]]*Cocina[[#This Row],[Cantidad Ordenada]]</f>
        <v>16</v>
      </c>
      <c r="K840">
        <f>Cocina[[#This Row],[Ganacia Bruta]]-Cocina[[#This Row],[Coste Total]]</f>
        <v>11</v>
      </c>
      <c r="L840" s="3">
        <f>Cocina[[#This Row],[Ganancia Neta]]/Cocina[[#This Row],[Ganacia Bruta]]</f>
        <v>0.40740740740740738</v>
      </c>
      <c r="N840"/>
    </row>
    <row r="841" spans="1:14" x14ac:dyDescent="0.2">
      <c r="A841">
        <v>328</v>
      </c>
      <c r="B841">
        <v>4</v>
      </c>
      <c r="C841" t="s">
        <v>11</v>
      </c>
      <c r="D841">
        <v>21</v>
      </c>
      <c r="E841">
        <v>35</v>
      </c>
      <c r="F841">
        <v>1</v>
      </c>
      <c r="G841">
        <v>21</v>
      </c>
      <c r="H841" s="8">
        <f>Cocina[[#This Row],[Tiempo de Preparación]]/Cocina[[#This Row],[Cantidad Ordenada]]</f>
        <v>21</v>
      </c>
      <c r="I841">
        <f>Cocina[[#This Row],[Precio Unitario]]*Cocina[[#This Row],[Cantidad Ordenada]]</f>
        <v>35</v>
      </c>
      <c r="J841">
        <f>Cocina[[#This Row],[Costo Unitario]]*Cocina[[#This Row],[Cantidad Ordenada]]</f>
        <v>21</v>
      </c>
      <c r="K841">
        <f>Cocina[[#This Row],[Ganacia Bruta]]-Cocina[[#This Row],[Coste Total]]</f>
        <v>14</v>
      </c>
      <c r="L841" s="3">
        <f>Cocina[[#This Row],[Ganancia Neta]]/Cocina[[#This Row],[Ganacia Bruta]]</f>
        <v>0.4</v>
      </c>
      <c r="N841"/>
    </row>
    <row r="842" spans="1:14" x14ac:dyDescent="0.2">
      <c r="A842">
        <v>329</v>
      </c>
      <c r="B842">
        <v>13</v>
      </c>
      <c r="C842" t="s">
        <v>33</v>
      </c>
      <c r="D842">
        <v>13</v>
      </c>
      <c r="E842">
        <v>21</v>
      </c>
      <c r="F842">
        <v>2</v>
      </c>
      <c r="G842">
        <v>56</v>
      </c>
      <c r="H842" s="8">
        <f>Cocina[[#This Row],[Tiempo de Preparación]]/Cocina[[#This Row],[Cantidad Ordenada]]</f>
        <v>28</v>
      </c>
      <c r="I842">
        <f>Cocina[[#This Row],[Precio Unitario]]*Cocina[[#This Row],[Cantidad Ordenada]]</f>
        <v>42</v>
      </c>
      <c r="J842">
        <f>Cocina[[#This Row],[Costo Unitario]]*Cocina[[#This Row],[Cantidad Ordenada]]</f>
        <v>26</v>
      </c>
      <c r="K842">
        <f>Cocina[[#This Row],[Ganacia Bruta]]-Cocina[[#This Row],[Coste Total]]</f>
        <v>16</v>
      </c>
      <c r="L842" s="3">
        <f>Cocina[[#This Row],[Ganancia Neta]]/Cocina[[#This Row],[Ganacia Bruta]]</f>
        <v>0.38095238095238093</v>
      </c>
      <c r="N842"/>
    </row>
    <row r="843" spans="1:14" x14ac:dyDescent="0.2">
      <c r="A843">
        <v>329</v>
      </c>
      <c r="B843">
        <v>13</v>
      </c>
      <c r="C843" t="s">
        <v>26</v>
      </c>
      <c r="D843">
        <v>25</v>
      </c>
      <c r="E843">
        <v>40</v>
      </c>
      <c r="F843">
        <v>2</v>
      </c>
      <c r="G843">
        <v>17</v>
      </c>
      <c r="H843" s="8">
        <f>Cocina[[#This Row],[Tiempo de Preparación]]/Cocina[[#This Row],[Cantidad Ordenada]]</f>
        <v>8.5</v>
      </c>
      <c r="I843">
        <f>Cocina[[#This Row],[Precio Unitario]]*Cocina[[#This Row],[Cantidad Ordenada]]</f>
        <v>80</v>
      </c>
      <c r="J843">
        <f>Cocina[[#This Row],[Costo Unitario]]*Cocina[[#This Row],[Cantidad Ordenada]]</f>
        <v>50</v>
      </c>
      <c r="K843">
        <f>Cocina[[#This Row],[Ganacia Bruta]]-Cocina[[#This Row],[Coste Total]]</f>
        <v>30</v>
      </c>
      <c r="L843" s="3">
        <f>Cocina[[#This Row],[Ganancia Neta]]/Cocina[[#This Row],[Ganacia Bruta]]</f>
        <v>0.375</v>
      </c>
      <c r="N843"/>
    </row>
    <row r="844" spans="1:14" x14ac:dyDescent="0.2">
      <c r="A844">
        <v>329</v>
      </c>
      <c r="B844">
        <v>13</v>
      </c>
      <c r="C844" t="s">
        <v>47</v>
      </c>
      <c r="D844">
        <v>19</v>
      </c>
      <c r="E844">
        <v>31</v>
      </c>
      <c r="F844">
        <v>2</v>
      </c>
      <c r="G844">
        <v>58</v>
      </c>
      <c r="H844" s="8">
        <f>Cocina[[#This Row],[Tiempo de Preparación]]/Cocina[[#This Row],[Cantidad Ordenada]]</f>
        <v>29</v>
      </c>
      <c r="I844">
        <f>Cocina[[#This Row],[Precio Unitario]]*Cocina[[#This Row],[Cantidad Ordenada]]</f>
        <v>62</v>
      </c>
      <c r="J844">
        <f>Cocina[[#This Row],[Costo Unitario]]*Cocina[[#This Row],[Cantidad Ordenada]]</f>
        <v>38</v>
      </c>
      <c r="K844">
        <f>Cocina[[#This Row],[Ganacia Bruta]]-Cocina[[#This Row],[Coste Total]]</f>
        <v>24</v>
      </c>
      <c r="L844" s="3">
        <f>Cocina[[#This Row],[Ganancia Neta]]/Cocina[[#This Row],[Ganacia Bruta]]</f>
        <v>0.38709677419354838</v>
      </c>
      <c r="N844"/>
    </row>
    <row r="845" spans="1:14" x14ac:dyDescent="0.2">
      <c r="A845">
        <v>329</v>
      </c>
      <c r="B845">
        <v>13</v>
      </c>
      <c r="C845" t="s">
        <v>79</v>
      </c>
      <c r="D845">
        <v>14</v>
      </c>
      <c r="E845">
        <v>23</v>
      </c>
      <c r="F845">
        <v>1</v>
      </c>
      <c r="G845">
        <v>8</v>
      </c>
      <c r="H845" s="8">
        <f>Cocina[[#This Row],[Tiempo de Preparación]]/Cocina[[#This Row],[Cantidad Ordenada]]</f>
        <v>8</v>
      </c>
      <c r="I845">
        <f>Cocina[[#This Row],[Precio Unitario]]*Cocina[[#This Row],[Cantidad Ordenada]]</f>
        <v>23</v>
      </c>
      <c r="J845">
        <f>Cocina[[#This Row],[Costo Unitario]]*Cocina[[#This Row],[Cantidad Ordenada]]</f>
        <v>14</v>
      </c>
      <c r="K845">
        <f>Cocina[[#This Row],[Ganacia Bruta]]-Cocina[[#This Row],[Coste Total]]</f>
        <v>9</v>
      </c>
      <c r="L845" s="3">
        <f>Cocina[[#This Row],[Ganancia Neta]]/Cocina[[#This Row],[Ganacia Bruta]]</f>
        <v>0.39130434782608697</v>
      </c>
      <c r="N845"/>
    </row>
    <row r="846" spans="1:14" x14ac:dyDescent="0.2">
      <c r="A846">
        <v>330</v>
      </c>
      <c r="B846">
        <v>10</v>
      </c>
      <c r="C846" t="s">
        <v>50</v>
      </c>
      <c r="D846">
        <v>15</v>
      </c>
      <c r="E846">
        <v>25</v>
      </c>
      <c r="F846">
        <v>2</v>
      </c>
      <c r="G846">
        <v>25</v>
      </c>
      <c r="H846" s="8">
        <f>Cocina[[#This Row],[Tiempo de Preparación]]/Cocina[[#This Row],[Cantidad Ordenada]]</f>
        <v>12.5</v>
      </c>
      <c r="I846">
        <f>Cocina[[#This Row],[Precio Unitario]]*Cocina[[#This Row],[Cantidad Ordenada]]</f>
        <v>50</v>
      </c>
      <c r="J846">
        <f>Cocina[[#This Row],[Costo Unitario]]*Cocina[[#This Row],[Cantidad Ordenada]]</f>
        <v>30</v>
      </c>
      <c r="K846">
        <f>Cocina[[#This Row],[Ganacia Bruta]]-Cocina[[#This Row],[Coste Total]]</f>
        <v>20</v>
      </c>
      <c r="L846" s="3">
        <f>Cocina[[#This Row],[Ganancia Neta]]/Cocina[[#This Row],[Ganacia Bruta]]</f>
        <v>0.4</v>
      </c>
      <c r="N846"/>
    </row>
    <row r="847" spans="1:14" x14ac:dyDescent="0.2">
      <c r="A847">
        <v>330</v>
      </c>
      <c r="B847">
        <v>10</v>
      </c>
      <c r="C847" t="s">
        <v>22</v>
      </c>
      <c r="D847">
        <v>16</v>
      </c>
      <c r="E847">
        <v>28</v>
      </c>
      <c r="F847">
        <v>2</v>
      </c>
      <c r="G847">
        <v>43</v>
      </c>
      <c r="H847" s="8">
        <f>Cocina[[#This Row],[Tiempo de Preparación]]/Cocina[[#This Row],[Cantidad Ordenada]]</f>
        <v>21.5</v>
      </c>
      <c r="I847">
        <f>Cocina[[#This Row],[Precio Unitario]]*Cocina[[#This Row],[Cantidad Ordenada]]</f>
        <v>56</v>
      </c>
      <c r="J847">
        <f>Cocina[[#This Row],[Costo Unitario]]*Cocina[[#This Row],[Cantidad Ordenada]]</f>
        <v>32</v>
      </c>
      <c r="K847">
        <f>Cocina[[#This Row],[Ganacia Bruta]]-Cocina[[#This Row],[Coste Total]]</f>
        <v>24</v>
      </c>
      <c r="L847" s="3">
        <f>Cocina[[#This Row],[Ganancia Neta]]/Cocina[[#This Row],[Ganacia Bruta]]</f>
        <v>0.42857142857142855</v>
      </c>
      <c r="N847"/>
    </row>
    <row r="848" spans="1:14" x14ac:dyDescent="0.2">
      <c r="A848">
        <v>330</v>
      </c>
      <c r="B848">
        <v>10</v>
      </c>
      <c r="C848" t="s">
        <v>79</v>
      </c>
      <c r="D848">
        <v>14</v>
      </c>
      <c r="E848">
        <v>23</v>
      </c>
      <c r="F848">
        <v>3</v>
      </c>
      <c r="G848">
        <v>21</v>
      </c>
      <c r="H848" s="8">
        <f>Cocina[[#This Row],[Tiempo de Preparación]]/Cocina[[#This Row],[Cantidad Ordenada]]</f>
        <v>7</v>
      </c>
      <c r="I848">
        <f>Cocina[[#This Row],[Precio Unitario]]*Cocina[[#This Row],[Cantidad Ordenada]]</f>
        <v>69</v>
      </c>
      <c r="J848">
        <f>Cocina[[#This Row],[Costo Unitario]]*Cocina[[#This Row],[Cantidad Ordenada]]</f>
        <v>42</v>
      </c>
      <c r="K848">
        <f>Cocina[[#This Row],[Ganacia Bruta]]-Cocina[[#This Row],[Coste Total]]</f>
        <v>27</v>
      </c>
      <c r="L848" s="3">
        <f>Cocina[[#This Row],[Ganancia Neta]]/Cocina[[#This Row],[Ganacia Bruta]]</f>
        <v>0.39130434782608697</v>
      </c>
      <c r="N848"/>
    </row>
    <row r="849" spans="1:14" x14ac:dyDescent="0.2">
      <c r="A849">
        <v>330</v>
      </c>
      <c r="B849">
        <v>10</v>
      </c>
      <c r="C849" t="s">
        <v>33</v>
      </c>
      <c r="D849">
        <v>13</v>
      </c>
      <c r="E849">
        <v>21</v>
      </c>
      <c r="F849">
        <v>2</v>
      </c>
      <c r="G849">
        <v>51</v>
      </c>
      <c r="H849" s="8">
        <f>Cocina[[#This Row],[Tiempo de Preparación]]/Cocina[[#This Row],[Cantidad Ordenada]]</f>
        <v>25.5</v>
      </c>
      <c r="I849">
        <f>Cocina[[#This Row],[Precio Unitario]]*Cocina[[#This Row],[Cantidad Ordenada]]</f>
        <v>42</v>
      </c>
      <c r="J849">
        <f>Cocina[[#This Row],[Costo Unitario]]*Cocina[[#This Row],[Cantidad Ordenada]]</f>
        <v>26</v>
      </c>
      <c r="K849">
        <f>Cocina[[#This Row],[Ganacia Bruta]]-Cocina[[#This Row],[Coste Total]]</f>
        <v>16</v>
      </c>
      <c r="L849" s="3">
        <f>Cocina[[#This Row],[Ganancia Neta]]/Cocina[[#This Row],[Ganacia Bruta]]</f>
        <v>0.38095238095238093</v>
      </c>
      <c r="N849"/>
    </row>
    <row r="850" spans="1:14" x14ac:dyDescent="0.2">
      <c r="A850">
        <v>331</v>
      </c>
      <c r="B850">
        <v>20</v>
      </c>
      <c r="C850" t="s">
        <v>44</v>
      </c>
      <c r="D850">
        <v>11</v>
      </c>
      <c r="E850">
        <v>19</v>
      </c>
      <c r="F850">
        <v>1</v>
      </c>
      <c r="G850">
        <v>5</v>
      </c>
      <c r="H850" s="8">
        <f>Cocina[[#This Row],[Tiempo de Preparación]]/Cocina[[#This Row],[Cantidad Ordenada]]</f>
        <v>5</v>
      </c>
      <c r="I850">
        <f>Cocina[[#This Row],[Precio Unitario]]*Cocina[[#This Row],[Cantidad Ordenada]]</f>
        <v>19</v>
      </c>
      <c r="J850">
        <f>Cocina[[#This Row],[Costo Unitario]]*Cocina[[#This Row],[Cantidad Ordenada]]</f>
        <v>11</v>
      </c>
      <c r="K850">
        <f>Cocina[[#This Row],[Ganacia Bruta]]-Cocina[[#This Row],[Coste Total]]</f>
        <v>8</v>
      </c>
      <c r="L850" s="3">
        <f>Cocina[[#This Row],[Ganancia Neta]]/Cocina[[#This Row],[Ganacia Bruta]]</f>
        <v>0.42105263157894735</v>
      </c>
      <c r="N850"/>
    </row>
    <row r="851" spans="1:14" x14ac:dyDescent="0.2">
      <c r="A851">
        <v>331</v>
      </c>
      <c r="B851">
        <v>20</v>
      </c>
      <c r="C851" t="s">
        <v>11</v>
      </c>
      <c r="D851">
        <v>21</v>
      </c>
      <c r="E851">
        <v>35</v>
      </c>
      <c r="F851">
        <v>3</v>
      </c>
      <c r="G851">
        <v>26</v>
      </c>
      <c r="H851" s="8">
        <f>Cocina[[#This Row],[Tiempo de Preparación]]/Cocina[[#This Row],[Cantidad Ordenada]]</f>
        <v>8.6666666666666661</v>
      </c>
      <c r="I851">
        <f>Cocina[[#This Row],[Precio Unitario]]*Cocina[[#This Row],[Cantidad Ordenada]]</f>
        <v>105</v>
      </c>
      <c r="J851">
        <f>Cocina[[#This Row],[Costo Unitario]]*Cocina[[#This Row],[Cantidad Ordenada]]</f>
        <v>63</v>
      </c>
      <c r="K851">
        <f>Cocina[[#This Row],[Ganacia Bruta]]-Cocina[[#This Row],[Coste Total]]</f>
        <v>42</v>
      </c>
      <c r="L851" s="3">
        <f>Cocina[[#This Row],[Ganancia Neta]]/Cocina[[#This Row],[Ganacia Bruta]]</f>
        <v>0.4</v>
      </c>
      <c r="N851"/>
    </row>
    <row r="852" spans="1:14" x14ac:dyDescent="0.2">
      <c r="A852">
        <v>331</v>
      </c>
      <c r="B852">
        <v>20</v>
      </c>
      <c r="C852" t="s">
        <v>65</v>
      </c>
      <c r="D852">
        <v>14</v>
      </c>
      <c r="E852">
        <v>24</v>
      </c>
      <c r="F852">
        <v>1</v>
      </c>
      <c r="G852">
        <v>55</v>
      </c>
      <c r="H852" s="8">
        <f>Cocina[[#This Row],[Tiempo de Preparación]]/Cocina[[#This Row],[Cantidad Ordenada]]</f>
        <v>55</v>
      </c>
      <c r="I852">
        <f>Cocina[[#This Row],[Precio Unitario]]*Cocina[[#This Row],[Cantidad Ordenada]]</f>
        <v>24</v>
      </c>
      <c r="J852">
        <f>Cocina[[#This Row],[Costo Unitario]]*Cocina[[#This Row],[Cantidad Ordenada]]</f>
        <v>14</v>
      </c>
      <c r="K852">
        <f>Cocina[[#This Row],[Ganacia Bruta]]-Cocina[[#This Row],[Coste Total]]</f>
        <v>10</v>
      </c>
      <c r="L852" s="3">
        <f>Cocina[[#This Row],[Ganancia Neta]]/Cocina[[#This Row],[Ganacia Bruta]]</f>
        <v>0.41666666666666669</v>
      </c>
      <c r="N852"/>
    </row>
    <row r="853" spans="1:14" x14ac:dyDescent="0.2">
      <c r="A853">
        <v>331</v>
      </c>
      <c r="B853">
        <v>20</v>
      </c>
      <c r="C853" t="s">
        <v>50</v>
      </c>
      <c r="D853">
        <v>15</v>
      </c>
      <c r="E853">
        <v>25</v>
      </c>
      <c r="F853">
        <v>1</v>
      </c>
      <c r="G853">
        <v>35</v>
      </c>
      <c r="H853" s="8">
        <f>Cocina[[#This Row],[Tiempo de Preparación]]/Cocina[[#This Row],[Cantidad Ordenada]]</f>
        <v>35</v>
      </c>
      <c r="I853">
        <f>Cocina[[#This Row],[Precio Unitario]]*Cocina[[#This Row],[Cantidad Ordenada]]</f>
        <v>25</v>
      </c>
      <c r="J853">
        <f>Cocina[[#This Row],[Costo Unitario]]*Cocina[[#This Row],[Cantidad Ordenada]]</f>
        <v>15</v>
      </c>
      <c r="K853">
        <f>Cocina[[#This Row],[Ganacia Bruta]]-Cocina[[#This Row],[Coste Total]]</f>
        <v>10</v>
      </c>
      <c r="L853" s="3">
        <f>Cocina[[#This Row],[Ganancia Neta]]/Cocina[[#This Row],[Ganacia Bruta]]</f>
        <v>0.4</v>
      </c>
      <c r="N853"/>
    </row>
    <row r="854" spans="1:14" x14ac:dyDescent="0.2">
      <c r="A854">
        <v>332</v>
      </c>
      <c r="B854">
        <v>6</v>
      </c>
      <c r="C854" t="s">
        <v>26</v>
      </c>
      <c r="D854">
        <v>25</v>
      </c>
      <c r="E854">
        <v>40</v>
      </c>
      <c r="F854">
        <v>3</v>
      </c>
      <c r="G854">
        <v>17</v>
      </c>
      <c r="H854" s="8">
        <f>Cocina[[#This Row],[Tiempo de Preparación]]/Cocina[[#This Row],[Cantidad Ordenada]]</f>
        <v>5.666666666666667</v>
      </c>
      <c r="I854">
        <f>Cocina[[#This Row],[Precio Unitario]]*Cocina[[#This Row],[Cantidad Ordenada]]</f>
        <v>120</v>
      </c>
      <c r="J854">
        <f>Cocina[[#This Row],[Costo Unitario]]*Cocina[[#This Row],[Cantidad Ordenada]]</f>
        <v>75</v>
      </c>
      <c r="K854">
        <f>Cocina[[#This Row],[Ganacia Bruta]]-Cocina[[#This Row],[Coste Total]]</f>
        <v>45</v>
      </c>
      <c r="L854" s="3">
        <f>Cocina[[#This Row],[Ganancia Neta]]/Cocina[[#This Row],[Ganacia Bruta]]</f>
        <v>0.375</v>
      </c>
      <c r="N854"/>
    </row>
    <row r="855" spans="1:14" x14ac:dyDescent="0.2">
      <c r="A855">
        <v>333</v>
      </c>
      <c r="B855">
        <v>6</v>
      </c>
      <c r="C855" t="s">
        <v>35</v>
      </c>
      <c r="D855">
        <v>22</v>
      </c>
      <c r="E855">
        <v>36</v>
      </c>
      <c r="F855">
        <v>1</v>
      </c>
      <c r="G855">
        <v>38</v>
      </c>
      <c r="H855" s="8">
        <f>Cocina[[#This Row],[Tiempo de Preparación]]/Cocina[[#This Row],[Cantidad Ordenada]]</f>
        <v>38</v>
      </c>
      <c r="I855">
        <f>Cocina[[#This Row],[Precio Unitario]]*Cocina[[#This Row],[Cantidad Ordenada]]</f>
        <v>36</v>
      </c>
      <c r="J855">
        <f>Cocina[[#This Row],[Costo Unitario]]*Cocina[[#This Row],[Cantidad Ordenada]]</f>
        <v>22</v>
      </c>
      <c r="K855">
        <f>Cocina[[#This Row],[Ganacia Bruta]]-Cocina[[#This Row],[Coste Total]]</f>
        <v>14</v>
      </c>
      <c r="L855" s="3">
        <f>Cocina[[#This Row],[Ganancia Neta]]/Cocina[[#This Row],[Ganacia Bruta]]</f>
        <v>0.3888888888888889</v>
      </c>
      <c r="N855"/>
    </row>
    <row r="856" spans="1:14" x14ac:dyDescent="0.2">
      <c r="A856">
        <v>333</v>
      </c>
      <c r="B856">
        <v>6</v>
      </c>
      <c r="C856" t="s">
        <v>37</v>
      </c>
      <c r="D856">
        <v>10</v>
      </c>
      <c r="E856">
        <v>18</v>
      </c>
      <c r="F856">
        <v>2</v>
      </c>
      <c r="G856">
        <v>23</v>
      </c>
      <c r="H856" s="8">
        <f>Cocina[[#This Row],[Tiempo de Preparación]]/Cocina[[#This Row],[Cantidad Ordenada]]</f>
        <v>11.5</v>
      </c>
      <c r="I856">
        <f>Cocina[[#This Row],[Precio Unitario]]*Cocina[[#This Row],[Cantidad Ordenada]]</f>
        <v>36</v>
      </c>
      <c r="J856">
        <f>Cocina[[#This Row],[Costo Unitario]]*Cocina[[#This Row],[Cantidad Ordenada]]</f>
        <v>20</v>
      </c>
      <c r="K856">
        <f>Cocina[[#This Row],[Ganacia Bruta]]-Cocina[[#This Row],[Coste Total]]</f>
        <v>16</v>
      </c>
      <c r="L856" s="3">
        <f>Cocina[[#This Row],[Ganancia Neta]]/Cocina[[#This Row],[Ganacia Bruta]]</f>
        <v>0.44444444444444442</v>
      </c>
      <c r="N856"/>
    </row>
    <row r="857" spans="1:14" x14ac:dyDescent="0.2">
      <c r="A857">
        <v>334</v>
      </c>
      <c r="B857">
        <v>12</v>
      </c>
      <c r="C857" t="s">
        <v>33</v>
      </c>
      <c r="D857">
        <v>13</v>
      </c>
      <c r="E857">
        <v>21</v>
      </c>
      <c r="F857">
        <v>2</v>
      </c>
      <c r="G857">
        <v>36</v>
      </c>
      <c r="H857" s="8">
        <f>Cocina[[#This Row],[Tiempo de Preparación]]/Cocina[[#This Row],[Cantidad Ordenada]]</f>
        <v>18</v>
      </c>
      <c r="I857">
        <f>Cocina[[#This Row],[Precio Unitario]]*Cocina[[#This Row],[Cantidad Ordenada]]</f>
        <v>42</v>
      </c>
      <c r="J857">
        <f>Cocina[[#This Row],[Costo Unitario]]*Cocina[[#This Row],[Cantidad Ordenada]]</f>
        <v>26</v>
      </c>
      <c r="K857">
        <f>Cocina[[#This Row],[Ganacia Bruta]]-Cocina[[#This Row],[Coste Total]]</f>
        <v>16</v>
      </c>
      <c r="L857" s="3">
        <f>Cocina[[#This Row],[Ganancia Neta]]/Cocina[[#This Row],[Ganacia Bruta]]</f>
        <v>0.38095238095238093</v>
      </c>
      <c r="N857"/>
    </row>
    <row r="858" spans="1:14" x14ac:dyDescent="0.2">
      <c r="A858">
        <v>334</v>
      </c>
      <c r="B858">
        <v>12</v>
      </c>
      <c r="C858" t="s">
        <v>79</v>
      </c>
      <c r="D858">
        <v>14</v>
      </c>
      <c r="E858">
        <v>23</v>
      </c>
      <c r="F858">
        <v>1</v>
      </c>
      <c r="G858">
        <v>58</v>
      </c>
      <c r="H858" s="8">
        <f>Cocina[[#This Row],[Tiempo de Preparación]]/Cocina[[#This Row],[Cantidad Ordenada]]</f>
        <v>58</v>
      </c>
      <c r="I858">
        <f>Cocina[[#This Row],[Precio Unitario]]*Cocina[[#This Row],[Cantidad Ordenada]]</f>
        <v>23</v>
      </c>
      <c r="J858">
        <f>Cocina[[#This Row],[Costo Unitario]]*Cocina[[#This Row],[Cantidad Ordenada]]</f>
        <v>14</v>
      </c>
      <c r="K858">
        <f>Cocina[[#This Row],[Ganacia Bruta]]-Cocina[[#This Row],[Coste Total]]</f>
        <v>9</v>
      </c>
      <c r="L858" s="3">
        <f>Cocina[[#This Row],[Ganancia Neta]]/Cocina[[#This Row],[Ganacia Bruta]]</f>
        <v>0.39130434782608697</v>
      </c>
      <c r="N858"/>
    </row>
    <row r="859" spans="1:14" x14ac:dyDescent="0.2">
      <c r="A859">
        <v>334</v>
      </c>
      <c r="B859">
        <v>12</v>
      </c>
      <c r="C859" t="s">
        <v>65</v>
      </c>
      <c r="D859">
        <v>14</v>
      </c>
      <c r="E859">
        <v>24</v>
      </c>
      <c r="F859">
        <v>2</v>
      </c>
      <c r="G859">
        <v>31</v>
      </c>
      <c r="H859" s="8">
        <f>Cocina[[#This Row],[Tiempo de Preparación]]/Cocina[[#This Row],[Cantidad Ordenada]]</f>
        <v>15.5</v>
      </c>
      <c r="I859">
        <f>Cocina[[#This Row],[Precio Unitario]]*Cocina[[#This Row],[Cantidad Ordenada]]</f>
        <v>48</v>
      </c>
      <c r="J859">
        <f>Cocina[[#This Row],[Costo Unitario]]*Cocina[[#This Row],[Cantidad Ordenada]]</f>
        <v>28</v>
      </c>
      <c r="K859">
        <f>Cocina[[#This Row],[Ganacia Bruta]]-Cocina[[#This Row],[Coste Total]]</f>
        <v>20</v>
      </c>
      <c r="L859" s="3">
        <f>Cocina[[#This Row],[Ganancia Neta]]/Cocina[[#This Row],[Ganacia Bruta]]</f>
        <v>0.41666666666666669</v>
      </c>
      <c r="N859"/>
    </row>
    <row r="860" spans="1:14" x14ac:dyDescent="0.2">
      <c r="A860">
        <v>334</v>
      </c>
      <c r="B860">
        <v>12</v>
      </c>
      <c r="C860" t="s">
        <v>31</v>
      </c>
      <c r="D860">
        <v>18</v>
      </c>
      <c r="E860">
        <v>30</v>
      </c>
      <c r="F860">
        <v>2</v>
      </c>
      <c r="G860">
        <v>31</v>
      </c>
      <c r="H860" s="8">
        <f>Cocina[[#This Row],[Tiempo de Preparación]]/Cocina[[#This Row],[Cantidad Ordenada]]</f>
        <v>15.5</v>
      </c>
      <c r="I860">
        <f>Cocina[[#This Row],[Precio Unitario]]*Cocina[[#This Row],[Cantidad Ordenada]]</f>
        <v>60</v>
      </c>
      <c r="J860">
        <f>Cocina[[#This Row],[Costo Unitario]]*Cocina[[#This Row],[Cantidad Ordenada]]</f>
        <v>36</v>
      </c>
      <c r="K860">
        <f>Cocina[[#This Row],[Ganacia Bruta]]-Cocina[[#This Row],[Coste Total]]</f>
        <v>24</v>
      </c>
      <c r="L860" s="3">
        <f>Cocina[[#This Row],[Ganancia Neta]]/Cocina[[#This Row],[Ganacia Bruta]]</f>
        <v>0.4</v>
      </c>
      <c r="N860"/>
    </row>
    <row r="861" spans="1:14" x14ac:dyDescent="0.2">
      <c r="A861">
        <v>335</v>
      </c>
      <c r="B861">
        <v>14</v>
      </c>
      <c r="C861" t="s">
        <v>31</v>
      </c>
      <c r="D861">
        <v>18</v>
      </c>
      <c r="E861">
        <v>30</v>
      </c>
      <c r="F861">
        <v>1</v>
      </c>
      <c r="G861">
        <v>33</v>
      </c>
      <c r="H861" s="8">
        <f>Cocina[[#This Row],[Tiempo de Preparación]]/Cocina[[#This Row],[Cantidad Ordenada]]</f>
        <v>33</v>
      </c>
      <c r="I861">
        <f>Cocina[[#This Row],[Precio Unitario]]*Cocina[[#This Row],[Cantidad Ordenada]]</f>
        <v>30</v>
      </c>
      <c r="J861">
        <f>Cocina[[#This Row],[Costo Unitario]]*Cocina[[#This Row],[Cantidad Ordenada]]</f>
        <v>18</v>
      </c>
      <c r="K861">
        <f>Cocina[[#This Row],[Ganacia Bruta]]-Cocina[[#This Row],[Coste Total]]</f>
        <v>12</v>
      </c>
      <c r="L861" s="3">
        <f>Cocina[[#This Row],[Ganancia Neta]]/Cocina[[#This Row],[Ganacia Bruta]]</f>
        <v>0.4</v>
      </c>
      <c r="N861"/>
    </row>
    <row r="862" spans="1:14" x14ac:dyDescent="0.2">
      <c r="A862">
        <v>335</v>
      </c>
      <c r="B862">
        <v>14</v>
      </c>
      <c r="C862" t="s">
        <v>22</v>
      </c>
      <c r="D862">
        <v>16</v>
      </c>
      <c r="E862">
        <v>28</v>
      </c>
      <c r="F862">
        <v>3</v>
      </c>
      <c r="G862">
        <v>36</v>
      </c>
      <c r="H862" s="8">
        <f>Cocina[[#This Row],[Tiempo de Preparación]]/Cocina[[#This Row],[Cantidad Ordenada]]</f>
        <v>12</v>
      </c>
      <c r="I862">
        <f>Cocina[[#This Row],[Precio Unitario]]*Cocina[[#This Row],[Cantidad Ordenada]]</f>
        <v>84</v>
      </c>
      <c r="J862">
        <f>Cocina[[#This Row],[Costo Unitario]]*Cocina[[#This Row],[Cantidad Ordenada]]</f>
        <v>48</v>
      </c>
      <c r="K862">
        <f>Cocina[[#This Row],[Ganacia Bruta]]-Cocina[[#This Row],[Coste Total]]</f>
        <v>36</v>
      </c>
      <c r="L862" s="3">
        <f>Cocina[[#This Row],[Ganancia Neta]]/Cocina[[#This Row],[Ganacia Bruta]]</f>
        <v>0.42857142857142855</v>
      </c>
      <c r="N862"/>
    </row>
    <row r="863" spans="1:14" x14ac:dyDescent="0.2">
      <c r="A863">
        <v>336</v>
      </c>
      <c r="B863">
        <v>4</v>
      </c>
      <c r="C863" t="s">
        <v>33</v>
      </c>
      <c r="D863">
        <v>13</v>
      </c>
      <c r="E863">
        <v>21</v>
      </c>
      <c r="F863">
        <v>2</v>
      </c>
      <c r="G863">
        <v>12</v>
      </c>
      <c r="H863" s="8">
        <f>Cocina[[#This Row],[Tiempo de Preparación]]/Cocina[[#This Row],[Cantidad Ordenada]]</f>
        <v>6</v>
      </c>
      <c r="I863">
        <f>Cocina[[#This Row],[Precio Unitario]]*Cocina[[#This Row],[Cantidad Ordenada]]</f>
        <v>42</v>
      </c>
      <c r="J863">
        <f>Cocina[[#This Row],[Costo Unitario]]*Cocina[[#This Row],[Cantidad Ordenada]]</f>
        <v>26</v>
      </c>
      <c r="K863">
        <f>Cocina[[#This Row],[Ganacia Bruta]]-Cocina[[#This Row],[Coste Total]]</f>
        <v>16</v>
      </c>
      <c r="L863" s="3">
        <f>Cocina[[#This Row],[Ganancia Neta]]/Cocina[[#This Row],[Ganacia Bruta]]</f>
        <v>0.38095238095238093</v>
      </c>
      <c r="N863"/>
    </row>
    <row r="864" spans="1:14" x14ac:dyDescent="0.2">
      <c r="A864">
        <v>336</v>
      </c>
      <c r="B864">
        <v>4</v>
      </c>
      <c r="C864" t="s">
        <v>44</v>
      </c>
      <c r="D864">
        <v>11</v>
      </c>
      <c r="E864">
        <v>19</v>
      </c>
      <c r="F864">
        <v>2</v>
      </c>
      <c r="G864">
        <v>33</v>
      </c>
      <c r="H864" s="8">
        <f>Cocina[[#This Row],[Tiempo de Preparación]]/Cocina[[#This Row],[Cantidad Ordenada]]</f>
        <v>16.5</v>
      </c>
      <c r="I864">
        <f>Cocina[[#This Row],[Precio Unitario]]*Cocina[[#This Row],[Cantidad Ordenada]]</f>
        <v>38</v>
      </c>
      <c r="J864">
        <f>Cocina[[#This Row],[Costo Unitario]]*Cocina[[#This Row],[Cantidad Ordenada]]</f>
        <v>22</v>
      </c>
      <c r="K864">
        <f>Cocina[[#This Row],[Ganacia Bruta]]-Cocina[[#This Row],[Coste Total]]</f>
        <v>16</v>
      </c>
      <c r="L864" s="3">
        <f>Cocina[[#This Row],[Ganancia Neta]]/Cocina[[#This Row],[Ganacia Bruta]]</f>
        <v>0.42105263157894735</v>
      </c>
      <c r="N864"/>
    </row>
    <row r="865" spans="1:14" x14ac:dyDescent="0.2">
      <c r="A865">
        <v>336</v>
      </c>
      <c r="B865">
        <v>4</v>
      </c>
      <c r="C865" t="s">
        <v>61</v>
      </c>
      <c r="D865">
        <v>15</v>
      </c>
      <c r="E865">
        <v>26</v>
      </c>
      <c r="F865">
        <v>3</v>
      </c>
      <c r="G865">
        <v>20</v>
      </c>
      <c r="H865" s="8">
        <f>Cocina[[#This Row],[Tiempo de Preparación]]/Cocina[[#This Row],[Cantidad Ordenada]]</f>
        <v>6.666666666666667</v>
      </c>
      <c r="I865">
        <f>Cocina[[#This Row],[Precio Unitario]]*Cocina[[#This Row],[Cantidad Ordenada]]</f>
        <v>78</v>
      </c>
      <c r="J865">
        <f>Cocina[[#This Row],[Costo Unitario]]*Cocina[[#This Row],[Cantidad Ordenada]]</f>
        <v>45</v>
      </c>
      <c r="K865">
        <f>Cocina[[#This Row],[Ganacia Bruta]]-Cocina[[#This Row],[Coste Total]]</f>
        <v>33</v>
      </c>
      <c r="L865" s="3">
        <f>Cocina[[#This Row],[Ganancia Neta]]/Cocina[[#This Row],[Ganacia Bruta]]</f>
        <v>0.42307692307692307</v>
      </c>
      <c r="N865"/>
    </row>
    <row r="866" spans="1:14" x14ac:dyDescent="0.2">
      <c r="A866">
        <v>337</v>
      </c>
      <c r="B866">
        <v>11</v>
      </c>
      <c r="C866" t="s">
        <v>65</v>
      </c>
      <c r="D866">
        <v>14</v>
      </c>
      <c r="E866">
        <v>24</v>
      </c>
      <c r="F866">
        <v>3</v>
      </c>
      <c r="G866">
        <v>53</v>
      </c>
      <c r="H866" s="8">
        <f>Cocina[[#This Row],[Tiempo de Preparación]]/Cocina[[#This Row],[Cantidad Ordenada]]</f>
        <v>17.666666666666668</v>
      </c>
      <c r="I866">
        <f>Cocina[[#This Row],[Precio Unitario]]*Cocina[[#This Row],[Cantidad Ordenada]]</f>
        <v>72</v>
      </c>
      <c r="J866">
        <f>Cocina[[#This Row],[Costo Unitario]]*Cocina[[#This Row],[Cantidad Ordenada]]</f>
        <v>42</v>
      </c>
      <c r="K866">
        <f>Cocina[[#This Row],[Ganacia Bruta]]-Cocina[[#This Row],[Coste Total]]</f>
        <v>30</v>
      </c>
      <c r="L866" s="3">
        <f>Cocina[[#This Row],[Ganancia Neta]]/Cocina[[#This Row],[Ganacia Bruta]]</f>
        <v>0.41666666666666669</v>
      </c>
      <c r="N866"/>
    </row>
    <row r="867" spans="1:14" x14ac:dyDescent="0.2">
      <c r="A867">
        <v>337</v>
      </c>
      <c r="B867">
        <v>11</v>
      </c>
      <c r="C867" t="s">
        <v>22</v>
      </c>
      <c r="D867">
        <v>16</v>
      </c>
      <c r="E867">
        <v>28</v>
      </c>
      <c r="F867">
        <v>1</v>
      </c>
      <c r="G867">
        <v>5</v>
      </c>
      <c r="H867" s="8">
        <f>Cocina[[#This Row],[Tiempo de Preparación]]/Cocina[[#This Row],[Cantidad Ordenada]]</f>
        <v>5</v>
      </c>
      <c r="I867">
        <f>Cocina[[#This Row],[Precio Unitario]]*Cocina[[#This Row],[Cantidad Ordenada]]</f>
        <v>28</v>
      </c>
      <c r="J867">
        <f>Cocina[[#This Row],[Costo Unitario]]*Cocina[[#This Row],[Cantidad Ordenada]]</f>
        <v>16</v>
      </c>
      <c r="K867">
        <f>Cocina[[#This Row],[Ganacia Bruta]]-Cocina[[#This Row],[Coste Total]]</f>
        <v>12</v>
      </c>
      <c r="L867" s="3">
        <f>Cocina[[#This Row],[Ganancia Neta]]/Cocina[[#This Row],[Ganacia Bruta]]</f>
        <v>0.42857142857142855</v>
      </c>
      <c r="N867"/>
    </row>
    <row r="868" spans="1:14" x14ac:dyDescent="0.2">
      <c r="A868">
        <v>338</v>
      </c>
      <c r="B868">
        <v>18</v>
      </c>
      <c r="C868" t="s">
        <v>29</v>
      </c>
      <c r="D868">
        <v>20</v>
      </c>
      <c r="E868">
        <v>34</v>
      </c>
      <c r="F868">
        <v>3</v>
      </c>
      <c r="G868">
        <v>44</v>
      </c>
      <c r="H868" s="8">
        <f>Cocina[[#This Row],[Tiempo de Preparación]]/Cocina[[#This Row],[Cantidad Ordenada]]</f>
        <v>14.666666666666666</v>
      </c>
      <c r="I868">
        <f>Cocina[[#This Row],[Precio Unitario]]*Cocina[[#This Row],[Cantidad Ordenada]]</f>
        <v>102</v>
      </c>
      <c r="J868">
        <f>Cocina[[#This Row],[Costo Unitario]]*Cocina[[#This Row],[Cantidad Ordenada]]</f>
        <v>60</v>
      </c>
      <c r="K868">
        <f>Cocina[[#This Row],[Ganacia Bruta]]-Cocina[[#This Row],[Coste Total]]</f>
        <v>42</v>
      </c>
      <c r="L868" s="3">
        <f>Cocina[[#This Row],[Ganancia Neta]]/Cocina[[#This Row],[Ganacia Bruta]]</f>
        <v>0.41176470588235292</v>
      </c>
      <c r="N868"/>
    </row>
    <row r="869" spans="1:14" x14ac:dyDescent="0.2">
      <c r="A869">
        <v>338</v>
      </c>
      <c r="B869">
        <v>18</v>
      </c>
      <c r="C869" t="s">
        <v>33</v>
      </c>
      <c r="D869">
        <v>13</v>
      </c>
      <c r="E869">
        <v>21</v>
      </c>
      <c r="F869">
        <v>1</v>
      </c>
      <c r="G869">
        <v>10</v>
      </c>
      <c r="H869" s="8">
        <f>Cocina[[#This Row],[Tiempo de Preparación]]/Cocina[[#This Row],[Cantidad Ordenada]]</f>
        <v>10</v>
      </c>
      <c r="I869">
        <f>Cocina[[#This Row],[Precio Unitario]]*Cocina[[#This Row],[Cantidad Ordenada]]</f>
        <v>21</v>
      </c>
      <c r="J869">
        <f>Cocina[[#This Row],[Costo Unitario]]*Cocina[[#This Row],[Cantidad Ordenada]]</f>
        <v>13</v>
      </c>
      <c r="K869">
        <f>Cocina[[#This Row],[Ganacia Bruta]]-Cocina[[#This Row],[Coste Total]]</f>
        <v>8</v>
      </c>
      <c r="L869" s="3">
        <f>Cocina[[#This Row],[Ganancia Neta]]/Cocina[[#This Row],[Ganacia Bruta]]</f>
        <v>0.38095238095238093</v>
      </c>
      <c r="N869"/>
    </row>
    <row r="870" spans="1:14" x14ac:dyDescent="0.2">
      <c r="A870">
        <v>338</v>
      </c>
      <c r="B870">
        <v>18</v>
      </c>
      <c r="C870" t="s">
        <v>95</v>
      </c>
      <c r="D870">
        <v>19</v>
      </c>
      <c r="E870">
        <v>32</v>
      </c>
      <c r="F870">
        <v>3</v>
      </c>
      <c r="G870">
        <v>30</v>
      </c>
      <c r="H870" s="8">
        <f>Cocina[[#This Row],[Tiempo de Preparación]]/Cocina[[#This Row],[Cantidad Ordenada]]</f>
        <v>10</v>
      </c>
      <c r="I870">
        <f>Cocina[[#This Row],[Precio Unitario]]*Cocina[[#This Row],[Cantidad Ordenada]]</f>
        <v>96</v>
      </c>
      <c r="J870">
        <f>Cocina[[#This Row],[Costo Unitario]]*Cocina[[#This Row],[Cantidad Ordenada]]</f>
        <v>57</v>
      </c>
      <c r="K870">
        <f>Cocina[[#This Row],[Ganacia Bruta]]-Cocina[[#This Row],[Coste Total]]</f>
        <v>39</v>
      </c>
      <c r="L870" s="3">
        <f>Cocina[[#This Row],[Ganancia Neta]]/Cocina[[#This Row],[Ganacia Bruta]]</f>
        <v>0.40625</v>
      </c>
      <c r="N870"/>
    </row>
    <row r="871" spans="1:14" x14ac:dyDescent="0.2">
      <c r="A871">
        <v>338</v>
      </c>
      <c r="B871">
        <v>18</v>
      </c>
      <c r="C871" t="s">
        <v>56</v>
      </c>
      <c r="D871">
        <v>12</v>
      </c>
      <c r="E871">
        <v>20</v>
      </c>
      <c r="F871">
        <v>3</v>
      </c>
      <c r="G871">
        <v>59</v>
      </c>
      <c r="H871" s="8">
        <f>Cocina[[#This Row],[Tiempo de Preparación]]/Cocina[[#This Row],[Cantidad Ordenada]]</f>
        <v>19.666666666666668</v>
      </c>
      <c r="I871">
        <f>Cocina[[#This Row],[Precio Unitario]]*Cocina[[#This Row],[Cantidad Ordenada]]</f>
        <v>60</v>
      </c>
      <c r="J871">
        <f>Cocina[[#This Row],[Costo Unitario]]*Cocina[[#This Row],[Cantidad Ordenada]]</f>
        <v>36</v>
      </c>
      <c r="K871">
        <f>Cocina[[#This Row],[Ganacia Bruta]]-Cocina[[#This Row],[Coste Total]]</f>
        <v>24</v>
      </c>
      <c r="L871" s="3">
        <f>Cocina[[#This Row],[Ganancia Neta]]/Cocina[[#This Row],[Ganacia Bruta]]</f>
        <v>0.4</v>
      </c>
      <c r="N871"/>
    </row>
    <row r="872" spans="1:14" x14ac:dyDescent="0.2">
      <c r="A872">
        <v>339</v>
      </c>
      <c r="B872">
        <v>13</v>
      </c>
      <c r="C872" t="s">
        <v>18</v>
      </c>
      <c r="D872">
        <v>17</v>
      </c>
      <c r="E872">
        <v>29</v>
      </c>
      <c r="F872">
        <v>2</v>
      </c>
      <c r="G872">
        <v>6</v>
      </c>
      <c r="H872" s="8">
        <f>Cocina[[#This Row],[Tiempo de Preparación]]/Cocina[[#This Row],[Cantidad Ordenada]]</f>
        <v>3</v>
      </c>
      <c r="I872">
        <f>Cocina[[#This Row],[Precio Unitario]]*Cocina[[#This Row],[Cantidad Ordenada]]</f>
        <v>58</v>
      </c>
      <c r="J872">
        <f>Cocina[[#This Row],[Costo Unitario]]*Cocina[[#This Row],[Cantidad Ordenada]]</f>
        <v>34</v>
      </c>
      <c r="K872">
        <f>Cocina[[#This Row],[Ganacia Bruta]]-Cocina[[#This Row],[Coste Total]]</f>
        <v>24</v>
      </c>
      <c r="L872" s="3">
        <f>Cocina[[#This Row],[Ganancia Neta]]/Cocina[[#This Row],[Ganacia Bruta]]</f>
        <v>0.41379310344827586</v>
      </c>
      <c r="N872"/>
    </row>
    <row r="873" spans="1:14" x14ac:dyDescent="0.2">
      <c r="A873">
        <v>339</v>
      </c>
      <c r="B873">
        <v>13</v>
      </c>
      <c r="C873" t="s">
        <v>79</v>
      </c>
      <c r="D873">
        <v>14</v>
      </c>
      <c r="E873">
        <v>23</v>
      </c>
      <c r="F873">
        <v>2</v>
      </c>
      <c r="G873">
        <v>40</v>
      </c>
      <c r="H873" s="8">
        <f>Cocina[[#This Row],[Tiempo de Preparación]]/Cocina[[#This Row],[Cantidad Ordenada]]</f>
        <v>20</v>
      </c>
      <c r="I873">
        <f>Cocina[[#This Row],[Precio Unitario]]*Cocina[[#This Row],[Cantidad Ordenada]]</f>
        <v>46</v>
      </c>
      <c r="J873">
        <f>Cocina[[#This Row],[Costo Unitario]]*Cocina[[#This Row],[Cantidad Ordenada]]</f>
        <v>28</v>
      </c>
      <c r="K873">
        <f>Cocina[[#This Row],[Ganacia Bruta]]-Cocina[[#This Row],[Coste Total]]</f>
        <v>18</v>
      </c>
      <c r="L873" s="3">
        <f>Cocina[[#This Row],[Ganancia Neta]]/Cocina[[#This Row],[Ganacia Bruta]]</f>
        <v>0.39130434782608697</v>
      </c>
      <c r="N873"/>
    </row>
    <row r="874" spans="1:14" x14ac:dyDescent="0.2">
      <c r="A874">
        <v>340</v>
      </c>
      <c r="B874">
        <v>15</v>
      </c>
      <c r="C874" t="s">
        <v>26</v>
      </c>
      <c r="D874">
        <v>25</v>
      </c>
      <c r="E874">
        <v>40</v>
      </c>
      <c r="F874">
        <v>2</v>
      </c>
      <c r="G874">
        <v>35</v>
      </c>
      <c r="H874" s="8">
        <f>Cocina[[#This Row],[Tiempo de Preparación]]/Cocina[[#This Row],[Cantidad Ordenada]]</f>
        <v>17.5</v>
      </c>
      <c r="I874">
        <f>Cocina[[#This Row],[Precio Unitario]]*Cocina[[#This Row],[Cantidad Ordenada]]</f>
        <v>80</v>
      </c>
      <c r="J874">
        <f>Cocina[[#This Row],[Costo Unitario]]*Cocina[[#This Row],[Cantidad Ordenada]]</f>
        <v>50</v>
      </c>
      <c r="K874">
        <f>Cocina[[#This Row],[Ganacia Bruta]]-Cocina[[#This Row],[Coste Total]]</f>
        <v>30</v>
      </c>
      <c r="L874" s="3">
        <f>Cocina[[#This Row],[Ganancia Neta]]/Cocina[[#This Row],[Ganacia Bruta]]</f>
        <v>0.375</v>
      </c>
      <c r="N874"/>
    </row>
    <row r="875" spans="1:14" x14ac:dyDescent="0.2">
      <c r="A875">
        <v>340</v>
      </c>
      <c r="B875">
        <v>15</v>
      </c>
      <c r="C875" t="s">
        <v>22</v>
      </c>
      <c r="D875">
        <v>16</v>
      </c>
      <c r="E875">
        <v>28</v>
      </c>
      <c r="F875">
        <v>3</v>
      </c>
      <c r="G875">
        <v>56</v>
      </c>
      <c r="H875" s="8">
        <f>Cocina[[#This Row],[Tiempo de Preparación]]/Cocina[[#This Row],[Cantidad Ordenada]]</f>
        <v>18.666666666666668</v>
      </c>
      <c r="I875">
        <f>Cocina[[#This Row],[Precio Unitario]]*Cocina[[#This Row],[Cantidad Ordenada]]</f>
        <v>84</v>
      </c>
      <c r="J875">
        <f>Cocina[[#This Row],[Costo Unitario]]*Cocina[[#This Row],[Cantidad Ordenada]]</f>
        <v>48</v>
      </c>
      <c r="K875">
        <f>Cocina[[#This Row],[Ganacia Bruta]]-Cocina[[#This Row],[Coste Total]]</f>
        <v>36</v>
      </c>
      <c r="L875" s="3">
        <f>Cocina[[#This Row],[Ganancia Neta]]/Cocina[[#This Row],[Ganacia Bruta]]</f>
        <v>0.42857142857142855</v>
      </c>
      <c r="N875"/>
    </row>
    <row r="876" spans="1:14" x14ac:dyDescent="0.2">
      <c r="A876">
        <v>341</v>
      </c>
      <c r="B876">
        <v>14</v>
      </c>
      <c r="C876" t="s">
        <v>22</v>
      </c>
      <c r="D876">
        <v>16</v>
      </c>
      <c r="E876">
        <v>28</v>
      </c>
      <c r="F876">
        <v>1</v>
      </c>
      <c r="G876">
        <v>46</v>
      </c>
      <c r="H876" s="8">
        <f>Cocina[[#This Row],[Tiempo de Preparación]]/Cocina[[#This Row],[Cantidad Ordenada]]</f>
        <v>46</v>
      </c>
      <c r="I876">
        <f>Cocina[[#This Row],[Precio Unitario]]*Cocina[[#This Row],[Cantidad Ordenada]]</f>
        <v>28</v>
      </c>
      <c r="J876">
        <f>Cocina[[#This Row],[Costo Unitario]]*Cocina[[#This Row],[Cantidad Ordenada]]</f>
        <v>16</v>
      </c>
      <c r="K876">
        <f>Cocina[[#This Row],[Ganacia Bruta]]-Cocina[[#This Row],[Coste Total]]</f>
        <v>12</v>
      </c>
      <c r="L876" s="3">
        <f>Cocina[[#This Row],[Ganancia Neta]]/Cocina[[#This Row],[Ganacia Bruta]]</f>
        <v>0.42857142857142855</v>
      </c>
      <c r="N876"/>
    </row>
    <row r="877" spans="1:14" x14ac:dyDescent="0.2">
      <c r="A877">
        <v>341</v>
      </c>
      <c r="B877">
        <v>14</v>
      </c>
      <c r="C877" t="s">
        <v>82</v>
      </c>
      <c r="D877">
        <v>13</v>
      </c>
      <c r="E877">
        <v>22</v>
      </c>
      <c r="F877">
        <v>2</v>
      </c>
      <c r="G877">
        <v>34</v>
      </c>
      <c r="H877" s="8">
        <f>Cocina[[#This Row],[Tiempo de Preparación]]/Cocina[[#This Row],[Cantidad Ordenada]]</f>
        <v>17</v>
      </c>
      <c r="I877">
        <f>Cocina[[#This Row],[Precio Unitario]]*Cocina[[#This Row],[Cantidad Ordenada]]</f>
        <v>44</v>
      </c>
      <c r="J877">
        <f>Cocina[[#This Row],[Costo Unitario]]*Cocina[[#This Row],[Cantidad Ordenada]]</f>
        <v>26</v>
      </c>
      <c r="K877">
        <f>Cocina[[#This Row],[Ganacia Bruta]]-Cocina[[#This Row],[Coste Total]]</f>
        <v>18</v>
      </c>
      <c r="L877" s="3">
        <f>Cocina[[#This Row],[Ganancia Neta]]/Cocina[[#This Row],[Ganacia Bruta]]</f>
        <v>0.40909090909090912</v>
      </c>
      <c r="N877"/>
    </row>
    <row r="878" spans="1:14" x14ac:dyDescent="0.2">
      <c r="A878">
        <v>341</v>
      </c>
      <c r="B878">
        <v>14</v>
      </c>
      <c r="C878" t="s">
        <v>11</v>
      </c>
      <c r="D878">
        <v>21</v>
      </c>
      <c r="E878">
        <v>35</v>
      </c>
      <c r="F878">
        <v>3</v>
      </c>
      <c r="G878">
        <v>8</v>
      </c>
      <c r="H878" s="8">
        <f>Cocina[[#This Row],[Tiempo de Preparación]]/Cocina[[#This Row],[Cantidad Ordenada]]</f>
        <v>2.6666666666666665</v>
      </c>
      <c r="I878">
        <f>Cocina[[#This Row],[Precio Unitario]]*Cocina[[#This Row],[Cantidad Ordenada]]</f>
        <v>105</v>
      </c>
      <c r="J878">
        <f>Cocina[[#This Row],[Costo Unitario]]*Cocina[[#This Row],[Cantidad Ordenada]]</f>
        <v>63</v>
      </c>
      <c r="K878">
        <f>Cocina[[#This Row],[Ganacia Bruta]]-Cocina[[#This Row],[Coste Total]]</f>
        <v>42</v>
      </c>
      <c r="L878" s="3">
        <f>Cocina[[#This Row],[Ganancia Neta]]/Cocina[[#This Row],[Ganacia Bruta]]</f>
        <v>0.4</v>
      </c>
      <c r="N878"/>
    </row>
    <row r="879" spans="1:14" x14ac:dyDescent="0.2">
      <c r="A879">
        <v>342</v>
      </c>
      <c r="B879">
        <v>19</v>
      </c>
      <c r="C879" t="s">
        <v>79</v>
      </c>
      <c r="D879">
        <v>14</v>
      </c>
      <c r="E879">
        <v>23</v>
      </c>
      <c r="F879">
        <v>2</v>
      </c>
      <c r="G879">
        <v>23</v>
      </c>
      <c r="H879" s="8">
        <f>Cocina[[#This Row],[Tiempo de Preparación]]/Cocina[[#This Row],[Cantidad Ordenada]]</f>
        <v>11.5</v>
      </c>
      <c r="I879">
        <f>Cocina[[#This Row],[Precio Unitario]]*Cocina[[#This Row],[Cantidad Ordenada]]</f>
        <v>46</v>
      </c>
      <c r="J879">
        <f>Cocina[[#This Row],[Costo Unitario]]*Cocina[[#This Row],[Cantidad Ordenada]]</f>
        <v>28</v>
      </c>
      <c r="K879">
        <f>Cocina[[#This Row],[Ganacia Bruta]]-Cocina[[#This Row],[Coste Total]]</f>
        <v>18</v>
      </c>
      <c r="L879" s="3">
        <f>Cocina[[#This Row],[Ganancia Neta]]/Cocina[[#This Row],[Ganacia Bruta]]</f>
        <v>0.39130434782608697</v>
      </c>
      <c r="N879"/>
    </row>
    <row r="880" spans="1:14" x14ac:dyDescent="0.2">
      <c r="A880">
        <v>342</v>
      </c>
      <c r="B880">
        <v>19</v>
      </c>
      <c r="C880" t="s">
        <v>22</v>
      </c>
      <c r="D880">
        <v>16</v>
      </c>
      <c r="E880">
        <v>28</v>
      </c>
      <c r="F880">
        <v>2</v>
      </c>
      <c r="G880">
        <v>31</v>
      </c>
      <c r="H880" s="8">
        <f>Cocina[[#This Row],[Tiempo de Preparación]]/Cocina[[#This Row],[Cantidad Ordenada]]</f>
        <v>15.5</v>
      </c>
      <c r="I880">
        <f>Cocina[[#This Row],[Precio Unitario]]*Cocina[[#This Row],[Cantidad Ordenada]]</f>
        <v>56</v>
      </c>
      <c r="J880">
        <f>Cocina[[#This Row],[Costo Unitario]]*Cocina[[#This Row],[Cantidad Ordenada]]</f>
        <v>32</v>
      </c>
      <c r="K880">
        <f>Cocina[[#This Row],[Ganacia Bruta]]-Cocina[[#This Row],[Coste Total]]</f>
        <v>24</v>
      </c>
      <c r="L880" s="3">
        <f>Cocina[[#This Row],[Ganancia Neta]]/Cocina[[#This Row],[Ganacia Bruta]]</f>
        <v>0.42857142857142855</v>
      </c>
      <c r="N880"/>
    </row>
    <row r="881" spans="1:14" x14ac:dyDescent="0.2">
      <c r="A881">
        <v>343</v>
      </c>
      <c r="B881">
        <v>12</v>
      </c>
      <c r="C881" t="s">
        <v>29</v>
      </c>
      <c r="D881">
        <v>20</v>
      </c>
      <c r="E881">
        <v>34</v>
      </c>
      <c r="F881">
        <v>2</v>
      </c>
      <c r="G881">
        <v>58</v>
      </c>
      <c r="H881" s="8">
        <f>Cocina[[#This Row],[Tiempo de Preparación]]/Cocina[[#This Row],[Cantidad Ordenada]]</f>
        <v>29</v>
      </c>
      <c r="I881">
        <f>Cocina[[#This Row],[Precio Unitario]]*Cocina[[#This Row],[Cantidad Ordenada]]</f>
        <v>68</v>
      </c>
      <c r="J881">
        <f>Cocina[[#This Row],[Costo Unitario]]*Cocina[[#This Row],[Cantidad Ordenada]]</f>
        <v>40</v>
      </c>
      <c r="K881">
        <f>Cocina[[#This Row],[Ganacia Bruta]]-Cocina[[#This Row],[Coste Total]]</f>
        <v>28</v>
      </c>
      <c r="L881" s="3">
        <f>Cocina[[#This Row],[Ganancia Neta]]/Cocina[[#This Row],[Ganacia Bruta]]</f>
        <v>0.41176470588235292</v>
      </c>
      <c r="N881"/>
    </row>
    <row r="882" spans="1:14" x14ac:dyDescent="0.2">
      <c r="A882">
        <v>343</v>
      </c>
      <c r="B882">
        <v>12</v>
      </c>
      <c r="C882" t="s">
        <v>79</v>
      </c>
      <c r="D882">
        <v>14</v>
      </c>
      <c r="E882">
        <v>23</v>
      </c>
      <c r="F882">
        <v>3</v>
      </c>
      <c r="G882">
        <v>43</v>
      </c>
      <c r="H882" s="8">
        <f>Cocina[[#This Row],[Tiempo de Preparación]]/Cocina[[#This Row],[Cantidad Ordenada]]</f>
        <v>14.333333333333334</v>
      </c>
      <c r="I882">
        <f>Cocina[[#This Row],[Precio Unitario]]*Cocina[[#This Row],[Cantidad Ordenada]]</f>
        <v>69</v>
      </c>
      <c r="J882">
        <f>Cocina[[#This Row],[Costo Unitario]]*Cocina[[#This Row],[Cantidad Ordenada]]</f>
        <v>42</v>
      </c>
      <c r="K882">
        <f>Cocina[[#This Row],[Ganacia Bruta]]-Cocina[[#This Row],[Coste Total]]</f>
        <v>27</v>
      </c>
      <c r="L882" s="3">
        <f>Cocina[[#This Row],[Ganancia Neta]]/Cocina[[#This Row],[Ganacia Bruta]]</f>
        <v>0.39130434782608697</v>
      </c>
      <c r="N882"/>
    </row>
    <row r="883" spans="1:14" x14ac:dyDescent="0.2">
      <c r="A883">
        <v>344</v>
      </c>
      <c r="B883">
        <v>15</v>
      </c>
      <c r="C883" t="s">
        <v>11</v>
      </c>
      <c r="D883">
        <v>21</v>
      </c>
      <c r="E883">
        <v>35</v>
      </c>
      <c r="F883">
        <v>1</v>
      </c>
      <c r="G883">
        <v>11</v>
      </c>
      <c r="H883" s="8">
        <f>Cocina[[#This Row],[Tiempo de Preparación]]/Cocina[[#This Row],[Cantidad Ordenada]]</f>
        <v>11</v>
      </c>
      <c r="I883">
        <f>Cocina[[#This Row],[Precio Unitario]]*Cocina[[#This Row],[Cantidad Ordenada]]</f>
        <v>35</v>
      </c>
      <c r="J883">
        <f>Cocina[[#This Row],[Costo Unitario]]*Cocina[[#This Row],[Cantidad Ordenada]]</f>
        <v>21</v>
      </c>
      <c r="K883">
        <f>Cocina[[#This Row],[Ganacia Bruta]]-Cocina[[#This Row],[Coste Total]]</f>
        <v>14</v>
      </c>
      <c r="L883" s="3">
        <f>Cocina[[#This Row],[Ganancia Neta]]/Cocina[[#This Row],[Ganacia Bruta]]</f>
        <v>0.4</v>
      </c>
      <c r="N883"/>
    </row>
    <row r="884" spans="1:14" x14ac:dyDescent="0.2">
      <c r="A884">
        <v>344</v>
      </c>
      <c r="B884">
        <v>15</v>
      </c>
      <c r="C884" t="s">
        <v>47</v>
      </c>
      <c r="D884">
        <v>19</v>
      </c>
      <c r="E884">
        <v>31</v>
      </c>
      <c r="F884">
        <v>2</v>
      </c>
      <c r="G884">
        <v>28</v>
      </c>
      <c r="H884" s="8">
        <f>Cocina[[#This Row],[Tiempo de Preparación]]/Cocina[[#This Row],[Cantidad Ordenada]]</f>
        <v>14</v>
      </c>
      <c r="I884">
        <f>Cocina[[#This Row],[Precio Unitario]]*Cocina[[#This Row],[Cantidad Ordenada]]</f>
        <v>62</v>
      </c>
      <c r="J884">
        <f>Cocina[[#This Row],[Costo Unitario]]*Cocina[[#This Row],[Cantidad Ordenada]]</f>
        <v>38</v>
      </c>
      <c r="K884">
        <f>Cocina[[#This Row],[Ganacia Bruta]]-Cocina[[#This Row],[Coste Total]]</f>
        <v>24</v>
      </c>
      <c r="L884" s="3">
        <f>Cocina[[#This Row],[Ganancia Neta]]/Cocina[[#This Row],[Ganacia Bruta]]</f>
        <v>0.38709677419354838</v>
      </c>
      <c r="N884"/>
    </row>
    <row r="885" spans="1:14" x14ac:dyDescent="0.2">
      <c r="A885">
        <v>344</v>
      </c>
      <c r="B885">
        <v>15</v>
      </c>
      <c r="C885" t="s">
        <v>95</v>
      </c>
      <c r="D885">
        <v>19</v>
      </c>
      <c r="E885">
        <v>32</v>
      </c>
      <c r="F885">
        <v>2</v>
      </c>
      <c r="G885">
        <v>19</v>
      </c>
      <c r="H885" s="8">
        <f>Cocina[[#This Row],[Tiempo de Preparación]]/Cocina[[#This Row],[Cantidad Ordenada]]</f>
        <v>9.5</v>
      </c>
      <c r="I885">
        <f>Cocina[[#This Row],[Precio Unitario]]*Cocina[[#This Row],[Cantidad Ordenada]]</f>
        <v>64</v>
      </c>
      <c r="J885">
        <f>Cocina[[#This Row],[Costo Unitario]]*Cocina[[#This Row],[Cantidad Ordenada]]</f>
        <v>38</v>
      </c>
      <c r="K885">
        <f>Cocina[[#This Row],[Ganacia Bruta]]-Cocina[[#This Row],[Coste Total]]</f>
        <v>26</v>
      </c>
      <c r="L885" s="3">
        <f>Cocina[[#This Row],[Ganancia Neta]]/Cocina[[#This Row],[Ganacia Bruta]]</f>
        <v>0.40625</v>
      </c>
      <c r="N885"/>
    </row>
    <row r="886" spans="1:14" x14ac:dyDescent="0.2">
      <c r="A886">
        <v>344</v>
      </c>
      <c r="B886">
        <v>15</v>
      </c>
      <c r="C886" t="s">
        <v>82</v>
      </c>
      <c r="D886">
        <v>13</v>
      </c>
      <c r="E886">
        <v>22</v>
      </c>
      <c r="F886">
        <v>1</v>
      </c>
      <c r="G886">
        <v>28</v>
      </c>
      <c r="H886" s="8">
        <f>Cocina[[#This Row],[Tiempo de Preparación]]/Cocina[[#This Row],[Cantidad Ordenada]]</f>
        <v>28</v>
      </c>
      <c r="I886">
        <f>Cocina[[#This Row],[Precio Unitario]]*Cocina[[#This Row],[Cantidad Ordenada]]</f>
        <v>22</v>
      </c>
      <c r="J886">
        <f>Cocina[[#This Row],[Costo Unitario]]*Cocina[[#This Row],[Cantidad Ordenada]]</f>
        <v>13</v>
      </c>
      <c r="K886">
        <f>Cocina[[#This Row],[Ganacia Bruta]]-Cocina[[#This Row],[Coste Total]]</f>
        <v>9</v>
      </c>
      <c r="L886" s="3">
        <f>Cocina[[#This Row],[Ganancia Neta]]/Cocina[[#This Row],[Ganacia Bruta]]</f>
        <v>0.40909090909090912</v>
      </c>
      <c r="N886"/>
    </row>
    <row r="887" spans="1:14" x14ac:dyDescent="0.2">
      <c r="A887">
        <v>345</v>
      </c>
      <c r="B887">
        <v>16</v>
      </c>
      <c r="C887" t="s">
        <v>44</v>
      </c>
      <c r="D887">
        <v>11</v>
      </c>
      <c r="E887">
        <v>19</v>
      </c>
      <c r="F887">
        <v>2</v>
      </c>
      <c r="G887">
        <v>18</v>
      </c>
      <c r="H887" s="8">
        <f>Cocina[[#This Row],[Tiempo de Preparación]]/Cocina[[#This Row],[Cantidad Ordenada]]</f>
        <v>9</v>
      </c>
      <c r="I887">
        <f>Cocina[[#This Row],[Precio Unitario]]*Cocina[[#This Row],[Cantidad Ordenada]]</f>
        <v>38</v>
      </c>
      <c r="J887">
        <f>Cocina[[#This Row],[Costo Unitario]]*Cocina[[#This Row],[Cantidad Ordenada]]</f>
        <v>22</v>
      </c>
      <c r="K887">
        <f>Cocina[[#This Row],[Ganacia Bruta]]-Cocina[[#This Row],[Coste Total]]</f>
        <v>16</v>
      </c>
      <c r="L887" s="3">
        <f>Cocina[[#This Row],[Ganancia Neta]]/Cocina[[#This Row],[Ganacia Bruta]]</f>
        <v>0.42105263157894735</v>
      </c>
      <c r="N887"/>
    </row>
    <row r="888" spans="1:14" x14ac:dyDescent="0.2">
      <c r="A888">
        <v>346</v>
      </c>
      <c r="B888">
        <v>1</v>
      </c>
      <c r="C888" t="s">
        <v>35</v>
      </c>
      <c r="D888">
        <v>22</v>
      </c>
      <c r="E888">
        <v>36</v>
      </c>
      <c r="F888">
        <v>2</v>
      </c>
      <c r="G888">
        <v>22</v>
      </c>
      <c r="H888" s="8">
        <f>Cocina[[#This Row],[Tiempo de Preparación]]/Cocina[[#This Row],[Cantidad Ordenada]]</f>
        <v>11</v>
      </c>
      <c r="I888">
        <f>Cocina[[#This Row],[Precio Unitario]]*Cocina[[#This Row],[Cantidad Ordenada]]</f>
        <v>72</v>
      </c>
      <c r="J888">
        <f>Cocina[[#This Row],[Costo Unitario]]*Cocina[[#This Row],[Cantidad Ordenada]]</f>
        <v>44</v>
      </c>
      <c r="K888">
        <f>Cocina[[#This Row],[Ganacia Bruta]]-Cocina[[#This Row],[Coste Total]]</f>
        <v>28</v>
      </c>
      <c r="L888" s="3">
        <f>Cocina[[#This Row],[Ganancia Neta]]/Cocina[[#This Row],[Ganacia Bruta]]</f>
        <v>0.3888888888888889</v>
      </c>
      <c r="N888"/>
    </row>
    <row r="889" spans="1:14" x14ac:dyDescent="0.2">
      <c r="A889">
        <v>347</v>
      </c>
      <c r="B889">
        <v>7</v>
      </c>
      <c r="C889" t="s">
        <v>11</v>
      </c>
      <c r="D889">
        <v>21</v>
      </c>
      <c r="E889">
        <v>35</v>
      </c>
      <c r="F889">
        <v>2</v>
      </c>
      <c r="G889">
        <v>44</v>
      </c>
      <c r="H889" s="8">
        <f>Cocina[[#This Row],[Tiempo de Preparación]]/Cocina[[#This Row],[Cantidad Ordenada]]</f>
        <v>22</v>
      </c>
      <c r="I889">
        <f>Cocina[[#This Row],[Precio Unitario]]*Cocina[[#This Row],[Cantidad Ordenada]]</f>
        <v>70</v>
      </c>
      <c r="J889">
        <f>Cocina[[#This Row],[Costo Unitario]]*Cocina[[#This Row],[Cantidad Ordenada]]</f>
        <v>42</v>
      </c>
      <c r="K889">
        <f>Cocina[[#This Row],[Ganacia Bruta]]-Cocina[[#This Row],[Coste Total]]</f>
        <v>28</v>
      </c>
      <c r="L889" s="3">
        <f>Cocina[[#This Row],[Ganancia Neta]]/Cocina[[#This Row],[Ganacia Bruta]]</f>
        <v>0.4</v>
      </c>
      <c r="N889"/>
    </row>
    <row r="890" spans="1:14" x14ac:dyDescent="0.2">
      <c r="A890">
        <v>348</v>
      </c>
      <c r="B890">
        <v>16</v>
      </c>
      <c r="C890" t="s">
        <v>61</v>
      </c>
      <c r="D890">
        <v>15</v>
      </c>
      <c r="E890">
        <v>26</v>
      </c>
      <c r="F890">
        <v>1</v>
      </c>
      <c r="G890">
        <v>31</v>
      </c>
      <c r="H890" s="8">
        <f>Cocina[[#This Row],[Tiempo de Preparación]]/Cocina[[#This Row],[Cantidad Ordenada]]</f>
        <v>31</v>
      </c>
      <c r="I890">
        <f>Cocina[[#This Row],[Precio Unitario]]*Cocina[[#This Row],[Cantidad Ordenada]]</f>
        <v>26</v>
      </c>
      <c r="J890">
        <f>Cocina[[#This Row],[Costo Unitario]]*Cocina[[#This Row],[Cantidad Ordenada]]</f>
        <v>15</v>
      </c>
      <c r="K890">
        <f>Cocina[[#This Row],[Ganacia Bruta]]-Cocina[[#This Row],[Coste Total]]</f>
        <v>11</v>
      </c>
      <c r="L890" s="3">
        <f>Cocina[[#This Row],[Ganancia Neta]]/Cocina[[#This Row],[Ganacia Bruta]]</f>
        <v>0.42307692307692307</v>
      </c>
      <c r="N890"/>
    </row>
    <row r="891" spans="1:14" x14ac:dyDescent="0.2">
      <c r="A891">
        <v>348</v>
      </c>
      <c r="B891">
        <v>16</v>
      </c>
      <c r="C891" t="s">
        <v>56</v>
      </c>
      <c r="D891">
        <v>12</v>
      </c>
      <c r="E891">
        <v>20</v>
      </c>
      <c r="F891">
        <v>3</v>
      </c>
      <c r="G891">
        <v>57</v>
      </c>
      <c r="H891" s="8">
        <f>Cocina[[#This Row],[Tiempo de Preparación]]/Cocina[[#This Row],[Cantidad Ordenada]]</f>
        <v>19</v>
      </c>
      <c r="I891">
        <f>Cocina[[#This Row],[Precio Unitario]]*Cocina[[#This Row],[Cantidad Ordenada]]</f>
        <v>60</v>
      </c>
      <c r="J891">
        <f>Cocina[[#This Row],[Costo Unitario]]*Cocina[[#This Row],[Cantidad Ordenada]]</f>
        <v>36</v>
      </c>
      <c r="K891">
        <f>Cocina[[#This Row],[Ganacia Bruta]]-Cocina[[#This Row],[Coste Total]]</f>
        <v>24</v>
      </c>
      <c r="L891" s="3">
        <f>Cocina[[#This Row],[Ganancia Neta]]/Cocina[[#This Row],[Ganacia Bruta]]</f>
        <v>0.4</v>
      </c>
      <c r="N891"/>
    </row>
    <row r="892" spans="1:14" x14ac:dyDescent="0.2">
      <c r="A892">
        <v>349</v>
      </c>
      <c r="B892">
        <v>13</v>
      </c>
      <c r="C892" t="s">
        <v>31</v>
      </c>
      <c r="D892">
        <v>18</v>
      </c>
      <c r="E892">
        <v>30</v>
      </c>
      <c r="F892">
        <v>2</v>
      </c>
      <c r="G892">
        <v>25</v>
      </c>
      <c r="H892" s="8">
        <f>Cocina[[#This Row],[Tiempo de Preparación]]/Cocina[[#This Row],[Cantidad Ordenada]]</f>
        <v>12.5</v>
      </c>
      <c r="I892">
        <f>Cocina[[#This Row],[Precio Unitario]]*Cocina[[#This Row],[Cantidad Ordenada]]</f>
        <v>60</v>
      </c>
      <c r="J892">
        <f>Cocina[[#This Row],[Costo Unitario]]*Cocina[[#This Row],[Cantidad Ordenada]]</f>
        <v>36</v>
      </c>
      <c r="K892">
        <f>Cocina[[#This Row],[Ganacia Bruta]]-Cocina[[#This Row],[Coste Total]]</f>
        <v>24</v>
      </c>
      <c r="L892" s="3">
        <f>Cocina[[#This Row],[Ganancia Neta]]/Cocina[[#This Row],[Ganacia Bruta]]</f>
        <v>0.4</v>
      </c>
      <c r="N892"/>
    </row>
    <row r="893" spans="1:14" x14ac:dyDescent="0.2">
      <c r="A893">
        <v>349</v>
      </c>
      <c r="B893">
        <v>13</v>
      </c>
      <c r="C893" t="s">
        <v>44</v>
      </c>
      <c r="D893">
        <v>11</v>
      </c>
      <c r="E893">
        <v>19</v>
      </c>
      <c r="F893">
        <v>3</v>
      </c>
      <c r="G893">
        <v>7</v>
      </c>
      <c r="H893" s="8">
        <f>Cocina[[#This Row],[Tiempo de Preparación]]/Cocina[[#This Row],[Cantidad Ordenada]]</f>
        <v>2.3333333333333335</v>
      </c>
      <c r="I893">
        <f>Cocina[[#This Row],[Precio Unitario]]*Cocina[[#This Row],[Cantidad Ordenada]]</f>
        <v>57</v>
      </c>
      <c r="J893">
        <f>Cocina[[#This Row],[Costo Unitario]]*Cocina[[#This Row],[Cantidad Ordenada]]</f>
        <v>33</v>
      </c>
      <c r="K893">
        <f>Cocina[[#This Row],[Ganacia Bruta]]-Cocina[[#This Row],[Coste Total]]</f>
        <v>24</v>
      </c>
      <c r="L893" s="3">
        <f>Cocina[[#This Row],[Ganancia Neta]]/Cocina[[#This Row],[Ganacia Bruta]]</f>
        <v>0.42105263157894735</v>
      </c>
      <c r="N893"/>
    </row>
    <row r="894" spans="1:14" x14ac:dyDescent="0.2">
      <c r="A894">
        <v>349</v>
      </c>
      <c r="B894">
        <v>13</v>
      </c>
      <c r="C894" t="s">
        <v>11</v>
      </c>
      <c r="D894">
        <v>21</v>
      </c>
      <c r="E894">
        <v>35</v>
      </c>
      <c r="F894">
        <v>1</v>
      </c>
      <c r="G894">
        <v>53</v>
      </c>
      <c r="H894" s="8">
        <f>Cocina[[#This Row],[Tiempo de Preparación]]/Cocina[[#This Row],[Cantidad Ordenada]]</f>
        <v>53</v>
      </c>
      <c r="I894">
        <f>Cocina[[#This Row],[Precio Unitario]]*Cocina[[#This Row],[Cantidad Ordenada]]</f>
        <v>35</v>
      </c>
      <c r="J894">
        <f>Cocina[[#This Row],[Costo Unitario]]*Cocina[[#This Row],[Cantidad Ordenada]]</f>
        <v>21</v>
      </c>
      <c r="K894">
        <f>Cocina[[#This Row],[Ganacia Bruta]]-Cocina[[#This Row],[Coste Total]]</f>
        <v>14</v>
      </c>
      <c r="L894" s="3">
        <f>Cocina[[#This Row],[Ganancia Neta]]/Cocina[[#This Row],[Ganacia Bruta]]</f>
        <v>0.4</v>
      </c>
      <c r="N894"/>
    </row>
    <row r="895" spans="1:14" x14ac:dyDescent="0.2">
      <c r="A895">
        <v>350</v>
      </c>
      <c r="B895">
        <v>2</v>
      </c>
      <c r="C895" t="s">
        <v>47</v>
      </c>
      <c r="D895">
        <v>19</v>
      </c>
      <c r="E895">
        <v>31</v>
      </c>
      <c r="F895">
        <v>2</v>
      </c>
      <c r="G895">
        <v>52</v>
      </c>
      <c r="H895" s="8">
        <f>Cocina[[#This Row],[Tiempo de Preparación]]/Cocina[[#This Row],[Cantidad Ordenada]]</f>
        <v>26</v>
      </c>
      <c r="I895">
        <f>Cocina[[#This Row],[Precio Unitario]]*Cocina[[#This Row],[Cantidad Ordenada]]</f>
        <v>62</v>
      </c>
      <c r="J895">
        <f>Cocina[[#This Row],[Costo Unitario]]*Cocina[[#This Row],[Cantidad Ordenada]]</f>
        <v>38</v>
      </c>
      <c r="K895">
        <f>Cocina[[#This Row],[Ganacia Bruta]]-Cocina[[#This Row],[Coste Total]]</f>
        <v>24</v>
      </c>
      <c r="L895" s="3">
        <f>Cocina[[#This Row],[Ganancia Neta]]/Cocina[[#This Row],[Ganacia Bruta]]</f>
        <v>0.38709677419354838</v>
      </c>
      <c r="N895"/>
    </row>
    <row r="896" spans="1:14" x14ac:dyDescent="0.2">
      <c r="A896">
        <v>350</v>
      </c>
      <c r="B896">
        <v>2</v>
      </c>
      <c r="C896" t="s">
        <v>41</v>
      </c>
      <c r="D896">
        <v>16</v>
      </c>
      <c r="E896">
        <v>27</v>
      </c>
      <c r="F896">
        <v>3</v>
      </c>
      <c r="G896">
        <v>57</v>
      </c>
      <c r="H896" s="8">
        <f>Cocina[[#This Row],[Tiempo de Preparación]]/Cocina[[#This Row],[Cantidad Ordenada]]</f>
        <v>19</v>
      </c>
      <c r="I896">
        <f>Cocina[[#This Row],[Precio Unitario]]*Cocina[[#This Row],[Cantidad Ordenada]]</f>
        <v>81</v>
      </c>
      <c r="J896">
        <f>Cocina[[#This Row],[Costo Unitario]]*Cocina[[#This Row],[Cantidad Ordenada]]</f>
        <v>48</v>
      </c>
      <c r="K896">
        <f>Cocina[[#This Row],[Ganacia Bruta]]-Cocina[[#This Row],[Coste Total]]</f>
        <v>33</v>
      </c>
      <c r="L896" s="3">
        <f>Cocina[[#This Row],[Ganancia Neta]]/Cocina[[#This Row],[Ganacia Bruta]]</f>
        <v>0.40740740740740738</v>
      </c>
      <c r="N896"/>
    </row>
    <row r="897" spans="1:14" x14ac:dyDescent="0.2">
      <c r="A897">
        <v>351</v>
      </c>
      <c r="B897">
        <v>1</v>
      </c>
      <c r="C897" t="s">
        <v>95</v>
      </c>
      <c r="D897">
        <v>19</v>
      </c>
      <c r="E897">
        <v>32</v>
      </c>
      <c r="F897">
        <v>3</v>
      </c>
      <c r="G897">
        <v>18</v>
      </c>
      <c r="H897" s="8">
        <f>Cocina[[#This Row],[Tiempo de Preparación]]/Cocina[[#This Row],[Cantidad Ordenada]]</f>
        <v>6</v>
      </c>
      <c r="I897">
        <f>Cocina[[#This Row],[Precio Unitario]]*Cocina[[#This Row],[Cantidad Ordenada]]</f>
        <v>96</v>
      </c>
      <c r="J897">
        <f>Cocina[[#This Row],[Costo Unitario]]*Cocina[[#This Row],[Cantidad Ordenada]]</f>
        <v>57</v>
      </c>
      <c r="K897">
        <f>Cocina[[#This Row],[Ganacia Bruta]]-Cocina[[#This Row],[Coste Total]]</f>
        <v>39</v>
      </c>
      <c r="L897" s="3">
        <f>Cocina[[#This Row],[Ganancia Neta]]/Cocina[[#This Row],[Ganacia Bruta]]</f>
        <v>0.40625</v>
      </c>
      <c r="N897"/>
    </row>
    <row r="898" spans="1:14" x14ac:dyDescent="0.2">
      <c r="A898">
        <v>351</v>
      </c>
      <c r="B898">
        <v>1</v>
      </c>
      <c r="C898" t="s">
        <v>11</v>
      </c>
      <c r="D898">
        <v>21</v>
      </c>
      <c r="E898">
        <v>35</v>
      </c>
      <c r="F898">
        <v>3</v>
      </c>
      <c r="G898">
        <v>7</v>
      </c>
      <c r="H898" s="8">
        <f>Cocina[[#This Row],[Tiempo de Preparación]]/Cocina[[#This Row],[Cantidad Ordenada]]</f>
        <v>2.3333333333333335</v>
      </c>
      <c r="I898">
        <f>Cocina[[#This Row],[Precio Unitario]]*Cocina[[#This Row],[Cantidad Ordenada]]</f>
        <v>105</v>
      </c>
      <c r="J898">
        <f>Cocina[[#This Row],[Costo Unitario]]*Cocina[[#This Row],[Cantidad Ordenada]]</f>
        <v>63</v>
      </c>
      <c r="K898">
        <f>Cocina[[#This Row],[Ganacia Bruta]]-Cocina[[#This Row],[Coste Total]]</f>
        <v>42</v>
      </c>
      <c r="L898" s="3">
        <f>Cocina[[#This Row],[Ganancia Neta]]/Cocina[[#This Row],[Ganacia Bruta]]</f>
        <v>0.4</v>
      </c>
      <c r="N898"/>
    </row>
    <row r="899" spans="1:14" x14ac:dyDescent="0.2">
      <c r="A899">
        <v>352</v>
      </c>
      <c r="B899">
        <v>1</v>
      </c>
      <c r="C899" t="s">
        <v>102</v>
      </c>
      <c r="D899">
        <v>20</v>
      </c>
      <c r="E899">
        <v>33</v>
      </c>
      <c r="F899">
        <v>3</v>
      </c>
      <c r="G899">
        <v>7</v>
      </c>
      <c r="H899" s="8">
        <f>Cocina[[#This Row],[Tiempo de Preparación]]/Cocina[[#This Row],[Cantidad Ordenada]]</f>
        <v>2.3333333333333335</v>
      </c>
      <c r="I899">
        <f>Cocina[[#This Row],[Precio Unitario]]*Cocina[[#This Row],[Cantidad Ordenada]]</f>
        <v>99</v>
      </c>
      <c r="J899">
        <f>Cocina[[#This Row],[Costo Unitario]]*Cocina[[#This Row],[Cantidad Ordenada]]</f>
        <v>60</v>
      </c>
      <c r="K899">
        <f>Cocina[[#This Row],[Ganacia Bruta]]-Cocina[[#This Row],[Coste Total]]</f>
        <v>39</v>
      </c>
      <c r="L899" s="3">
        <f>Cocina[[#This Row],[Ganancia Neta]]/Cocina[[#This Row],[Ganacia Bruta]]</f>
        <v>0.39393939393939392</v>
      </c>
      <c r="N899"/>
    </row>
    <row r="900" spans="1:14" x14ac:dyDescent="0.2">
      <c r="A900">
        <v>353</v>
      </c>
      <c r="B900">
        <v>7</v>
      </c>
      <c r="C900" t="s">
        <v>82</v>
      </c>
      <c r="D900">
        <v>13</v>
      </c>
      <c r="E900">
        <v>22</v>
      </c>
      <c r="F900">
        <v>2</v>
      </c>
      <c r="G900">
        <v>50</v>
      </c>
      <c r="H900" s="8">
        <f>Cocina[[#This Row],[Tiempo de Preparación]]/Cocina[[#This Row],[Cantidad Ordenada]]</f>
        <v>25</v>
      </c>
      <c r="I900">
        <f>Cocina[[#This Row],[Precio Unitario]]*Cocina[[#This Row],[Cantidad Ordenada]]</f>
        <v>44</v>
      </c>
      <c r="J900">
        <f>Cocina[[#This Row],[Costo Unitario]]*Cocina[[#This Row],[Cantidad Ordenada]]</f>
        <v>26</v>
      </c>
      <c r="K900">
        <f>Cocina[[#This Row],[Ganacia Bruta]]-Cocina[[#This Row],[Coste Total]]</f>
        <v>18</v>
      </c>
      <c r="L900" s="3">
        <f>Cocina[[#This Row],[Ganancia Neta]]/Cocina[[#This Row],[Ganacia Bruta]]</f>
        <v>0.40909090909090912</v>
      </c>
      <c r="N900"/>
    </row>
    <row r="901" spans="1:14" x14ac:dyDescent="0.2">
      <c r="A901">
        <v>353</v>
      </c>
      <c r="B901">
        <v>7</v>
      </c>
      <c r="C901" t="s">
        <v>31</v>
      </c>
      <c r="D901">
        <v>18</v>
      </c>
      <c r="E901">
        <v>30</v>
      </c>
      <c r="F901">
        <v>1</v>
      </c>
      <c r="G901">
        <v>16</v>
      </c>
      <c r="H901" s="8">
        <f>Cocina[[#This Row],[Tiempo de Preparación]]/Cocina[[#This Row],[Cantidad Ordenada]]</f>
        <v>16</v>
      </c>
      <c r="I901">
        <f>Cocina[[#This Row],[Precio Unitario]]*Cocina[[#This Row],[Cantidad Ordenada]]</f>
        <v>30</v>
      </c>
      <c r="J901">
        <f>Cocina[[#This Row],[Costo Unitario]]*Cocina[[#This Row],[Cantidad Ordenada]]</f>
        <v>18</v>
      </c>
      <c r="K901">
        <f>Cocina[[#This Row],[Ganacia Bruta]]-Cocina[[#This Row],[Coste Total]]</f>
        <v>12</v>
      </c>
      <c r="L901" s="3">
        <f>Cocina[[#This Row],[Ganancia Neta]]/Cocina[[#This Row],[Ganacia Bruta]]</f>
        <v>0.4</v>
      </c>
      <c r="N901"/>
    </row>
    <row r="902" spans="1:14" x14ac:dyDescent="0.2">
      <c r="A902">
        <v>353</v>
      </c>
      <c r="B902">
        <v>7</v>
      </c>
      <c r="C902" t="s">
        <v>11</v>
      </c>
      <c r="D902">
        <v>21</v>
      </c>
      <c r="E902">
        <v>35</v>
      </c>
      <c r="F902">
        <v>2</v>
      </c>
      <c r="G902">
        <v>37</v>
      </c>
      <c r="H902" s="8">
        <f>Cocina[[#This Row],[Tiempo de Preparación]]/Cocina[[#This Row],[Cantidad Ordenada]]</f>
        <v>18.5</v>
      </c>
      <c r="I902">
        <f>Cocina[[#This Row],[Precio Unitario]]*Cocina[[#This Row],[Cantidad Ordenada]]</f>
        <v>70</v>
      </c>
      <c r="J902">
        <f>Cocina[[#This Row],[Costo Unitario]]*Cocina[[#This Row],[Cantidad Ordenada]]</f>
        <v>42</v>
      </c>
      <c r="K902">
        <f>Cocina[[#This Row],[Ganacia Bruta]]-Cocina[[#This Row],[Coste Total]]</f>
        <v>28</v>
      </c>
      <c r="L902" s="3">
        <f>Cocina[[#This Row],[Ganancia Neta]]/Cocina[[#This Row],[Ganacia Bruta]]</f>
        <v>0.4</v>
      </c>
      <c r="N902"/>
    </row>
    <row r="903" spans="1:14" x14ac:dyDescent="0.2">
      <c r="A903">
        <v>353</v>
      </c>
      <c r="B903">
        <v>7</v>
      </c>
      <c r="C903" t="s">
        <v>29</v>
      </c>
      <c r="D903">
        <v>20</v>
      </c>
      <c r="E903">
        <v>34</v>
      </c>
      <c r="F903">
        <v>2</v>
      </c>
      <c r="G903">
        <v>25</v>
      </c>
      <c r="H903" s="8">
        <f>Cocina[[#This Row],[Tiempo de Preparación]]/Cocina[[#This Row],[Cantidad Ordenada]]</f>
        <v>12.5</v>
      </c>
      <c r="I903">
        <f>Cocina[[#This Row],[Precio Unitario]]*Cocina[[#This Row],[Cantidad Ordenada]]</f>
        <v>68</v>
      </c>
      <c r="J903">
        <f>Cocina[[#This Row],[Costo Unitario]]*Cocina[[#This Row],[Cantidad Ordenada]]</f>
        <v>40</v>
      </c>
      <c r="K903">
        <f>Cocina[[#This Row],[Ganacia Bruta]]-Cocina[[#This Row],[Coste Total]]</f>
        <v>28</v>
      </c>
      <c r="L903" s="3">
        <f>Cocina[[#This Row],[Ganancia Neta]]/Cocina[[#This Row],[Ganacia Bruta]]</f>
        <v>0.41176470588235292</v>
      </c>
      <c r="N903"/>
    </row>
    <row r="904" spans="1:14" x14ac:dyDescent="0.2">
      <c r="A904">
        <v>354</v>
      </c>
      <c r="B904">
        <v>12</v>
      </c>
      <c r="C904" t="s">
        <v>44</v>
      </c>
      <c r="D904">
        <v>11</v>
      </c>
      <c r="E904">
        <v>19</v>
      </c>
      <c r="F904">
        <v>3</v>
      </c>
      <c r="G904">
        <v>32</v>
      </c>
      <c r="H904" s="8">
        <f>Cocina[[#This Row],[Tiempo de Preparación]]/Cocina[[#This Row],[Cantidad Ordenada]]</f>
        <v>10.666666666666666</v>
      </c>
      <c r="I904">
        <f>Cocina[[#This Row],[Precio Unitario]]*Cocina[[#This Row],[Cantidad Ordenada]]</f>
        <v>57</v>
      </c>
      <c r="J904">
        <f>Cocina[[#This Row],[Costo Unitario]]*Cocina[[#This Row],[Cantidad Ordenada]]</f>
        <v>33</v>
      </c>
      <c r="K904">
        <f>Cocina[[#This Row],[Ganacia Bruta]]-Cocina[[#This Row],[Coste Total]]</f>
        <v>24</v>
      </c>
      <c r="L904" s="3">
        <f>Cocina[[#This Row],[Ganancia Neta]]/Cocina[[#This Row],[Ganacia Bruta]]</f>
        <v>0.42105263157894735</v>
      </c>
      <c r="N904"/>
    </row>
    <row r="905" spans="1:14" x14ac:dyDescent="0.2">
      <c r="A905">
        <v>354</v>
      </c>
      <c r="B905">
        <v>12</v>
      </c>
      <c r="C905" t="s">
        <v>95</v>
      </c>
      <c r="D905">
        <v>19</v>
      </c>
      <c r="E905">
        <v>32</v>
      </c>
      <c r="F905">
        <v>2</v>
      </c>
      <c r="G905">
        <v>49</v>
      </c>
      <c r="H905" s="8">
        <f>Cocina[[#This Row],[Tiempo de Preparación]]/Cocina[[#This Row],[Cantidad Ordenada]]</f>
        <v>24.5</v>
      </c>
      <c r="I905">
        <f>Cocina[[#This Row],[Precio Unitario]]*Cocina[[#This Row],[Cantidad Ordenada]]</f>
        <v>64</v>
      </c>
      <c r="J905">
        <f>Cocina[[#This Row],[Costo Unitario]]*Cocina[[#This Row],[Cantidad Ordenada]]</f>
        <v>38</v>
      </c>
      <c r="K905">
        <f>Cocina[[#This Row],[Ganacia Bruta]]-Cocina[[#This Row],[Coste Total]]</f>
        <v>26</v>
      </c>
      <c r="L905" s="3">
        <f>Cocina[[#This Row],[Ganancia Neta]]/Cocina[[#This Row],[Ganacia Bruta]]</f>
        <v>0.40625</v>
      </c>
      <c r="N905"/>
    </row>
    <row r="906" spans="1:14" x14ac:dyDescent="0.2">
      <c r="A906">
        <v>354</v>
      </c>
      <c r="B906">
        <v>12</v>
      </c>
      <c r="C906" t="s">
        <v>37</v>
      </c>
      <c r="D906">
        <v>10</v>
      </c>
      <c r="E906">
        <v>18</v>
      </c>
      <c r="F906">
        <v>2</v>
      </c>
      <c r="G906">
        <v>7</v>
      </c>
      <c r="H906" s="8">
        <f>Cocina[[#This Row],[Tiempo de Preparación]]/Cocina[[#This Row],[Cantidad Ordenada]]</f>
        <v>3.5</v>
      </c>
      <c r="I906">
        <f>Cocina[[#This Row],[Precio Unitario]]*Cocina[[#This Row],[Cantidad Ordenada]]</f>
        <v>36</v>
      </c>
      <c r="J906">
        <f>Cocina[[#This Row],[Costo Unitario]]*Cocina[[#This Row],[Cantidad Ordenada]]</f>
        <v>20</v>
      </c>
      <c r="K906">
        <f>Cocina[[#This Row],[Ganacia Bruta]]-Cocina[[#This Row],[Coste Total]]</f>
        <v>16</v>
      </c>
      <c r="L906" s="3">
        <f>Cocina[[#This Row],[Ganancia Neta]]/Cocina[[#This Row],[Ganacia Bruta]]</f>
        <v>0.44444444444444442</v>
      </c>
      <c r="N906"/>
    </row>
    <row r="907" spans="1:14" x14ac:dyDescent="0.2">
      <c r="A907">
        <v>354</v>
      </c>
      <c r="B907">
        <v>12</v>
      </c>
      <c r="C907" t="s">
        <v>65</v>
      </c>
      <c r="D907">
        <v>14</v>
      </c>
      <c r="E907">
        <v>24</v>
      </c>
      <c r="F907">
        <v>1</v>
      </c>
      <c r="G907">
        <v>49</v>
      </c>
      <c r="H907" s="8">
        <f>Cocina[[#This Row],[Tiempo de Preparación]]/Cocina[[#This Row],[Cantidad Ordenada]]</f>
        <v>49</v>
      </c>
      <c r="I907">
        <f>Cocina[[#This Row],[Precio Unitario]]*Cocina[[#This Row],[Cantidad Ordenada]]</f>
        <v>24</v>
      </c>
      <c r="J907">
        <f>Cocina[[#This Row],[Costo Unitario]]*Cocina[[#This Row],[Cantidad Ordenada]]</f>
        <v>14</v>
      </c>
      <c r="K907">
        <f>Cocina[[#This Row],[Ganacia Bruta]]-Cocina[[#This Row],[Coste Total]]</f>
        <v>10</v>
      </c>
      <c r="L907" s="3">
        <f>Cocina[[#This Row],[Ganancia Neta]]/Cocina[[#This Row],[Ganacia Bruta]]</f>
        <v>0.41666666666666669</v>
      </c>
      <c r="N907"/>
    </row>
    <row r="908" spans="1:14" x14ac:dyDescent="0.2">
      <c r="A908">
        <v>355</v>
      </c>
      <c r="B908">
        <v>4</v>
      </c>
      <c r="C908" t="s">
        <v>61</v>
      </c>
      <c r="D908">
        <v>15</v>
      </c>
      <c r="E908">
        <v>26</v>
      </c>
      <c r="F908">
        <v>1</v>
      </c>
      <c r="G908">
        <v>7</v>
      </c>
      <c r="H908" s="8">
        <f>Cocina[[#This Row],[Tiempo de Preparación]]/Cocina[[#This Row],[Cantidad Ordenada]]</f>
        <v>7</v>
      </c>
      <c r="I908">
        <f>Cocina[[#This Row],[Precio Unitario]]*Cocina[[#This Row],[Cantidad Ordenada]]</f>
        <v>26</v>
      </c>
      <c r="J908">
        <f>Cocina[[#This Row],[Costo Unitario]]*Cocina[[#This Row],[Cantidad Ordenada]]</f>
        <v>15</v>
      </c>
      <c r="K908">
        <f>Cocina[[#This Row],[Ganacia Bruta]]-Cocina[[#This Row],[Coste Total]]</f>
        <v>11</v>
      </c>
      <c r="L908" s="3">
        <f>Cocina[[#This Row],[Ganancia Neta]]/Cocina[[#This Row],[Ganacia Bruta]]</f>
        <v>0.42307692307692307</v>
      </c>
      <c r="N908"/>
    </row>
    <row r="909" spans="1:14" x14ac:dyDescent="0.2">
      <c r="A909">
        <v>356</v>
      </c>
      <c r="B909">
        <v>1</v>
      </c>
      <c r="C909" t="s">
        <v>37</v>
      </c>
      <c r="D909">
        <v>10</v>
      </c>
      <c r="E909">
        <v>18</v>
      </c>
      <c r="F909">
        <v>2</v>
      </c>
      <c r="G909">
        <v>7</v>
      </c>
      <c r="H909" s="8">
        <f>Cocina[[#This Row],[Tiempo de Preparación]]/Cocina[[#This Row],[Cantidad Ordenada]]</f>
        <v>3.5</v>
      </c>
      <c r="I909">
        <f>Cocina[[#This Row],[Precio Unitario]]*Cocina[[#This Row],[Cantidad Ordenada]]</f>
        <v>36</v>
      </c>
      <c r="J909">
        <f>Cocina[[#This Row],[Costo Unitario]]*Cocina[[#This Row],[Cantidad Ordenada]]</f>
        <v>20</v>
      </c>
      <c r="K909">
        <f>Cocina[[#This Row],[Ganacia Bruta]]-Cocina[[#This Row],[Coste Total]]</f>
        <v>16</v>
      </c>
      <c r="L909" s="3">
        <f>Cocina[[#This Row],[Ganancia Neta]]/Cocina[[#This Row],[Ganacia Bruta]]</f>
        <v>0.44444444444444442</v>
      </c>
      <c r="N909"/>
    </row>
    <row r="910" spans="1:14" x14ac:dyDescent="0.2">
      <c r="A910">
        <v>357</v>
      </c>
      <c r="B910">
        <v>17</v>
      </c>
      <c r="C910" t="s">
        <v>50</v>
      </c>
      <c r="D910">
        <v>15</v>
      </c>
      <c r="E910">
        <v>25</v>
      </c>
      <c r="F910">
        <v>1</v>
      </c>
      <c r="G910">
        <v>12</v>
      </c>
      <c r="H910" s="8">
        <f>Cocina[[#This Row],[Tiempo de Preparación]]/Cocina[[#This Row],[Cantidad Ordenada]]</f>
        <v>12</v>
      </c>
      <c r="I910">
        <f>Cocina[[#This Row],[Precio Unitario]]*Cocina[[#This Row],[Cantidad Ordenada]]</f>
        <v>25</v>
      </c>
      <c r="J910">
        <f>Cocina[[#This Row],[Costo Unitario]]*Cocina[[#This Row],[Cantidad Ordenada]]</f>
        <v>15</v>
      </c>
      <c r="K910">
        <f>Cocina[[#This Row],[Ganacia Bruta]]-Cocina[[#This Row],[Coste Total]]</f>
        <v>10</v>
      </c>
      <c r="L910" s="3">
        <f>Cocina[[#This Row],[Ganancia Neta]]/Cocina[[#This Row],[Ganacia Bruta]]</f>
        <v>0.4</v>
      </c>
      <c r="N910"/>
    </row>
    <row r="911" spans="1:14" x14ac:dyDescent="0.2">
      <c r="A911">
        <v>357</v>
      </c>
      <c r="B911">
        <v>17</v>
      </c>
      <c r="C911" t="s">
        <v>56</v>
      </c>
      <c r="D911">
        <v>12</v>
      </c>
      <c r="E911">
        <v>20</v>
      </c>
      <c r="F911">
        <v>2</v>
      </c>
      <c r="G911">
        <v>5</v>
      </c>
      <c r="H911" s="8">
        <f>Cocina[[#This Row],[Tiempo de Preparación]]/Cocina[[#This Row],[Cantidad Ordenada]]</f>
        <v>2.5</v>
      </c>
      <c r="I911">
        <f>Cocina[[#This Row],[Precio Unitario]]*Cocina[[#This Row],[Cantidad Ordenada]]</f>
        <v>40</v>
      </c>
      <c r="J911">
        <f>Cocina[[#This Row],[Costo Unitario]]*Cocina[[#This Row],[Cantidad Ordenada]]</f>
        <v>24</v>
      </c>
      <c r="K911">
        <f>Cocina[[#This Row],[Ganacia Bruta]]-Cocina[[#This Row],[Coste Total]]</f>
        <v>16</v>
      </c>
      <c r="L911" s="3">
        <f>Cocina[[#This Row],[Ganancia Neta]]/Cocina[[#This Row],[Ganacia Bruta]]</f>
        <v>0.4</v>
      </c>
      <c r="N911"/>
    </row>
    <row r="912" spans="1:14" x14ac:dyDescent="0.2">
      <c r="A912">
        <v>357</v>
      </c>
      <c r="B912">
        <v>17</v>
      </c>
      <c r="C912" t="s">
        <v>41</v>
      </c>
      <c r="D912">
        <v>16</v>
      </c>
      <c r="E912">
        <v>27</v>
      </c>
      <c r="F912">
        <v>3</v>
      </c>
      <c r="G912">
        <v>31</v>
      </c>
      <c r="H912" s="8">
        <f>Cocina[[#This Row],[Tiempo de Preparación]]/Cocina[[#This Row],[Cantidad Ordenada]]</f>
        <v>10.333333333333334</v>
      </c>
      <c r="I912">
        <f>Cocina[[#This Row],[Precio Unitario]]*Cocina[[#This Row],[Cantidad Ordenada]]</f>
        <v>81</v>
      </c>
      <c r="J912">
        <f>Cocina[[#This Row],[Costo Unitario]]*Cocina[[#This Row],[Cantidad Ordenada]]</f>
        <v>48</v>
      </c>
      <c r="K912">
        <f>Cocina[[#This Row],[Ganacia Bruta]]-Cocina[[#This Row],[Coste Total]]</f>
        <v>33</v>
      </c>
      <c r="L912" s="3">
        <f>Cocina[[#This Row],[Ganancia Neta]]/Cocina[[#This Row],[Ganacia Bruta]]</f>
        <v>0.40740740740740738</v>
      </c>
      <c r="N912"/>
    </row>
    <row r="913" spans="1:14" x14ac:dyDescent="0.2">
      <c r="A913">
        <v>357</v>
      </c>
      <c r="B913">
        <v>17</v>
      </c>
      <c r="C913" t="s">
        <v>82</v>
      </c>
      <c r="D913">
        <v>13</v>
      </c>
      <c r="E913">
        <v>22</v>
      </c>
      <c r="F913">
        <v>1</v>
      </c>
      <c r="G913">
        <v>48</v>
      </c>
      <c r="H913" s="8">
        <f>Cocina[[#This Row],[Tiempo de Preparación]]/Cocina[[#This Row],[Cantidad Ordenada]]</f>
        <v>48</v>
      </c>
      <c r="I913">
        <f>Cocina[[#This Row],[Precio Unitario]]*Cocina[[#This Row],[Cantidad Ordenada]]</f>
        <v>22</v>
      </c>
      <c r="J913">
        <f>Cocina[[#This Row],[Costo Unitario]]*Cocina[[#This Row],[Cantidad Ordenada]]</f>
        <v>13</v>
      </c>
      <c r="K913">
        <f>Cocina[[#This Row],[Ganacia Bruta]]-Cocina[[#This Row],[Coste Total]]</f>
        <v>9</v>
      </c>
      <c r="L913" s="3">
        <f>Cocina[[#This Row],[Ganancia Neta]]/Cocina[[#This Row],[Ganacia Bruta]]</f>
        <v>0.40909090909090912</v>
      </c>
      <c r="N913"/>
    </row>
    <row r="914" spans="1:14" x14ac:dyDescent="0.2">
      <c r="A914">
        <v>358</v>
      </c>
      <c r="B914">
        <v>13</v>
      </c>
      <c r="C914" t="s">
        <v>61</v>
      </c>
      <c r="D914">
        <v>15</v>
      </c>
      <c r="E914">
        <v>26</v>
      </c>
      <c r="F914">
        <v>2</v>
      </c>
      <c r="G914">
        <v>50</v>
      </c>
      <c r="H914" s="8">
        <f>Cocina[[#This Row],[Tiempo de Preparación]]/Cocina[[#This Row],[Cantidad Ordenada]]</f>
        <v>25</v>
      </c>
      <c r="I914">
        <f>Cocina[[#This Row],[Precio Unitario]]*Cocina[[#This Row],[Cantidad Ordenada]]</f>
        <v>52</v>
      </c>
      <c r="J914">
        <f>Cocina[[#This Row],[Costo Unitario]]*Cocina[[#This Row],[Cantidad Ordenada]]</f>
        <v>30</v>
      </c>
      <c r="K914">
        <f>Cocina[[#This Row],[Ganacia Bruta]]-Cocina[[#This Row],[Coste Total]]</f>
        <v>22</v>
      </c>
      <c r="L914" s="3">
        <f>Cocina[[#This Row],[Ganancia Neta]]/Cocina[[#This Row],[Ganacia Bruta]]</f>
        <v>0.42307692307692307</v>
      </c>
      <c r="N914"/>
    </row>
    <row r="915" spans="1:14" x14ac:dyDescent="0.2">
      <c r="A915">
        <v>358</v>
      </c>
      <c r="B915">
        <v>13</v>
      </c>
      <c r="C915" t="s">
        <v>37</v>
      </c>
      <c r="D915">
        <v>10</v>
      </c>
      <c r="E915">
        <v>18</v>
      </c>
      <c r="F915">
        <v>3</v>
      </c>
      <c r="G915">
        <v>50</v>
      </c>
      <c r="H915" s="8">
        <f>Cocina[[#This Row],[Tiempo de Preparación]]/Cocina[[#This Row],[Cantidad Ordenada]]</f>
        <v>16.666666666666668</v>
      </c>
      <c r="I915">
        <f>Cocina[[#This Row],[Precio Unitario]]*Cocina[[#This Row],[Cantidad Ordenada]]</f>
        <v>54</v>
      </c>
      <c r="J915">
        <f>Cocina[[#This Row],[Costo Unitario]]*Cocina[[#This Row],[Cantidad Ordenada]]</f>
        <v>30</v>
      </c>
      <c r="K915">
        <f>Cocina[[#This Row],[Ganacia Bruta]]-Cocina[[#This Row],[Coste Total]]</f>
        <v>24</v>
      </c>
      <c r="L915" s="3">
        <f>Cocina[[#This Row],[Ganancia Neta]]/Cocina[[#This Row],[Ganacia Bruta]]</f>
        <v>0.44444444444444442</v>
      </c>
      <c r="N915"/>
    </row>
    <row r="916" spans="1:14" x14ac:dyDescent="0.2">
      <c r="A916">
        <v>358</v>
      </c>
      <c r="B916">
        <v>13</v>
      </c>
      <c r="C916" t="s">
        <v>56</v>
      </c>
      <c r="D916">
        <v>12</v>
      </c>
      <c r="E916">
        <v>20</v>
      </c>
      <c r="F916">
        <v>3</v>
      </c>
      <c r="G916">
        <v>52</v>
      </c>
      <c r="H916" s="8">
        <f>Cocina[[#This Row],[Tiempo de Preparación]]/Cocina[[#This Row],[Cantidad Ordenada]]</f>
        <v>17.333333333333332</v>
      </c>
      <c r="I916">
        <f>Cocina[[#This Row],[Precio Unitario]]*Cocina[[#This Row],[Cantidad Ordenada]]</f>
        <v>60</v>
      </c>
      <c r="J916">
        <f>Cocina[[#This Row],[Costo Unitario]]*Cocina[[#This Row],[Cantidad Ordenada]]</f>
        <v>36</v>
      </c>
      <c r="K916">
        <f>Cocina[[#This Row],[Ganacia Bruta]]-Cocina[[#This Row],[Coste Total]]</f>
        <v>24</v>
      </c>
      <c r="L916" s="3">
        <f>Cocina[[#This Row],[Ganancia Neta]]/Cocina[[#This Row],[Ganacia Bruta]]</f>
        <v>0.4</v>
      </c>
      <c r="N916"/>
    </row>
    <row r="917" spans="1:14" x14ac:dyDescent="0.2">
      <c r="A917">
        <v>359</v>
      </c>
      <c r="B917">
        <v>11</v>
      </c>
      <c r="C917" t="s">
        <v>82</v>
      </c>
      <c r="D917">
        <v>13</v>
      </c>
      <c r="E917">
        <v>22</v>
      </c>
      <c r="F917">
        <v>1</v>
      </c>
      <c r="G917">
        <v>26</v>
      </c>
      <c r="H917" s="8">
        <f>Cocina[[#This Row],[Tiempo de Preparación]]/Cocina[[#This Row],[Cantidad Ordenada]]</f>
        <v>26</v>
      </c>
      <c r="I917">
        <f>Cocina[[#This Row],[Precio Unitario]]*Cocina[[#This Row],[Cantidad Ordenada]]</f>
        <v>22</v>
      </c>
      <c r="J917">
        <f>Cocina[[#This Row],[Costo Unitario]]*Cocina[[#This Row],[Cantidad Ordenada]]</f>
        <v>13</v>
      </c>
      <c r="K917">
        <f>Cocina[[#This Row],[Ganacia Bruta]]-Cocina[[#This Row],[Coste Total]]</f>
        <v>9</v>
      </c>
      <c r="L917" s="3">
        <f>Cocina[[#This Row],[Ganancia Neta]]/Cocina[[#This Row],[Ganacia Bruta]]</f>
        <v>0.40909090909090912</v>
      </c>
      <c r="N917"/>
    </row>
    <row r="918" spans="1:14" x14ac:dyDescent="0.2">
      <c r="A918">
        <v>359</v>
      </c>
      <c r="B918">
        <v>11</v>
      </c>
      <c r="C918" t="s">
        <v>22</v>
      </c>
      <c r="D918">
        <v>16</v>
      </c>
      <c r="E918">
        <v>28</v>
      </c>
      <c r="F918">
        <v>3</v>
      </c>
      <c r="G918">
        <v>57</v>
      </c>
      <c r="H918" s="8">
        <f>Cocina[[#This Row],[Tiempo de Preparación]]/Cocina[[#This Row],[Cantidad Ordenada]]</f>
        <v>19</v>
      </c>
      <c r="I918">
        <f>Cocina[[#This Row],[Precio Unitario]]*Cocina[[#This Row],[Cantidad Ordenada]]</f>
        <v>84</v>
      </c>
      <c r="J918">
        <f>Cocina[[#This Row],[Costo Unitario]]*Cocina[[#This Row],[Cantidad Ordenada]]</f>
        <v>48</v>
      </c>
      <c r="K918">
        <f>Cocina[[#This Row],[Ganacia Bruta]]-Cocina[[#This Row],[Coste Total]]</f>
        <v>36</v>
      </c>
      <c r="L918" s="3">
        <f>Cocina[[#This Row],[Ganancia Neta]]/Cocina[[#This Row],[Ganacia Bruta]]</f>
        <v>0.42857142857142855</v>
      </c>
      <c r="N918"/>
    </row>
    <row r="919" spans="1:14" x14ac:dyDescent="0.2">
      <c r="A919">
        <v>359</v>
      </c>
      <c r="B919">
        <v>11</v>
      </c>
      <c r="C919" t="s">
        <v>18</v>
      </c>
      <c r="D919">
        <v>17</v>
      </c>
      <c r="E919">
        <v>29</v>
      </c>
      <c r="F919">
        <v>2</v>
      </c>
      <c r="G919">
        <v>12</v>
      </c>
      <c r="H919" s="8">
        <f>Cocina[[#This Row],[Tiempo de Preparación]]/Cocina[[#This Row],[Cantidad Ordenada]]</f>
        <v>6</v>
      </c>
      <c r="I919">
        <f>Cocina[[#This Row],[Precio Unitario]]*Cocina[[#This Row],[Cantidad Ordenada]]</f>
        <v>58</v>
      </c>
      <c r="J919">
        <f>Cocina[[#This Row],[Costo Unitario]]*Cocina[[#This Row],[Cantidad Ordenada]]</f>
        <v>34</v>
      </c>
      <c r="K919">
        <f>Cocina[[#This Row],[Ganacia Bruta]]-Cocina[[#This Row],[Coste Total]]</f>
        <v>24</v>
      </c>
      <c r="L919" s="3">
        <f>Cocina[[#This Row],[Ganancia Neta]]/Cocina[[#This Row],[Ganacia Bruta]]</f>
        <v>0.41379310344827586</v>
      </c>
      <c r="N919"/>
    </row>
    <row r="920" spans="1:14" x14ac:dyDescent="0.2">
      <c r="A920">
        <v>359</v>
      </c>
      <c r="B920">
        <v>11</v>
      </c>
      <c r="C920" t="s">
        <v>61</v>
      </c>
      <c r="D920">
        <v>15</v>
      </c>
      <c r="E920">
        <v>26</v>
      </c>
      <c r="F920">
        <v>1</v>
      </c>
      <c r="G920">
        <v>50</v>
      </c>
      <c r="H920" s="8">
        <f>Cocina[[#This Row],[Tiempo de Preparación]]/Cocina[[#This Row],[Cantidad Ordenada]]</f>
        <v>50</v>
      </c>
      <c r="I920">
        <f>Cocina[[#This Row],[Precio Unitario]]*Cocina[[#This Row],[Cantidad Ordenada]]</f>
        <v>26</v>
      </c>
      <c r="J920">
        <f>Cocina[[#This Row],[Costo Unitario]]*Cocina[[#This Row],[Cantidad Ordenada]]</f>
        <v>15</v>
      </c>
      <c r="K920">
        <f>Cocina[[#This Row],[Ganacia Bruta]]-Cocina[[#This Row],[Coste Total]]</f>
        <v>11</v>
      </c>
      <c r="L920" s="3">
        <f>Cocina[[#This Row],[Ganancia Neta]]/Cocina[[#This Row],[Ganacia Bruta]]</f>
        <v>0.42307692307692307</v>
      </c>
      <c r="N920"/>
    </row>
    <row r="921" spans="1:14" x14ac:dyDescent="0.2">
      <c r="A921">
        <v>360</v>
      </c>
      <c r="B921">
        <v>16</v>
      </c>
      <c r="C921" t="s">
        <v>33</v>
      </c>
      <c r="D921">
        <v>13</v>
      </c>
      <c r="E921">
        <v>21</v>
      </c>
      <c r="F921">
        <v>1</v>
      </c>
      <c r="G921">
        <v>42</v>
      </c>
      <c r="H921" s="8">
        <f>Cocina[[#This Row],[Tiempo de Preparación]]/Cocina[[#This Row],[Cantidad Ordenada]]</f>
        <v>42</v>
      </c>
      <c r="I921">
        <f>Cocina[[#This Row],[Precio Unitario]]*Cocina[[#This Row],[Cantidad Ordenada]]</f>
        <v>21</v>
      </c>
      <c r="J921">
        <f>Cocina[[#This Row],[Costo Unitario]]*Cocina[[#This Row],[Cantidad Ordenada]]</f>
        <v>13</v>
      </c>
      <c r="K921">
        <f>Cocina[[#This Row],[Ganacia Bruta]]-Cocina[[#This Row],[Coste Total]]</f>
        <v>8</v>
      </c>
      <c r="L921" s="3">
        <f>Cocina[[#This Row],[Ganancia Neta]]/Cocina[[#This Row],[Ganacia Bruta]]</f>
        <v>0.38095238095238093</v>
      </c>
      <c r="N921"/>
    </row>
    <row r="922" spans="1:14" x14ac:dyDescent="0.2">
      <c r="A922">
        <v>360</v>
      </c>
      <c r="B922">
        <v>16</v>
      </c>
      <c r="C922" t="s">
        <v>31</v>
      </c>
      <c r="D922">
        <v>18</v>
      </c>
      <c r="E922">
        <v>30</v>
      </c>
      <c r="F922">
        <v>3</v>
      </c>
      <c r="G922">
        <v>36</v>
      </c>
      <c r="H922" s="8">
        <f>Cocina[[#This Row],[Tiempo de Preparación]]/Cocina[[#This Row],[Cantidad Ordenada]]</f>
        <v>12</v>
      </c>
      <c r="I922">
        <f>Cocina[[#This Row],[Precio Unitario]]*Cocina[[#This Row],[Cantidad Ordenada]]</f>
        <v>90</v>
      </c>
      <c r="J922">
        <f>Cocina[[#This Row],[Costo Unitario]]*Cocina[[#This Row],[Cantidad Ordenada]]</f>
        <v>54</v>
      </c>
      <c r="K922">
        <f>Cocina[[#This Row],[Ganacia Bruta]]-Cocina[[#This Row],[Coste Total]]</f>
        <v>36</v>
      </c>
      <c r="L922" s="3">
        <f>Cocina[[#This Row],[Ganancia Neta]]/Cocina[[#This Row],[Ganacia Bruta]]</f>
        <v>0.4</v>
      </c>
      <c r="N922"/>
    </row>
    <row r="923" spans="1:14" x14ac:dyDescent="0.2">
      <c r="A923">
        <v>360</v>
      </c>
      <c r="B923">
        <v>16</v>
      </c>
      <c r="C923" t="s">
        <v>61</v>
      </c>
      <c r="D923">
        <v>15</v>
      </c>
      <c r="E923">
        <v>26</v>
      </c>
      <c r="F923">
        <v>1</v>
      </c>
      <c r="G923">
        <v>51</v>
      </c>
      <c r="H923" s="8">
        <f>Cocina[[#This Row],[Tiempo de Preparación]]/Cocina[[#This Row],[Cantidad Ordenada]]</f>
        <v>51</v>
      </c>
      <c r="I923">
        <f>Cocina[[#This Row],[Precio Unitario]]*Cocina[[#This Row],[Cantidad Ordenada]]</f>
        <v>26</v>
      </c>
      <c r="J923">
        <f>Cocina[[#This Row],[Costo Unitario]]*Cocina[[#This Row],[Cantidad Ordenada]]</f>
        <v>15</v>
      </c>
      <c r="K923">
        <f>Cocina[[#This Row],[Ganacia Bruta]]-Cocina[[#This Row],[Coste Total]]</f>
        <v>11</v>
      </c>
      <c r="L923" s="3">
        <f>Cocina[[#This Row],[Ganancia Neta]]/Cocina[[#This Row],[Ganacia Bruta]]</f>
        <v>0.42307692307692307</v>
      </c>
      <c r="N923"/>
    </row>
    <row r="924" spans="1:14" x14ac:dyDescent="0.2">
      <c r="A924">
        <v>360</v>
      </c>
      <c r="B924">
        <v>16</v>
      </c>
      <c r="C924" t="s">
        <v>95</v>
      </c>
      <c r="D924">
        <v>19</v>
      </c>
      <c r="E924">
        <v>32</v>
      </c>
      <c r="F924">
        <v>3</v>
      </c>
      <c r="G924">
        <v>30</v>
      </c>
      <c r="H924" s="8">
        <f>Cocina[[#This Row],[Tiempo de Preparación]]/Cocina[[#This Row],[Cantidad Ordenada]]</f>
        <v>10</v>
      </c>
      <c r="I924">
        <f>Cocina[[#This Row],[Precio Unitario]]*Cocina[[#This Row],[Cantidad Ordenada]]</f>
        <v>96</v>
      </c>
      <c r="J924">
        <f>Cocina[[#This Row],[Costo Unitario]]*Cocina[[#This Row],[Cantidad Ordenada]]</f>
        <v>57</v>
      </c>
      <c r="K924">
        <f>Cocina[[#This Row],[Ganacia Bruta]]-Cocina[[#This Row],[Coste Total]]</f>
        <v>39</v>
      </c>
      <c r="L924" s="3">
        <f>Cocina[[#This Row],[Ganancia Neta]]/Cocina[[#This Row],[Ganacia Bruta]]</f>
        <v>0.40625</v>
      </c>
      <c r="N924"/>
    </row>
    <row r="925" spans="1:14" x14ac:dyDescent="0.2">
      <c r="A925">
        <v>361</v>
      </c>
      <c r="B925">
        <v>16</v>
      </c>
      <c r="C925" t="s">
        <v>18</v>
      </c>
      <c r="D925">
        <v>17</v>
      </c>
      <c r="E925">
        <v>29</v>
      </c>
      <c r="F925">
        <v>1</v>
      </c>
      <c r="G925">
        <v>58</v>
      </c>
      <c r="H925" s="8">
        <f>Cocina[[#This Row],[Tiempo de Preparación]]/Cocina[[#This Row],[Cantidad Ordenada]]</f>
        <v>58</v>
      </c>
      <c r="I925">
        <f>Cocina[[#This Row],[Precio Unitario]]*Cocina[[#This Row],[Cantidad Ordenada]]</f>
        <v>29</v>
      </c>
      <c r="J925">
        <f>Cocina[[#This Row],[Costo Unitario]]*Cocina[[#This Row],[Cantidad Ordenada]]</f>
        <v>17</v>
      </c>
      <c r="K925">
        <f>Cocina[[#This Row],[Ganacia Bruta]]-Cocina[[#This Row],[Coste Total]]</f>
        <v>12</v>
      </c>
      <c r="L925" s="3">
        <f>Cocina[[#This Row],[Ganancia Neta]]/Cocina[[#This Row],[Ganacia Bruta]]</f>
        <v>0.41379310344827586</v>
      </c>
      <c r="N925"/>
    </row>
    <row r="926" spans="1:14" x14ac:dyDescent="0.2">
      <c r="A926">
        <v>361</v>
      </c>
      <c r="B926">
        <v>16</v>
      </c>
      <c r="C926" t="s">
        <v>65</v>
      </c>
      <c r="D926">
        <v>14</v>
      </c>
      <c r="E926">
        <v>24</v>
      </c>
      <c r="F926">
        <v>3</v>
      </c>
      <c r="G926">
        <v>54</v>
      </c>
      <c r="H926" s="8">
        <f>Cocina[[#This Row],[Tiempo de Preparación]]/Cocina[[#This Row],[Cantidad Ordenada]]</f>
        <v>18</v>
      </c>
      <c r="I926">
        <f>Cocina[[#This Row],[Precio Unitario]]*Cocina[[#This Row],[Cantidad Ordenada]]</f>
        <v>72</v>
      </c>
      <c r="J926">
        <f>Cocina[[#This Row],[Costo Unitario]]*Cocina[[#This Row],[Cantidad Ordenada]]</f>
        <v>42</v>
      </c>
      <c r="K926">
        <f>Cocina[[#This Row],[Ganacia Bruta]]-Cocina[[#This Row],[Coste Total]]</f>
        <v>30</v>
      </c>
      <c r="L926" s="3">
        <f>Cocina[[#This Row],[Ganancia Neta]]/Cocina[[#This Row],[Ganacia Bruta]]</f>
        <v>0.41666666666666669</v>
      </c>
      <c r="N926"/>
    </row>
    <row r="927" spans="1:14" x14ac:dyDescent="0.2">
      <c r="A927">
        <v>362</v>
      </c>
      <c r="B927">
        <v>15</v>
      </c>
      <c r="C927" t="s">
        <v>56</v>
      </c>
      <c r="D927">
        <v>12</v>
      </c>
      <c r="E927">
        <v>20</v>
      </c>
      <c r="F927">
        <v>1</v>
      </c>
      <c r="G927">
        <v>41</v>
      </c>
      <c r="H927" s="8">
        <f>Cocina[[#This Row],[Tiempo de Preparación]]/Cocina[[#This Row],[Cantidad Ordenada]]</f>
        <v>41</v>
      </c>
      <c r="I927">
        <f>Cocina[[#This Row],[Precio Unitario]]*Cocina[[#This Row],[Cantidad Ordenada]]</f>
        <v>20</v>
      </c>
      <c r="J927">
        <f>Cocina[[#This Row],[Costo Unitario]]*Cocina[[#This Row],[Cantidad Ordenada]]</f>
        <v>12</v>
      </c>
      <c r="K927">
        <f>Cocina[[#This Row],[Ganacia Bruta]]-Cocina[[#This Row],[Coste Total]]</f>
        <v>8</v>
      </c>
      <c r="L927" s="3">
        <f>Cocina[[#This Row],[Ganancia Neta]]/Cocina[[#This Row],[Ganacia Bruta]]</f>
        <v>0.4</v>
      </c>
      <c r="N927"/>
    </row>
    <row r="928" spans="1:14" x14ac:dyDescent="0.2">
      <c r="A928">
        <v>362</v>
      </c>
      <c r="B928">
        <v>15</v>
      </c>
      <c r="C928" t="s">
        <v>65</v>
      </c>
      <c r="D928">
        <v>14</v>
      </c>
      <c r="E928">
        <v>24</v>
      </c>
      <c r="F928">
        <v>1</v>
      </c>
      <c r="G928">
        <v>58</v>
      </c>
      <c r="H928" s="8">
        <f>Cocina[[#This Row],[Tiempo de Preparación]]/Cocina[[#This Row],[Cantidad Ordenada]]</f>
        <v>58</v>
      </c>
      <c r="I928">
        <f>Cocina[[#This Row],[Precio Unitario]]*Cocina[[#This Row],[Cantidad Ordenada]]</f>
        <v>24</v>
      </c>
      <c r="J928">
        <f>Cocina[[#This Row],[Costo Unitario]]*Cocina[[#This Row],[Cantidad Ordenada]]</f>
        <v>14</v>
      </c>
      <c r="K928">
        <f>Cocina[[#This Row],[Ganacia Bruta]]-Cocina[[#This Row],[Coste Total]]</f>
        <v>10</v>
      </c>
      <c r="L928" s="3">
        <f>Cocina[[#This Row],[Ganancia Neta]]/Cocina[[#This Row],[Ganacia Bruta]]</f>
        <v>0.41666666666666669</v>
      </c>
      <c r="N928"/>
    </row>
    <row r="929" spans="1:14" x14ac:dyDescent="0.2">
      <c r="A929">
        <v>362</v>
      </c>
      <c r="B929">
        <v>15</v>
      </c>
      <c r="C929" t="s">
        <v>37</v>
      </c>
      <c r="D929">
        <v>10</v>
      </c>
      <c r="E929">
        <v>18</v>
      </c>
      <c r="F929">
        <v>1</v>
      </c>
      <c r="G929">
        <v>24</v>
      </c>
      <c r="H929" s="8">
        <f>Cocina[[#This Row],[Tiempo de Preparación]]/Cocina[[#This Row],[Cantidad Ordenada]]</f>
        <v>24</v>
      </c>
      <c r="I929">
        <f>Cocina[[#This Row],[Precio Unitario]]*Cocina[[#This Row],[Cantidad Ordenada]]</f>
        <v>18</v>
      </c>
      <c r="J929">
        <f>Cocina[[#This Row],[Costo Unitario]]*Cocina[[#This Row],[Cantidad Ordenada]]</f>
        <v>10</v>
      </c>
      <c r="K929">
        <f>Cocina[[#This Row],[Ganacia Bruta]]-Cocina[[#This Row],[Coste Total]]</f>
        <v>8</v>
      </c>
      <c r="L929" s="3">
        <f>Cocina[[#This Row],[Ganancia Neta]]/Cocina[[#This Row],[Ganacia Bruta]]</f>
        <v>0.44444444444444442</v>
      </c>
      <c r="N929"/>
    </row>
    <row r="930" spans="1:14" x14ac:dyDescent="0.2">
      <c r="A930">
        <v>363</v>
      </c>
      <c r="B930">
        <v>5</v>
      </c>
      <c r="C930" t="s">
        <v>31</v>
      </c>
      <c r="D930">
        <v>18</v>
      </c>
      <c r="E930">
        <v>30</v>
      </c>
      <c r="F930">
        <v>1</v>
      </c>
      <c r="G930">
        <v>48</v>
      </c>
      <c r="H930" s="8">
        <f>Cocina[[#This Row],[Tiempo de Preparación]]/Cocina[[#This Row],[Cantidad Ordenada]]</f>
        <v>48</v>
      </c>
      <c r="I930">
        <f>Cocina[[#This Row],[Precio Unitario]]*Cocina[[#This Row],[Cantidad Ordenada]]</f>
        <v>30</v>
      </c>
      <c r="J930">
        <f>Cocina[[#This Row],[Costo Unitario]]*Cocina[[#This Row],[Cantidad Ordenada]]</f>
        <v>18</v>
      </c>
      <c r="K930">
        <f>Cocina[[#This Row],[Ganacia Bruta]]-Cocina[[#This Row],[Coste Total]]</f>
        <v>12</v>
      </c>
      <c r="L930" s="3">
        <f>Cocina[[#This Row],[Ganancia Neta]]/Cocina[[#This Row],[Ganacia Bruta]]</f>
        <v>0.4</v>
      </c>
      <c r="N930"/>
    </row>
    <row r="931" spans="1:14" x14ac:dyDescent="0.2">
      <c r="A931">
        <v>363</v>
      </c>
      <c r="B931">
        <v>5</v>
      </c>
      <c r="C931" t="s">
        <v>65</v>
      </c>
      <c r="D931">
        <v>14</v>
      </c>
      <c r="E931">
        <v>24</v>
      </c>
      <c r="F931">
        <v>3</v>
      </c>
      <c r="G931">
        <v>41</v>
      </c>
      <c r="H931" s="8">
        <f>Cocina[[#This Row],[Tiempo de Preparación]]/Cocina[[#This Row],[Cantidad Ordenada]]</f>
        <v>13.666666666666666</v>
      </c>
      <c r="I931">
        <f>Cocina[[#This Row],[Precio Unitario]]*Cocina[[#This Row],[Cantidad Ordenada]]</f>
        <v>72</v>
      </c>
      <c r="J931">
        <f>Cocina[[#This Row],[Costo Unitario]]*Cocina[[#This Row],[Cantidad Ordenada]]</f>
        <v>42</v>
      </c>
      <c r="K931">
        <f>Cocina[[#This Row],[Ganacia Bruta]]-Cocina[[#This Row],[Coste Total]]</f>
        <v>30</v>
      </c>
      <c r="L931" s="3">
        <f>Cocina[[#This Row],[Ganancia Neta]]/Cocina[[#This Row],[Ganacia Bruta]]</f>
        <v>0.41666666666666669</v>
      </c>
      <c r="N931"/>
    </row>
    <row r="932" spans="1:14" x14ac:dyDescent="0.2">
      <c r="A932">
        <v>363</v>
      </c>
      <c r="B932">
        <v>5</v>
      </c>
      <c r="C932" t="s">
        <v>35</v>
      </c>
      <c r="D932">
        <v>22</v>
      </c>
      <c r="E932">
        <v>36</v>
      </c>
      <c r="F932">
        <v>2</v>
      </c>
      <c r="G932">
        <v>42</v>
      </c>
      <c r="H932" s="8">
        <f>Cocina[[#This Row],[Tiempo de Preparación]]/Cocina[[#This Row],[Cantidad Ordenada]]</f>
        <v>21</v>
      </c>
      <c r="I932">
        <f>Cocina[[#This Row],[Precio Unitario]]*Cocina[[#This Row],[Cantidad Ordenada]]</f>
        <v>72</v>
      </c>
      <c r="J932">
        <f>Cocina[[#This Row],[Costo Unitario]]*Cocina[[#This Row],[Cantidad Ordenada]]</f>
        <v>44</v>
      </c>
      <c r="K932">
        <f>Cocina[[#This Row],[Ganacia Bruta]]-Cocina[[#This Row],[Coste Total]]</f>
        <v>28</v>
      </c>
      <c r="L932" s="3">
        <f>Cocina[[#This Row],[Ganancia Neta]]/Cocina[[#This Row],[Ganacia Bruta]]</f>
        <v>0.3888888888888889</v>
      </c>
      <c r="N932"/>
    </row>
    <row r="933" spans="1:14" x14ac:dyDescent="0.2">
      <c r="A933">
        <v>363</v>
      </c>
      <c r="B933">
        <v>5</v>
      </c>
      <c r="C933" t="s">
        <v>102</v>
      </c>
      <c r="D933">
        <v>20</v>
      </c>
      <c r="E933">
        <v>33</v>
      </c>
      <c r="F933">
        <v>2</v>
      </c>
      <c r="G933">
        <v>18</v>
      </c>
      <c r="H933" s="8">
        <f>Cocina[[#This Row],[Tiempo de Preparación]]/Cocina[[#This Row],[Cantidad Ordenada]]</f>
        <v>9</v>
      </c>
      <c r="I933">
        <f>Cocina[[#This Row],[Precio Unitario]]*Cocina[[#This Row],[Cantidad Ordenada]]</f>
        <v>66</v>
      </c>
      <c r="J933">
        <f>Cocina[[#This Row],[Costo Unitario]]*Cocina[[#This Row],[Cantidad Ordenada]]</f>
        <v>40</v>
      </c>
      <c r="K933">
        <f>Cocina[[#This Row],[Ganacia Bruta]]-Cocina[[#This Row],[Coste Total]]</f>
        <v>26</v>
      </c>
      <c r="L933" s="3">
        <f>Cocina[[#This Row],[Ganancia Neta]]/Cocina[[#This Row],[Ganacia Bruta]]</f>
        <v>0.39393939393939392</v>
      </c>
      <c r="N933"/>
    </row>
    <row r="934" spans="1:14" x14ac:dyDescent="0.2">
      <c r="A934">
        <v>364</v>
      </c>
      <c r="B934">
        <v>15</v>
      </c>
      <c r="C934" t="s">
        <v>22</v>
      </c>
      <c r="D934">
        <v>16</v>
      </c>
      <c r="E934">
        <v>28</v>
      </c>
      <c r="F934">
        <v>2</v>
      </c>
      <c r="G934">
        <v>52</v>
      </c>
      <c r="H934" s="8">
        <f>Cocina[[#This Row],[Tiempo de Preparación]]/Cocina[[#This Row],[Cantidad Ordenada]]</f>
        <v>26</v>
      </c>
      <c r="I934">
        <f>Cocina[[#This Row],[Precio Unitario]]*Cocina[[#This Row],[Cantidad Ordenada]]</f>
        <v>56</v>
      </c>
      <c r="J934">
        <f>Cocina[[#This Row],[Costo Unitario]]*Cocina[[#This Row],[Cantidad Ordenada]]</f>
        <v>32</v>
      </c>
      <c r="K934">
        <f>Cocina[[#This Row],[Ganacia Bruta]]-Cocina[[#This Row],[Coste Total]]</f>
        <v>24</v>
      </c>
      <c r="L934" s="3">
        <f>Cocina[[#This Row],[Ganancia Neta]]/Cocina[[#This Row],[Ganacia Bruta]]</f>
        <v>0.42857142857142855</v>
      </c>
      <c r="N934"/>
    </row>
    <row r="935" spans="1:14" x14ac:dyDescent="0.2">
      <c r="A935">
        <v>364</v>
      </c>
      <c r="B935">
        <v>15</v>
      </c>
      <c r="C935" t="s">
        <v>82</v>
      </c>
      <c r="D935">
        <v>13</v>
      </c>
      <c r="E935">
        <v>22</v>
      </c>
      <c r="F935">
        <v>1</v>
      </c>
      <c r="G935">
        <v>20</v>
      </c>
      <c r="H935" s="8">
        <f>Cocina[[#This Row],[Tiempo de Preparación]]/Cocina[[#This Row],[Cantidad Ordenada]]</f>
        <v>20</v>
      </c>
      <c r="I935">
        <f>Cocina[[#This Row],[Precio Unitario]]*Cocina[[#This Row],[Cantidad Ordenada]]</f>
        <v>22</v>
      </c>
      <c r="J935">
        <f>Cocina[[#This Row],[Costo Unitario]]*Cocina[[#This Row],[Cantidad Ordenada]]</f>
        <v>13</v>
      </c>
      <c r="K935">
        <f>Cocina[[#This Row],[Ganacia Bruta]]-Cocina[[#This Row],[Coste Total]]</f>
        <v>9</v>
      </c>
      <c r="L935" s="3">
        <f>Cocina[[#This Row],[Ganancia Neta]]/Cocina[[#This Row],[Ganacia Bruta]]</f>
        <v>0.40909090909090912</v>
      </c>
      <c r="N935"/>
    </row>
    <row r="936" spans="1:14" x14ac:dyDescent="0.2">
      <c r="A936">
        <v>364</v>
      </c>
      <c r="B936">
        <v>15</v>
      </c>
      <c r="C936" t="s">
        <v>50</v>
      </c>
      <c r="D936">
        <v>15</v>
      </c>
      <c r="E936">
        <v>25</v>
      </c>
      <c r="F936">
        <v>2</v>
      </c>
      <c r="G936">
        <v>14</v>
      </c>
      <c r="H936" s="8">
        <f>Cocina[[#This Row],[Tiempo de Preparación]]/Cocina[[#This Row],[Cantidad Ordenada]]</f>
        <v>7</v>
      </c>
      <c r="I936">
        <f>Cocina[[#This Row],[Precio Unitario]]*Cocina[[#This Row],[Cantidad Ordenada]]</f>
        <v>50</v>
      </c>
      <c r="J936">
        <f>Cocina[[#This Row],[Costo Unitario]]*Cocina[[#This Row],[Cantidad Ordenada]]</f>
        <v>30</v>
      </c>
      <c r="K936">
        <f>Cocina[[#This Row],[Ganacia Bruta]]-Cocina[[#This Row],[Coste Total]]</f>
        <v>20</v>
      </c>
      <c r="L936" s="3">
        <f>Cocina[[#This Row],[Ganancia Neta]]/Cocina[[#This Row],[Ganacia Bruta]]</f>
        <v>0.4</v>
      </c>
      <c r="N936"/>
    </row>
    <row r="937" spans="1:14" x14ac:dyDescent="0.2">
      <c r="A937">
        <v>364</v>
      </c>
      <c r="B937">
        <v>15</v>
      </c>
      <c r="C937" t="s">
        <v>18</v>
      </c>
      <c r="D937">
        <v>17</v>
      </c>
      <c r="E937">
        <v>29</v>
      </c>
      <c r="F937">
        <v>1</v>
      </c>
      <c r="G937">
        <v>26</v>
      </c>
      <c r="H937" s="8">
        <f>Cocina[[#This Row],[Tiempo de Preparación]]/Cocina[[#This Row],[Cantidad Ordenada]]</f>
        <v>26</v>
      </c>
      <c r="I937">
        <f>Cocina[[#This Row],[Precio Unitario]]*Cocina[[#This Row],[Cantidad Ordenada]]</f>
        <v>29</v>
      </c>
      <c r="J937">
        <f>Cocina[[#This Row],[Costo Unitario]]*Cocina[[#This Row],[Cantidad Ordenada]]</f>
        <v>17</v>
      </c>
      <c r="K937">
        <f>Cocina[[#This Row],[Ganacia Bruta]]-Cocina[[#This Row],[Coste Total]]</f>
        <v>12</v>
      </c>
      <c r="L937" s="3">
        <f>Cocina[[#This Row],[Ganancia Neta]]/Cocina[[#This Row],[Ganacia Bruta]]</f>
        <v>0.41379310344827586</v>
      </c>
      <c r="N937"/>
    </row>
    <row r="938" spans="1:14" x14ac:dyDescent="0.2">
      <c r="A938">
        <v>365</v>
      </c>
      <c r="B938">
        <v>4</v>
      </c>
      <c r="C938" t="s">
        <v>35</v>
      </c>
      <c r="D938">
        <v>22</v>
      </c>
      <c r="E938">
        <v>36</v>
      </c>
      <c r="F938">
        <v>3</v>
      </c>
      <c r="G938">
        <v>25</v>
      </c>
      <c r="H938" s="8">
        <f>Cocina[[#This Row],[Tiempo de Preparación]]/Cocina[[#This Row],[Cantidad Ordenada]]</f>
        <v>8.3333333333333339</v>
      </c>
      <c r="I938">
        <f>Cocina[[#This Row],[Precio Unitario]]*Cocina[[#This Row],[Cantidad Ordenada]]</f>
        <v>108</v>
      </c>
      <c r="J938">
        <f>Cocina[[#This Row],[Costo Unitario]]*Cocina[[#This Row],[Cantidad Ordenada]]</f>
        <v>66</v>
      </c>
      <c r="K938">
        <f>Cocina[[#This Row],[Ganacia Bruta]]-Cocina[[#This Row],[Coste Total]]</f>
        <v>42</v>
      </c>
      <c r="L938" s="3">
        <f>Cocina[[#This Row],[Ganancia Neta]]/Cocina[[#This Row],[Ganacia Bruta]]</f>
        <v>0.3888888888888889</v>
      </c>
      <c r="N938"/>
    </row>
    <row r="939" spans="1:14" x14ac:dyDescent="0.2">
      <c r="A939">
        <v>366</v>
      </c>
      <c r="B939">
        <v>17</v>
      </c>
      <c r="C939" t="s">
        <v>41</v>
      </c>
      <c r="D939">
        <v>16</v>
      </c>
      <c r="E939">
        <v>27</v>
      </c>
      <c r="F939">
        <v>2</v>
      </c>
      <c r="G939">
        <v>30</v>
      </c>
      <c r="H939" s="8">
        <f>Cocina[[#This Row],[Tiempo de Preparación]]/Cocina[[#This Row],[Cantidad Ordenada]]</f>
        <v>15</v>
      </c>
      <c r="I939">
        <f>Cocina[[#This Row],[Precio Unitario]]*Cocina[[#This Row],[Cantidad Ordenada]]</f>
        <v>54</v>
      </c>
      <c r="J939">
        <f>Cocina[[#This Row],[Costo Unitario]]*Cocina[[#This Row],[Cantidad Ordenada]]</f>
        <v>32</v>
      </c>
      <c r="K939">
        <f>Cocina[[#This Row],[Ganacia Bruta]]-Cocina[[#This Row],[Coste Total]]</f>
        <v>22</v>
      </c>
      <c r="L939" s="3">
        <f>Cocina[[#This Row],[Ganancia Neta]]/Cocina[[#This Row],[Ganacia Bruta]]</f>
        <v>0.40740740740740738</v>
      </c>
      <c r="N939"/>
    </row>
    <row r="940" spans="1:14" x14ac:dyDescent="0.2">
      <c r="A940">
        <v>366</v>
      </c>
      <c r="B940">
        <v>17</v>
      </c>
      <c r="C940" t="s">
        <v>11</v>
      </c>
      <c r="D940">
        <v>21</v>
      </c>
      <c r="E940">
        <v>35</v>
      </c>
      <c r="F940">
        <v>3</v>
      </c>
      <c r="G940">
        <v>51</v>
      </c>
      <c r="H940" s="8">
        <f>Cocina[[#This Row],[Tiempo de Preparación]]/Cocina[[#This Row],[Cantidad Ordenada]]</f>
        <v>17</v>
      </c>
      <c r="I940">
        <f>Cocina[[#This Row],[Precio Unitario]]*Cocina[[#This Row],[Cantidad Ordenada]]</f>
        <v>105</v>
      </c>
      <c r="J940">
        <f>Cocina[[#This Row],[Costo Unitario]]*Cocina[[#This Row],[Cantidad Ordenada]]</f>
        <v>63</v>
      </c>
      <c r="K940">
        <f>Cocina[[#This Row],[Ganacia Bruta]]-Cocina[[#This Row],[Coste Total]]</f>
        <v>42</v>
      </c>
      <c r="L940" s="3">
        <f>Cocina[[#This Row],[Ganancia Neta]]/Cocina[[#This Row],[Ganacia Bruta]]</f>
        <v>0.4</v>
      </c>
      <c r="N940"/>
    </row>
    <row r="941" spans="1:14" x14ac:dyDescent="0.2">
      <c r="A941">
        <v>366</v>
      </c>
      <c r="B941">
        <v>17</v>
      </c>
      <c r="C941" t="s">
        <v>26</v>
      </c>
      <c r="D941">
        <v>25</v>
      </c>
      <c r="E941">
        <v>40</v>
      </c>
      <c r="F941">
        <v>2</v>
      </c>
      <c r="G941">
        <v>9</v>
      </c>
      <c r="H941" s="8">
        <f>Cocina[[#This Row],[Tiempo de Preparación]]/Cocina[[#This Row],[Cantidad Ordenada]]</f>
        <v>4.5</v>
      </c>
      <c r="I941">
        <f>Cocina[[#This Row],[Precio Unitario]]*Cocina[[#This Row],[Cantidad Ordenada]]</f>
        <v>80</v>
      </c>
      <c r="J941">
        <f>Cocina[[#This Row],[Costo Unitario]]*Cocina[[#This Row],[Cantidad Ordenada]]</f>
        <v>50</v>
      </c>
      <c r="K941">
        <f>Cocina[[#This Row],[Ganacia Bruta]]-Cocina[[#This Row],[Coste Total]]</f>
        <v>30</v>
      </c>
      <c r="L941" s="3">
        <f>Cocina[[#This Row],[Ganancia Neta]]/Cocina[[#This Row],[Ganacia Bruta]]</f>
        <v>0.375</v>
      </c>
      <c r="N941"/>
    </row>
    <row r="942" spans="1:14" x14ac:dyDescent="0.2">
      <c r="A942">
        <v>367</v>
      </c>
      <c r="B942">
        <v>12</v>
      </c>
      <c r="C942" t="s">
        <v>61</v>
      </c>
      <c r="D942">
        <v>15</v>
      </c>
      <c r="E942">
        <v>26</v>
      </c>
      <c r="F942">
        <v>2</v>
      </c>
      <c r="G942">
        <v>34</v>
      </c>
      <c r="H942" s="8">
        <f>Cocina[[#This Row],[Tiempo de Preparación]]/Cocina[[#This Row],[Cantidad Ordenada]]</f>
        <v>17</v>
      </c>
      <c r="I942">
        <f>Cocina[[#This Row],[Precio Unitario]]*Cocina[[#This Row],[Cantidad Ordenada]]</f>
        <v>52</v>
      </c>
      <c r="J942">
        <f>Cocina[[#This Row],[Costo Unitario]]*Cocina[[#This Row],[Cantidad Ordenada]]</f>
        <v>30</v>
      </c>
      <c r="K942">
        <f>Cocina[[#This Row],[Ganacia Bruta]]-Cocina[[#This Row],[Coste Total]]</f>
        <v>22</v>
      </c>
      <c r="L942" s="3">
        <f>Cocina[[#This Row],[Ganancia Neta]]/Cocina[[#This Row],[Ganacia Bruta]]</f>
        <v>0.42307692307692307</v>
      </c>
      <c r="N942"/>
    </row>
    <row r="943" spans="1:14" x14ac:dyDescent="0.2">
      <c r="A943">
        <v>367</v>
      </c>
      <c r="B943">
        <v>12</v>
      </c>
      <c r="C943" t="s">
        <v>18</v>
      </c>
      <c r="D943">
        <v>17</v>
      </c>
      <c r="E943">
        <v>29</v>
      </c>
      <c r="F943">
        <v>1</v>
      </c>
      <c r="G943">
        <v>26</v>
      </c>
      <c r="H943" s="8">
        <f>Cocina[[#This Row],[Tiempo de Preparación]]/Cocina[[#This Row],[Cantidad Ordenada]]</f>
        <v>26</v>
      </c>
      <c r="I943">
        <f>Cocina[[#This Row],[Precio Unitario]]*Cocina[[#This Row],[Cantidad Ordenada]]</f>
        <v>29</v>
      </c>
      <c r="J943">
        <f>Cocina[[#This Row],[Costo Unitario]]*Cocina[[#This Row],[Cantidad Ordenada]]</f>
        <v>17</v>
      </c>
      <c r="K943">
        <f>Cocina[[#This Row],[Ganacia Bruta]]-Cocina[[#This Row],[Coste Total]]</f>
        <v>12</v>
      </c>
      <c r="L943" s="3">
        <f>Cocina[[#This Row],[Ganancia Neta]]/Cocina[[#This Row],[Ganacia Bruta]]</f>
        <v>0.41379310344827586</v>
      </c>
      <c r="N943"/>
    </row>
    <row r="944" spans="1:14" x14ac:dyDescent="0.2">
      <c r="A944">
        <v>367</v>
      </c>
      <c r="B944">
        <v>12</v>
      </c>
      <c r="C944" t="s">
        <v>56</v>
      </c>
      <c r="D944">
        <v>12</v>
      </c>
      <c r="E944">
        <v>20</v>
      </c>
      <c r="F944">
        <v>1</v>
      </c>
      <c r="G944">
        <v>13</v>
      </c>
      <c r="H944" s="8">
        <f>Cocina[[#This Row],[Tiempo de Preparación]]/Cocina[[#This Row],[Cantidad Ordenada]]</f>
        <v>13</v>
      </c>
      <c r="I944">
        <f>Cocina[[#This Row],[Precio Unitario]]*Cocina[[#This Row],[Cantidad Ordenada]]</f>
        <v>20</v>
      </c>
      <c r="J944">
        <f>Cocina[[#This Row],[Costo Unitario]]*Cocina[[#This Row],[Cantidad Ordenada]]</f>
        <v>12</v>
      </c>
      <c r="K944">
        <f>Cocina[[#This Row],[Ganacia Bruta]]-Cocina[[#This Row],[Coste Total]]</f>
        <v>8</v>
      </c>
      <c r="L944" s="3">
        <f>Cocina[[#This Row],[Ganancia Neta]]/Cocina[[#This Row],[Ganacia Bruta]]</f>
        <v>0.4</v>
      </c>
      <c r="N944"/>
    </row>
    <row r="945" spans="1:14" x14ac:dyDescent="0.2">
      <c r="A945">
        <v>368</v>
      </c>
      <c r="B945">
        <v>13</v>
      </c>
      <c r="C945" t="s">
        <v>102</v>
      </c>
      <c r="D945">
        <v>20</v>
      </c>
      <c r="E945">
        <v>33</v>
      </c>
      <c r="F945">
        <v>3</v>
      </c>
      <c r="G945">
        <v>45</v>
      </c>
      <c r="H945" s="8">
        <f>Cocina[[#This Row],[Tiempo de Preparación]]/Cocina[[#This Row],[Cantidad Ordenada]]</f>
        <v>15</v>
      </c>
      <c r="I945">
        <f>Cocina[[#This Row],[Precio Unitario]]*Cocina[[#This Row],[Cantidad Ordenada]]</f>
        <v>99</v>
      </c>
      <c r="J945">
        <f>Cocina[[#This Row],[Costo Unitario]]*Cocina[[#This Row],[Cantidad Ordenada]]</f>
        <v>60</v>
      </c>
      <c r="K945">
        <f>Cocina[[#This Row],[Ganacia Bruta]]-Cocina[[#This Row],[Coste Total]]</f>
        <v>39</v>
      </c>
      <c r="L945" s="3">
        <f>Cocina[[#This Row],[Ganancia Neta]]/Cocina[[#This Row],[Ganacia Bruta]]</f>
        <v>0.39393939393939392</v>
      </c>
      <c r="N945"/>
    </row>
    <row r="946" spans="1:14" x14ac:dyDescent="0.2">
      <c r="A946">
        <v>368</v>
      </c>
      <c r="B946">
        <v>13</v>
      </c>
      <c r="C946" t="s">
        <v>65</v>
      </c>
      <c r="D946">
        <v>14</v>
      </c>
      <c r="E946">
        <v>24</v>
      </c>
      <c r="F946">
        <v>1</v>
      </c>
      <c r="G946">
        <v>40</v>
      </c>
      <c r="H946" s="8">
        <f>Cocina[[#This Row],[Tiempo de Preparación]]/Cocina[[#This Row],[Cantidad Ordenada]]</f>
        <v>40</v>
      </c>
      <c r="I946">
        <f>Cocina[[#This Row],[Precio Unitario]]*Cocina[[#This Row],[Cantidad Ordenada]]</f>
        <v>24</v>
      </c>
      <c r="J946">
        <f>Cocina[[#This Row],[Costo Unitario]]*Cocina[[#This Row],[Cantidad Ordenada]]</f>
        <v>14</v>
      </c>
      <c r="K946">
        <f>Cocina[[#This Row],[Ganacia Bruta]]-Cocina[[#This Row],[Coste Total]]</f>
        <v>10</v>
      </c>
      <c r="L946" s="3">
        <f>Cocina[[#This Row],[Ganancia Neta]]/Cocina[[#This Row],[Ganacia Bruta]]</f>
        <v>0.41666666666666669</v>
      </c>
      <c r="N946"/>
    </row>
    <row r="947" spans="1:14" x14ac:dyDescent="0.2">
      <c r="A947">
        <v>369</v>
      </c>
      <c r="B947">
        <v>20</v>
      </c>
      <c r="C947" t="s">
        <v>47</v>
      </c>
      <c r="D947">
        <v>19</v>
      </c>
      <c r="E947">
        <v>31</v>
      </c>
      <c r="F947">
        <v>2</v>
      </c>
      <c r="G947">
        <v>7</v>
      </c>
      <c r="H947" s="8">
        <f>Cocina[[#This Row],[Tiempo de Preparación]]/Cocina[[#This Row],[Cantidad Ordenada]]</f>
        <v>3.5</v>
      </c>
      <c r="I947">
        <f>Cocina[[#This Row],[Precio Unitario]]*Cocina[[#This Row],[Cantidad Ordenada]]</f>
        <v>62</v>
      </c>
      <c r="J947">
        <f>Cocina[[#This Row],[Costo Unitario]]*Cocina[[#This Row],[Cantidad Ordenada]]</f>
        <v>38</v>
      </c>
      <c r="K947">
        <f>Cocina[[#This Row],[Ganacia Bruta]]-Cocina[[#This Row],[Coste Total]]</f>
        <v>24</v>
      </c>
      <c r="L947" s="3">
        <f>Cocina[[#This Row],[Ganancia Neta]]/Cocina[[#This Row],[Ganacia Bruta]]</f>
        <v>0.38709677419354838</v>
      </c>
      <c r="N947"/>
    </row>
    <row r="948" spans="1:14" x14ac:dyDescent="0.2">
      <c r="A948">
        <v>369</v>
      </c>
      <c r="B948">
        <v>20</v>
      </c>
      <c r="C948" t="s">
        <v>79</v>
      </c>
      <c r="D948">
        <v>14</v>
      </c>
      <c r="E948">
        <v>23</v>
      </c>
      <c r="F948">
        <v>2</v>
      </c>
      <c r="G948">
        <v>7</v>
      </c>
      <c r="H948" s="8">
        <f>Cocina[[#This Row],[Tiempo de Preparación]]/Cocina[[#This Row],[Cantidad Ordenada]]</f>
        <v>3.5</v>
      </c>
      <c r="I948">
        <f>Cocina[[#This Row],[Precio Unitario]]*Cocina[[#This Row],[Cantidad Ordenada]]</f>
        <v>46</v>
      </c>
      <c r="J948">
        <f>Cocina[[#This Row],[Costo Unitario]]*Cocina[[#This Row],[Cantidad Ordenada]]</f>
        <v>28</v>
      </c>
      <c r="K948">
        <f>Cocina[[#This Row],[Ganacia Bruta]]-Cocina[[#This Row],[Coste Total]]</f>
        <v>18</v>
      </c>
      <c r="L948" s="3">
        <f>Cocina[[#This Row],[Ganancia Neta]]/Cocina[[#This Row],[Ganacia Bruta]]</f>
        <v>0.39130434782608697</v>
      </c>
      <c r="N948"/>
    </row>
    <row r="949" spans="1:14" x14ac:dyDescent="0.2">
      <c r="A949">
        <v>369</v>
      </c>
      <c r="B949">
        <v>20</v>
      </c>
      <c r="C949" t="s">
        <v>22</v>
      </c>
      <c r="D949">
        <v>16</v>
      </c>
      <c r="E949">
        <v>28</v>
      </c>
      <c r="F949">
        <v>2</v>
      </c>
      <c r="G949">
        <v>8</v>
      </c>
      <c r="H949" s="8">
        <f>Cocina[[#This Row],[Tiempo de Preparación]]/Cocina[[#This Row],[Cantidad Ordenada]]</f>
        <v>4</v>
      </c>
      <c r="I949">
        <f>Cocina[[#This Row],[Precio Unitario]]*Cocina[[#This Row],[Cantidad Ordenada]]</f>
        <v>56</v>
      </c>
      <c r="J949">
        <f>Cocina[[#This Row],[Costo Unitario]]*Cocina[[#This Row],[Cantidad Ordenada]]</f>
        <v>32</v>
      </c>
      <c r="K949">
        <f>Cocina[[#This Row],[Ganacia Bruta]]-Cocina[[#This Row],[Coste Total]]</f>
        <v>24</v>
      </c>
      <c r="L949" s="3">
        <f>Cocina[[#This Row],[Ganancia Neta]]/Cocina[[#This Row],[Ganacia Bruta]]</f>
        <v>0.42857142857142855</v>
      </c>
      <c r="N949"/>
    </row>
    <row r="950" spans="1:14" x14ac:dyDescent="0.2">
      <c r="A950">
        <v>369</v>
      </c>
      <c r="B950">
        <v>20</v>
      </c>
      <c r="C950" t="s">
        <v>61</v>
      </c>
      <c r="D950">
        <v>15</v>
      </c>
      <c r="E950">
        <v>26</v>
      </c>
      <c r="F950">
        <v>3</v>
      </c>
      <c r="G950">
        <v>20</v>
      </c>
      <c r="H950" s="8">
        <f>Cocina[[#This Row],[Tiempo de Preparación]]/Cocina[[#This Row],[Cantidad Ordenada]]</f>
        <v>6.666666666666667</v>
      </c>
      <c r="I950">
        <f>Cocina[[#This Row],[Precio Unitario]]*Cocina[[#This Row],[Cantidad Ordenada]]</f>
        <v>78</v>
      </c>
      <c r="J950">
        <f>Cocina[[#This Row],[Costo Unitario]]*Cocina[[#This Row],[Cantidad Ordenada]]</f>
        <v>45</v>
      </c>
      <c r="K950">
        <f>Cocina[[#This Row],[Ganacia Bruta]]-Cocina[[#This Row],[Coste Total]]</f>
        <v>33</v>
      </c>
      <c r="L950" s="3">
        <f>Cocina[[#This Row],[Ganancia Neta]]/Cocina[[#This Row],[Ganacia Bruta]]</f>
        <v>0.42307692307692307</v>
      </c>
      <c r="N950"/>
    </row>
    <row r="951" spans="1:14" x14ac:dyDescent="0.2">
      <c r="A951">
        <v>370</v>
      </c>
      <c r="B951">
        <v>13</v>
      </c>
      <c r="C951" t="s">
        <v>35</v>
      </c>
      <c r="D951">
        <v>22</v>
      </c>
      <c r="E951">
        <v>36</v>
      </c>
      <c r="F951">
        <v>2</v>
      </c>
      <c r="G951">
        <v>33</v>
      </c>
      <c r="H951" s="8">
        <f>Cocina[[#This Row],[Tiempo de Preparación]]/Cocina[[#This Row],[Cantidad Ordenada]]</f>
        <v>16.5</v>
      </c>
      <c r="I951">
        <f>Cocina[[#This Row],[Precio Unitario]]*Cocina[[#This Row],[Cantidad Ordenada]]</f>
        <v>72</v>
      </c>
      <c r="J951">
        <f>Cocina[[#This Row],[Costo Unitario]]*Cocina[[#This Row],[Cantidad Ordenada]]</f>
        <v>44</v>
      </c>
      <c r="K951">
        <f>Cocina[[#This Row],[Ganacia Bruta]]-Cocina[[#This Row],[Coste Total]]</f>
        <v>28</v>
      </c>
      <c r="L951" s="3">
        <f>Cocina[[#This Row],[Ganancia Neta]]/Cocina[[#This Row],[Ganacia Bruta]]</f>
        <v>0.3888888888888889</v>
      </c>
      <c r="N951"/>
    </row>
    <row r="952" spans="1:14" x14ac:dyDescent="0.2">
      <c r="A952">
        <v>371</v>
      </c>
      <c r="B952">
        <v>4</v>
      </c>
      <c r="C952" t="s">
        <v>47</v>
      </c>
      <c r="D952">
        <v>19</v>
      </c>
      <c r="E952">
        <v>31</v>
      </c>
      <c r="F952">
        <v>2</v>
      </c>
      <c r="G952">
        <v>11</v>
      </c>
      <c r="H952" s="8">
        <f>Cocina[[#This Row],[Tiempo de Preparación]]/Cocina[[#This Row],[Cantidad Ordenada]]</f>
        <v>5.5</v>
      </c>
      <c r="I952">
        <f>Cocina[[#This Row],[Precio Unitario]]*Cocina[[#This Row],[Cantidad Ordenada]]</f>
        <v>62</v>
      </c>
      <c r="J952">
        <f>Cocina[[#This Row],[Costo Unitario]]*Cocina[[#This Row],[Cantidad Ordenada]]</f>
        <v>38</v>
      </c>
      <c r="K952">
        <f>Cocina[[#This Row],[Ganacia Bruta]]-Cocina[[#This Row],[Coste Total]]</f>
        <v>24</v>
      </c>
      <c r="L952" s="3">
        <f>Cocina[[#This Row],[Ganancia Neta]]/Cocina[[#This Row],[Ganacia Bruta]]</f>
        <v>0.38709677419354838</v>
      </c>
      <c r="N952"/>
    </row>
    <row r="953" spans="1:14" x14ac:dyDescent="0.2">
      <c r="A953">
        <v>371</v>
      </c>
      <c r="B953">
        <v>4</v>
      </c>
      <c r="C953" t="s">
        <v>35</v>
      </c>
      <c r="D953">
        <v>22</v>
      </c>
      <c r="E953">
        <v>36</v>
      </c>
      <c r="F953">
        <v>1</v>
      </c>
      <c r="G953">
        <v>13</v>
      </c>
      <c r="H953" s="8">
        <f>Cocina[[#This Row],[Tiempo de Preparación]]/Cocina[[#This Row],[Cantidad Ordenada]]</f>
        <v>13</v>
      </c>
      <c r="I953">
        <f>Cocina[[#This Row],[Precio Unitario]]*Cocina[[#This Row],[Cantidad Ordenada]]</f>
        <v>36</v>
      </c>
      <c r="J953">
        <f>Cocina[[#This Row],[Costo Unitario]]*Cocina[[#This Row],[Cantidad Ordenada]]</f>
        <v>22</v>
      </c>
      <c r="K953">
        <f>Cocina[[#This Row],[Ganacia Bruta]]-Cocina[[#This Row],[Coste Total]]</f>
        <v>14</v>
      </c>
      <c r="L953" s="3">
        <f>Cocina[[#This Row],[Ganancia Neta]]/Cocina[[#This Row],[Ganacia Bruta]]</f>
        <v>0.3888888888888889</v>
      </c>
      <c r="N953"/>
    </row>
    <row r="954" spans="1:14" x14ac:dyDescent="0.2">
      <c r="A954">
        <v>371</v>
      </c>
      <c r="B954">
        <v>4</v>
      </c>
      <c r="C954" t="s">
        <v>22</v>
      </c>
      <c r="D954">
        <v>16</v>
      </c>
      <c r="E954">
        <v>28</v>
      </c>
      <c r="F954">
        <v>2</v>
      </c>
      <c r="G954">
        <v>11</v>
      </c>
      <c r="H954" s="8">
        <f>Cocina[[#This Row],[Tiempo de Preparación]]/Cocina[[#This Row],[Cantidad Ordenada]]</f>
        <v>5.5</v>
      </c>
      <c r="I954">
        <f>Cocina[[#This Row],[Precio Unitario]]*Cocina[[#This Row],[Cantidad Ordenada]]</f>
        <v>56</v>
      </c>
      <c r="J954">
        <f>Cocina[[#This Row],[Costo Unitario]]*Cocina[[#This Row],[Cantidad Ordenada]]</f>
        <v>32</v>
      </c>
      <c r="K954">
        <f>Cocina[[#This Row],[Ganacia Bruta]]-Cocina[[#This Row],[Coste Total]]</f>
        <v>24</v>
      </c>
      <c r="L954" s="3">
        <f>Cocina[[#This Row],[Ganancia Neta]]/Cocina[[#This Row],[Ganacia Bruta]]</f>
        <v>0.42857142857142855</v>
      </c>
      <c r="N954"/>
    </row>
    <row r="955" spans="1:14" x14ac:dyDescent="0.2">
      <c r="A955">
        <v>371</v>
      </c>
      <c r="B955">
        <v>4</v>
      </c>
      <c r="C955" t="s">
        <v>79</v>
      </c>
      <c r="D955">
        <v>14</v>
      </c>
      <c r="E955">
        <v>23</v>
      </c>
      <c r="F955">
        <v>2</v>
      </c>
      <c r="G955">
        <v>14</v>
      </c>
      <c r="H955" s="8">
        <f>Cocina[[#This Row],[Tiempo de Preparación]]/Cocina[[#This Row],[Cantidad Ordenada]]</f>
        <v>7</v>
      </c>
      <c r="I955">
        <f>Cocina[[#This Row],[Precio Unitario]]*Cocina[[#This Row],[Cantidad Ordenada]]</f>
        <v>46</v>
      </c>
      <c r="J955">
        <f>Cocina[[#This Row],[Costo Unitario]]*Cocina[[#This Row],[Cantidad Ordenada]]</f>
        <v>28</v>
      </c>
      <c r="K955">
        <f>Cocina[[#This Row],[Ganacia Bruta]]-Cocina[[#This Row],[Coste Total]]</f>
        <v>18</v>
      </c>
      <c r="L955" s="3">
        <f>Cocina[[#This Row],[Ganancia Neta]]/Cocina[[#This Row],[Ganacia Bruta]]</f>
        <v>0.39130434782608697</v>
      </c>
      <c r="N955"/>
    </row>
    <row r="956" spans="1:14" x14ac:dyDescent="0.2">
      <c r="A956">
        <v>372</v>
      </c>
      <c r="B956">
        <v>14</v>
      </c>
      <c r="C956" t="s">
        <v>37</v>
      </c>
      <c r="D956">
        <v>10</v>
      </c>
      <c r="E956">
        <v>18</v>
      </c>
      <c r="F956">
        <v>2</v>
      </c>
      <c r="G956">
        <v>22</v>
      </c>
      <c r="H956" s="8">
        <f>Cocina[[#This Row],[Tiempo de Preparación]]/Cocina[[#This Row],[Cantidad Ordenada]]</f>
        <v>11</v>
      </c>
      <c r="I956">
        <f>Cocina[[#This Row],[Precio Unitario]]*Cocina[[#This Row],[Cantidad Ordenada]]</f>
        <v>36</v>
      </c>
      <c r="J956">
        <f>Cocina[[#This Row],[Costo Unitario]]*Cocina[[#This Row],[Cantidad Ordenada]]</f>
        <v>20</v>
      </c>
      <c r="K956">
        <f>Cocina[[#This Row],[Ganacia Bruta]]-Cocina[[#This Row],[Coste Total]]</f>
        <v>16</v>
      </c>
      <c r="L956" s="3">
        <f>Cocina[[#This Row],[Ganancia Neta]]/Cocina[[#This Row],[Ganacia Bruta]]</f>
        <v>0.44444444444444442</v>
      </c>
      <c r="N956"/>
    </row>
    <row r="957" spans="1:14" x14ac:dyDescent="0.2">
      <c r="A957">
        <v>373</v>
      </c>
      <c r="B957">
        <v>19</v>
      </c>
      <c r="C957" t="s">
        <v>33</v>
      </c>
      <c r="D957">
        <v>13</v>
      </c>
      <c r="E957">
        <v>21</v>
      </c>
      <c r="F957">
        <v>1</v>
      </c>
      <c r="G957">
        <v>41</v>
      </c>
      <c r="H957" s="8">
        <f>Cocina[[#This Row],[Tiempo de Preparación]]/Cocina[[#This Row],[Cantidad Ordenada]]</f>
        <v>41</v>
      </c>
      <c r="I957">
        <f>Cocina[[#This Row],[Precio Unitario]]*Cocina[[#This Row],[Cantidad Ordenada]]</f>
        <v>21</v>
      </c>
      <c r="J957">
        <f>Cocina[[#This Row],[Costo Unitario]]*Cocina[[#This Row],[Cantidad Ordenada]]</f>
        <v>13</v>
      </c>
      <c r="K957">
        <f>Cocina[[#This Row],[Ganacia Bruta]]-Cocina[[#This Row],[Coste Total]]</f>
        <v>8</v>
      </c>
      <c r="L957" s="3">
        <f>Cocina[[#This Row],[Ganancia Neta]]/Cocina[[#This Row],[Ganacia Bruta]]</f>
        <v>0.38095238095238093</v>
      </c>
      <c r="N957"/>
    </row>
    <row r="958" spans="1:14" x14ac:dyDescent="0.2">
      <c r="A958">
        <v>373</v>
      </c>
      <c r="B958">
        <v>19</v>
      </c>
      <c r="C958" t="s">
        <v>11</v>
      </c>
      <c r="D958">
        <v>21</v>
      </c>
      <c r="E958">
        <v>35</v>
      </c>
      <c r="F958">
        <v>1</v>
      </c>
      <c r="G958">
        <v>49</v>
      </c>
      <c r="H958" s="8">
        <f>Cocina[[#This Row],[Tiempo de Preparación]]/Cocina[[#This Row],[Cantidad Ordenada]]</f>
        <v>49</v>
      </c>
      <c r="I958">
        <f>Cocina[[#This Row],[Precio Unitario]]*Cocina[[#This Row],[Cantidad Ordenada]]</f>
        <v>35</v>
      </c>
      <c r="J958">
        <f>Cocina[[#This Row],[Costo Unitario]]*Cocina[[#This Row],[Cantidad Ordenada]]</f>
        <v>21</v>
      </c>
      <c r="K958">
        <f>Cocina[[#This Row],[Ganacia Bruta]]-Cocina[[#This Row],[Coste Total]]</f>
        <v>14</v>
      </c>
      <c r="L958" s="3">
        <f>Cocina[[#This Row],[Ganancia Neta]]/Cocina[[#This Row],[Ganacia Bruta]]</f>
        <v>0.4</v>
      </c>
      <c r="N958"/>
    </row>
    <row r="959" spans="1:14" x14ac:dyDescent="0.2">
      <c r="A959">
        <v>373</v>
      </c>
      <c r="B959">
        <v>19</v>
      </c>
      <c r="C959" t="s">
        <v>82</v>
      </c>
      <c r="D959">
        <v>13</v>
      </c>
      <c r="E959">
        <v>22</v>
      </c>
      <c r="F959">
        <v>2</v>
      </c>
      <c r="G959">
        <v>17</v>
      </c>
      <c r="H959" s="8">
        <f>Cocina[[#This Row],[Tiempo de Preparación]]/Cocina[[#This Row],[Cantidad Ordenada]]</f>
        <v>8.5</v>
      </c>
      <c r="I959">
        <f>Cocina[[#This Row],[Precio Unitario]]*Cocina[[#This Row],[Cantidad Ordenada]]</f>
        <v>44</v>
      </c>
      <c r="J959">
        <f>Cocina[[#This Row],[Costo Unitario]]*Cocina[[#This Row],[Cantidad Ordenada]]</f>
        <v>26</v>
      </c>
      <c r="K959">
        <f>Cocina[[#This Row],[Ganacia Bruta]]-Cocina[[#This Row],[Coste Total]]</f>
        <v>18</v>
      </c>
      <c r="L959" s="3">
        <f>Cocina[[#This Row],[Ganancia Neta]]/Cocina[[#This Row],[Ganacia Bruta]]</f>
        <v>0.40909090909090912</v>
      </c>
      <c r="N959"/>
    </row>
    <row r="960" spans="1:14" x14ac:dyDescent="0.2">
      <c r="A960">
        <v>373</v>
      </c>
      <c r="B960">
        <v>19</v>
      </c>
      <c r="C960" t="s">
        <v>56</v>
      </c>
      <c r="D960">
        <v>12</v>
      </c>
      <c r="E960">
        <v>20</v>
      </c>
      <c r="F960">
        <v>3</v>
      </c>
      <c r="G960">
        <v>9</v>
      </c>
      <c r="H960" s="8">
        <f>Cocina[[#This Row],[Tiempo de Preparación]]/Cocina[[#This Row],[Cantidad Ordenada]]</f>
        <v>3</v>
      </c>
      <c r="I960">
        <f>Cocina[[#This Row],[Precio Unitario]]*Cocina[[#This Row],[Cantidad Ordenada]]</f>
        <v>60</v>
      </c>
      <c r="J960">
        <f>Cocina[[#This Row],[Costo Unitario]]*Cocina[[#This Row],[Cantidad Ordenada]]</f>
        <v>36</v>
      </c>
      <c r="K960">
        <f>Cocina[[#This Row],[Ganacia Bruta]]-Cocina[[#This Row],[Coste Total]]</f>
        <v>24</v>
      </c>
      <c r="L960" s="3">
        <f>Cocina[[#This Row],[Ganancia Neta]]/Cocina[[#This Row],[Ganacia Bruta]]</f>
        <v>0.4</v>
      </c>
      <c r="N960"/>
    </row>
    <row r="961" spans="1:14" x14ac:dyDescent="0.2">
      <c r="A961">
        <v>374</v>
      </c>
      <c r="B961">
        <v>18</v>
      </c>
      <c r="C961" t="s">
        <v>11</v>
      </c>
      <c r="D961">
        <v>21</v>
      </c>
      <c r="E961">
        <v>35</v>
      </c>
      <c r="F961">
        <v>1</v>
      </c>
      <c r="G961">
        <v>9</v>
      </c>
      <c r="H961" s="8">
        <f>Cocina[[#This Row],[Tiempo de Preparación]]/Cocina[[#This Row],[Cantidad Ordenada]]</f>
        <v>9</v>
      </c>
      <c r="I961">
        <f>Cocina[[#This Row],[Precio Unitario]]*Cocina[[#This Row],[Cantidad Ordenada]]</f>
        <v>35</v>
      </c>
      <c r="J961">
        <f>Cocina[[#This Row],[Costo Unitario]]*Cocina[[#This Row],[Cantidad Ordenada]]</f>
        <v>21</v>
      </c>
      <c r="K961">
        <f>Cocina[[#This Row],[Ganacia Bruta]]-Cocina[[#This Row],[Coste Total]]</f>
        <v>14</v>
      </c>
      <c r="L961" s="3">
        <f>Cocina[[#This Row],[Ganancia Neta]]/Cocina[[#This Row],[Ganacia Bruta]]</f>
        <v>0.4</v>
      </c>
      <c r="N961"/>
    </row>
    <row r="962" spans="1:14" x14ac:dyDescent="0.2">
      <c r="A962">
        <v>375</v>
      </c>
      <c r="B962">
        <v>18</v>
      </c>
      <c r="C962" t="s">
        <v>47</v>
      </c>
      <c r="D962">
        <v>19</v>
      </c>
      <c r="E962">
        <v>31</v>
      </c>
      <c r="F962">
        <v>3</v>
      </c>
      <c r="G962">
        <v>27</v>
      </c>
      <c r="H962" s="8">
        <f>Cocina[[#This Row],[Tiempo de Preparación]]/Cocina[[#This Row],[Cantidad Ordenada]]</f>
        <v>9</v>
      </c>
      <c r="I962">
        <f>Cocina[[#This Row],[Precio Unitario]]*Cocina[[#This Row],[Cantidad Ordenada]]</f>
        <v>93</v>
      </c>
      <c r="J962">
        <f>Cocina[[#This Row],[Costo Unitario]]*Cocina[[#This Row],[Cantidad Ordenada]]</f>
        <v>57</v>
      </c>
      <c r="K962">
        <f>Cocina[[#This Row],[Ganacia Bruta]]-Cocina[[#This Row],[Coste Total]]</f>
        <v>36</v>
      </c>
      <c r="L962" s="3">
        <f>Cocina[[#This Row],[Ganancia Neta]]/Cocina[[#This Row],[Ganacia Bruta]]</f>
        <v>0.38709677419354838</v>
      </c>
      <c r="N962"/>
    </row>
    <row r="963" spans="1:14" x14ac:dyDescent="0.2">
      <c r="A963">
        <v>376</v>
      </c>
      <c r="B963">
        <v>16</v>
      </c>
      <c r="C963" t="s">
        <v>79</v>
      </c>
      <c r="D963">
        <v>14</v>
      </c>
      <c r="E963">
        <v>23</v>
      </c>
      <c r="F963">
        <v>2</v>
      </c>
      <c r="G963">
        <v>5</v>
      </c>
      <c r="H963" s="8">
        <f>Cocina[[#This Row],[Tiempo de Preparación]]/Cocina[[#This Row],[Cantidad Ordenada]]</f>
        <v>2.5</v>
      </c>
      <c r="I963">
        <f>Cocina[[#This Row],[Precio Unitario]]*Cocina[[#This Row],[Cantidad Ordenada]]</f>
        <v>46</v>
      </c>
      <c r="J963">
        <f>Cocina[[#This Row],[Costo Unitario]]*Cocina[[#This Row],[Cantidad Ordenada]]</f>
        <v>28</v>
      </c>
      <c r="K963">
        <f>Cocina[[#This Row],[Ganacia Bruta]]-Cocina[[#This Row],[Coste Total]]</f>
        <v>18</v>
      </c>
      <c r="L963" s="3">
        <f>Cocina[[#This Row],[Ganancia Neta]]/Cocina[[#This Row],[Ganacia Bruta]]</f>
        <v>0.39130434782608697</v>
      </c>
      <c r="N963"/>
    </row>
    <row r="964" spans="1:14" x14ac:dyDescent="0.2">
      <c r="A964">
        <v>377</v>
      </c>
      <c r="B964">
        <v>5</v>
      </c>
      <c r="C964" t="s">
        <v>29</v>
      </c>
      <c r="D964">
        <v>20</v>
      </c>
      <c r="E964">
        <v>34</v>
      </c>
      <c r="F964">
        <v>2</v>
      </c>
      <c r="G964">
        <v>13</v>
      </c>
      <c r="H964" s="8">
        <f>Cocina[[#This Row],[Tiempo de Preparación]]/Cocina[[#This Row],[Cantidad Ordenada]]</f>
        <v>6.5</v>
      </c>
      <c r="I964">
        <f>Cocina[[#This Row],[Precio Unitario]]*Cocina[[#This Row],[Cantidad Ordenada]]</f>
        <v>68</v>
      </c>
      <c r="J964">
        <f>Cocina[[#This Row],[Costo Unitario]]*Cocina[[#This Row],[Cantidad Ordenada]]</f>
        <v>40</v>
      </c>
      <c r="K964">
        <f>Cocina[[#This Row],[Ganacia Bruta]]-Cocina[[#This Row],[Coste Total]]</f>
        <v>28</v>
      </c>
      <c r="L964" s="3">
        <f>Cocina[[#This Row],[Ganancia Neta]]/Cocina[[#This Row],[Ganacia Bruta]]</f>
        <v>0.41176470588235292</v>
      </c>
      <c r="N964"/>
    </row>
    <row r="965" spans="1:14" x14ac:dyDescent="0.2">
      <c r="A965">
        <v>377</v>
      </c>
      <c r="B965">
        <v>5</v>
      </c>
      <c r="C965" t="s">
        <v>95</v>
      </c>
      <c r="D965">
        <v>19</v>
      </c>
      <c r="E965">
        <v>32</v>
      </c>
      <c r="F965">
        <v>1</v>
      </c>
      <c r="G965">
        <v>33</v>
      </c>
      <c r="H965" s="8">
        <f>Cocina[[#This Row],[Tiempo de Preparación]]/Cocina[[#This Row],[Cantidad Ordenada]]</f>
        <v>33</v>
      </c>
      <c r="I965">
        <f>Cocina[[#This Row],[Precio Unitario]]*Cocina[[#This Row],[Cantidad Ordenada]]</f>
        <v>32</v>
      </c>
      <c r="J965">
        <f>Cocina[[#This Row],[Costo Unitario]]*Cocina[[#This Row],[Cantidad Ordenada]]</f>
        <v>19</v>
      </c>
      <c r="K965">
        <f>Cocina[[#This Row],[Ganacia Bruta]]-Cocina[[#This Row],[Coste Total]]</f>
        <v>13</v>
      </c>
      <c r="L965" s="3">
        <f>Cocina[[#This Row],[Ganancia Neta]]/Cocina[[#This Row],[Ganacia Bruta]]</f>
        <v>0.40625</v>
      </c>
      <c r="N965"/>
    </row>
    <row r="966" spans="1:14" x14ac:dyDescent="0.2">
      <c r="A966">
        <v>378</v>
      </c>
      <c r="B966">
        <v>3</v>
      </c>
      <c r="C966" t="s">
        <v>31</v>
      </c>
      <c r="D966">
        <v>18</v>
      </c>
      <c r="E966">
        <v>30</v>
      </c>
      <c r="F966">
        <v>1</v>
      </c>
      <c r="G966">
        <v>14</v>
      </c>
      <c r="H966" s="8">
        <f>Cocina[[#This Row],[Tiempo de Preparación]]/Cocina[[#This Row],[Cantidad Ordenada]]</f>
        <v>14</v>
      </c>
      <c r="I966">
        <f>Cocina[[#This Row],[Precio Unitario]]*Cocina[[#This Row],[Cantidad Ordenada]]</f>
        <v>30</v>
      </c>
      <c r="J966">
        <f>Cocina[[#This Row],[Costo Unitario]]*Cocina[[#This Row],[Cantidad Ordenada]]</f>
        <v>18</v>
      </c>
      <c r="K966">
        <f>Cocina[[#This Row],[Ganacia Bruta]]-Cocina[[#This Row],[Coste Total]]</f>
        <v>12</v>
      </c>
      <c r="L966" s="3">
        <f>Cocina[[#This Row],[Ganancia Neta]]/Cocina[[#This Row],[Ganacia Bruta]]</f>
        <v>0.4</v>
      </c>
      <c r="N966"/>
    </row>
    <row r="967" spans="1:14" x14ac:dyDescent="0.2">
      <c r="A967">
        <v>378</v>
      </c>
      <c r="B967">
        <v>3</v>
      </c>
      <c r="C967" t="s">
        <v>44</v>
      </c>
      <c r="D967">
        <v>11</v>
      </c>
      <c r="E967">
        <v>19</v>
      </c>
      <c r="F967">
        <v>1</v>
      </c>
      <c r="G967">
        <v>7</v>
      </c>
      <c r="H967" s="8">
        <f>Cocina[[#This Row],[Tiempo de Preparación]]/Cocina[[#This Row],[Cantidad Ordenada]]</f>
        <v>7</v>
      </c>
      <c r="I967">
        <f>Cocina[[#This Row],[Precio Unitario]]*Cocina[[#This Row],[Cantidad Ordenada]]</f>
        <v>19</v>
      </c>
      <c r="J967">
        <f>Cocina[[#This Row],[Costo Unitario]]*Cocina[[#This Row],[Cantidad Ordenada]]</f>
        <v>11</v>
      </c>
      <c r="K967">
        <f>Cocina[[#This Row],[Ganacia Bruta]]-Cocina[[#This Row],[Coste Total]]</f>
        <v>8</v>
      </c>
      <c r="L967" s="3">
        <f>Cocina[[#This Row],[Ganancia Neta]]/Cocina[[#This Row],[Ganacia Bruta]]</f>
        <v>0.42105263157894735</v>
      </c>
      <c r="N967"/>
    </row>
    <row r="968" spans="1:14" x14ac:dyDescent="0.2">
      <c r="A968">
        <v>379</v>
      </c>
      <c r="B968">
        <v>4</v>
      </c>
      <c r="C968" t="s">
        <v>11</v>
      </c>
      <c r="D968">
        <v>21</v>
      </c>
      <c r="E968">
        <v>35</v>
      </c>
      <c r="F968">
        <v>2</v>
      </c>
      <c r="G968">
        <v>6</v>
      </c>
      <c r="H968" s="8">
        <f>Cocina[[#This Row],[Tiempo de Preparación]]/Cocina[[#This Row],[Cantidad Ordenada]]</f>
        <v>3</v>
      </c>
      <c r="I968">
        <f>Cocina[[#This Row],[Precio Unitario]]*Cocina[[#This Row],[Cantidad Ordenada]]</f>
        <v>70</v>
      </c>
      <c r="J968">
        <f>Cocina[[#This Row],[Costo Unitario]]*Cocina[[#This Row],[Cantidad Ordenada]]</f>
        <v>42</v>
      </c>
      <c r="K968">
        <f>Cocina[[#This Row],[Ganacia Bruta]]-Cocina[[#This Row],[Coste Total]]</f>
        <v>28</v>
      </c>
      <c r="L968" s="3">
        <f>Cocina[[#This Row],[Ganancia Neta]]/Cocina[[#This Row],[Ganacia Bruta]]</f>
        <v>0.4</v>
      </c>
      <c r="N968"/>
    </row>
    <row r="969" spans="1:14" x14ac:dyDescent="0.2">
      <c r="A969">
        <v>380</v>
      </c>
      <c r="B969">
        <v>5</v>
      </c>
      <c r="C969" t="s">
        <v>102</v>
      </c>
      <c r="D969">
        <v>20</v>
      </c>
      <c r="E969">
        <v>33</v>
      </c>
      <c r="F969">
        <v>3</v>
      </c>
      <c r="G969">
        <v>58</v>
      </c>
      <c r="H969" s="8">
        <f>Cocina[[#This Row],[Tiempo de Preparación]]/Cocina[[#This Row],[Cantidad Ordenada]]</f>
        <v>19.333333333333332</v>
      </c>
      <c r="I969">
        <f>Cocina[[#This Row],[Precio Unitario]]*Cocina[[#This Row],[Cantidad Ordenada]]</f>
        <v>99</v>
      </c>
      <c r="J969">
        <f>Cocina[[#This Row],[Costo Unitario]]*Cocina[[#This Row],[Cantidad Ordenada]]</f>
        <v>60</v>
      </c>
      <c r="K969">
        <f>Cocina[[#This Row],[Ganacia Bruta]]-Cocina[[#This Row],[Coste Total]]</f>
        <v>39</v>
      </c>
      <c r="L969" s="3">
        <f>Cocina[[#This Row],[Ganancia Neta]]/Cocina[[#This Row],[Ganacia Bruta]]</f>
        <v>0.39393939393939392</v>
      </c>
      <c r="N969"/>
    </row>
    <row r="970" spans="1:14" x14ac:dyDescent="0.2">
      <c r="A970">
        <v>380</v>
      </c>
      <c r="B970">
        <v>5</v>
      </c>
      <c r="C970" t="s">
        <v>44</v>
      </c>
      <c r="D970">
        <v>11</v>
      </c>
      <c r="E970">
        <v>19</v>
      </c>
      <c r="F970">
        <v>2</v>
      </c>
      <c r="G970">
        <v>35</v>
      </c>
      <c r="H970" s="8">
        <f>Cocina[[#This Row],[Tiempo de Preparación]]/Cocina[[#This Row],[Cantidad Ordenada]]</f>
        <v>17.5</v>
      </c>
      <c r="I970">
        <f>Cocina[[#This Row],[Precio Unitario]]*Cocina[[#This Row],[Cantidad Ordenada]]</f>
        <v>38</v>
      </c>
      <c r="J970">
        <f>Cocina[[#This Row],[Costo Unitario]]*Cocina[[#This Row],[Cantidad Ordenada]]</f>
        <v>22</v>
      </c>
      <c r="K970">
        <f>Cocina[[#This Row],[Ganacia Bruta]]-Cocina[[#This Row],[Coste Total]]</f>
        <v>16</v>
      </c>
      <c r="L970" s="3">
        <f>Cocina[[#This Row],[Ganancia Neta]]/Cocina[[#This Row],[Ganacia Bruta]]</f>
        <v>0.42105263157894735</v>
      </c>
      <c r="N970"/>
    </row>
    <row r="971" spans="1:14" x14ac:dyDescent="0.2">
      <c r="A971">
        <v>381</v>
      </c>
      <c r="B971">
        <v>4</v>
      </c>
      <c r="C971" t="s">
        <v>61</v>
      </c>
      <c r="D971">
        <v>15</v>
      </c>
      <c r="E971">
        <v>26</v>
      </c>
      <c r="F971">
        <v>3</v>
      </c>
      <c r="G971">
        <v>35</v>
      </c>
      <c r="H971" s="8">
        <f>Cocina[[#This Row],[Tiempo de Preparación]]/Cocina[[#This Row],[Cantidad Ordenada]]</f>
        <v>11.666666666666666</v>
      </c>
      <c r="I971">
        <f>Cocina[[#This Row],[Precio Unitario]]*Cocina[[#This Row],[Cantidad Ordenada]]</f>
        <v>78</v>
      </c>
      <c r="J971">
        <f>Cocina[[#This Row],[Costo Unitario]]*Cocina[[#This Row],[Cantidad Ordenada]]</f>
        <v>45</v>
      </c>
      <c r="K971">
        <f>Cocina[[#This Row],[Ganacia Bruta]]-Cocina[[#This Row],[Coste Total]]</f>
        <v>33</v>
      </c>
      <c r="L971" s="3">
        <f>Cocina[[#This Row],[Ganancia Neta]]/Cocina[[#This Row],[Ganacia Bruta]]</f>
        <v>0.42307692307692307</v>
      </c>
      <c r="N971"/>
    </row>
    <row r="972" spans="1:14" x14ac:dyDescent="0.2">
      <c r="A972">
        <v>381</v>
      </c>
      <c r="B972">
        <v>4</v>
      </c>
      <c r="C972" t="s">
        <v>102</v>
      </c>
      <c r="D972">
        <v>20</v>
      </c>
      <c r="E972">
        <v>33</v>
      </c>
      <c r="F972">
        <v>2</v>
      </c>
      <c r="G972">
        <v>12</v>
      </c>
      <c r="H972" s="8">
        <f>Cocina[[#This Row],[Tiempo de Preparación]]/Cocina[[#This Row],[Cantidad Ordenada]]</f>
        <v>6</v>
      </c>
      <c r="I972">
        <f>Cocina[[#This Row],[Precio Unitario]]*Cocina[[#This Row],[Cantidad Ordenada]]</f>
        <v>66</v>
      </c>
      <c r="J972">
        <f>Cocina[[#This Row],[Costo Unitario]]*Cocina[[#This Row],[Cantidad Ordenada]]</f>
        <v>40</v>
      </c>
      <c r="K972">
        <f>Cocina[[#This Row],[Ganacia Bruta]]-Cocina[[#This Row],[Coste Total]]</f>
        <v>26</v>
      </c>
      <c r="L972" s="3">
        <f>Cocina[[#This Row],[Ganancia Neta]]/Cocina[[#This Row],[Ganacia Bruta]]</f>
        <v>0.39393939393939392</v>
      </c>
      <c r="N972"/>
    </row>
    <row r="973" spans="1:14" x14ac:dyDescent="0.2">
      <c r="A973">
        <v>382</v>
      </c>
      <c r="B973">
        <v>20</v>
      </c>
      <c r="C973" t="s">
        <v>18</v>
      </c>
      <c r="D973">
        <v>17</v>
      </c>
      <c r="E973">
        <v>29</v>
      </c>
      <c r="F973">
        <v>3</v>
      </c>
      <c r="G973">
        <v>54</v>
      </c>
      <c r="H973" s="8">
        <f>Cocina[[#This Row],[Tiempo de Preparación]]/Cocina[[#This Row],[Cantidad Ordenada]]</f>
        <v>18</v>
      </c>
      <c r="I973">
        <f>Cocina[[#This Row],[Precio Unitario]]*Cocina[[#This Row],[Cantidad Ordenada]]</f>
        <v>87</v>
      </c>
      <c r="J973">
        <f>Cocina[[#This Row],[Costo Unitario]]*Cocina[[#This Row],[Cantidad Ordenada]]</f>
        <v>51</v>
      </c>
      <c r="K973">
        <f>Cocina[[#This Row],[Ganacia Bruta]]-Cocina[[#This Row],[Coste Total]]</f>
        <v>36</v>
      </c>
      <c r="L973" s="3">
        <f>Cocina[[#This Row],[Ganancia Neta]]/Cocina[[#This Row],[Ganacia Bruta]]</f>
        <v>0.41379310344827586</v>
      </c>
      <c r="N973"/>
    </row>
    <row r="974" spans="1:14" x14ac:dyDescent="0.2">
      <c r="A974">
        <v>383</v>
      </c>
      <c r="B974">
        <v>6</v>
      </c>
      <c r="C974" t="s">
        <v>35</v>
      </c>
      <c r="D974">
        <v>22</v>
      </c>
      <c r="E974">
        <v>36</v>
      </c>
      <c r="F974">
        <v>3</v>
      </c>
      <c r="G974">
        <v>9</v>
      </c>
      <c r="H974" s="8">
        <f>Cocina[[#This Row],[Tiempo de Preparación]]/Cocina[[#This Row],[Cantidad Ordenada]]</f>
        <v>3</v>
      </c>
      <c r="I974">
        <f>Cocina[[#This Row],[Precio Unitario]]*Cocina[[#This Row],[Cantidad Ordenada]]</f>
        <v>108</v>
      </c>
      <c r="J974">
        <f>Cocina[[#This Row],[Costo Unitario]]*Cocina[[#This Row],[Cantidad Ordenada]]</f>
        <v>66</v>
      </c>
      <c r="K974">
        <f>Cocina[[#This Row],[Ganacia Bruta]]-Cocina[[#This Row],[Coste Total]]</f>
        <v>42</v>
      </c>
      <c r="L974" s="3">
        <f>Cocina[[#This Row],[Ganancia Neta]]/Cocina[[#This Row],[Ganacia Bruta]]</f>
        <v>0.3888888888888889</v>
      </c>
      <c r="N974"/>
    </row>
    <row r="975" spans="1:14" x14ac:dyDescent="0.2">
      <c r="A975">
        <v>384</v>
      </c>
      <c r="B975">
        <v>1</v>
      </c>
      <c r="C975" t="s">
        <v>37</v>
      </c>
      <c r="D975">
        <v>10</v>
      </c>
      <c r="E975">
        <v>18</v>
      </c>
      <c r="F975">
        <v>2</v>
      </c>
      <c r="G975">
        <v>26</v>
      </c>
      <c r="H975" s="8">
        <f>Cocina[[#This Row],[Tiempo de Preparación]]/Cocina[[#This Row],[Cantidad Ordenada]]</f>
        <v>13</v>
      </c>
      <c r="I975">
        <f>Cocina[[#This Row],[Precio Unitario]]*Cocina[[#This Row],[Cantidad Ordenada]]</f>
        <v>36</v>
      </c>
      <c r="J975">
        <f>Cocina[[#This Row],[Costo Unitario]]*Cocina[[#This Row],[Cantidad Ordenada]]</f>
        <v>20</v>
      </c>
      <c r="K975">
        <f>Cocina[[#This Row],[Ganacia Bruta]]-Cocina[[#This Row],[Coste Total]]</f>
        <v>16</v>
      </c>
      <c r="L975" s="3">
        <f>Cocina[[#This Row],[Ganancia Neta]]/Cocina[[#This Row],[Ganacia Bruta]]</f>
        <v>0.44444444444444442</v>
      </c>
      <c r="N975"/>
    </row>
    <row r="976" spans="1:14" x14ac:dyDescent="0.2">
      <c r="A976">
        <v>384</v>
      </c>
      <c r="B976">
        <v>1</v>
      </c>
      <c r="C976" t="s">
        <v>44</v>
      </c>
      <c r="D976">
        <v>11</v>
      </c>
      <c r="E976">
        <v>19</v>
      </c>
      <c r="F976">
        <v>3</v>
      </c>
      <c r="G976">
        <v>35</v>
      </c>
      <c r="H976" s="8">
        <f>Cocina[[#This Row],[Tiempo de Preparación]]/Cocina[[#This Row],[Cantidad Ordenada]]</f>
        <v>11.666666666666666</v>
      </c>
      <c r="I976">
        <f>Cocina[[#This Row],[Precio Unitario]]*Cocina[[#This Row],[Cantidad Ordenada]]</f>
        <v>57</v>
      </c>
      <c r="J976">
        <f>Cocina[[#This Row],[Costo Unitario]]*Cocina[[#This Row],[Cantidad Ordenada]]</f>
        <v>33</v>
      </c>
      <c r="K976">
        <f>Cocina[[#This Row],[Ganacia Bruta]]-Cocina[[#This Row],[Coste Total]]</f>
        <v>24</v>
      </c>
      <c r="L976" s="3">
        <f>Cocina[[#This Row],[Ganancia Neta]]/Cocina[[#This Row],[Ganacia Bruta]]</f>
        <v>0.42105263157894735</v>
      </c>
      <c r="N976"/>
    </row>
    <row r="977" spans="1:14" x14ac:dyDescent="0.2">
      <c r="A977">
        <v>384</v>
      </c>
      <c r="B977">
        <v>1</v>
      </c>
      <c r="C977" t="s">
        <v>41</v>
      </c>
      <c r="D977">
        <v>16</v>
      </c>
      <c r="E977">
        <v>27</v>
      </c>
      <c r="F977">
        <v>1</v>
      </c>
      <c r="G977">
        <v>49</v>
      </c>
      <c r="H977" s="8">
        <f>Cocina[[#This Row],[Tiempo de Preparación]]/Cocina[[#This Row],[Cantidad Ordenada]]</f>
        <v>49</v>
      </c>
      <c r="I977">
        <f>Cocina[[#This Row],[Precio Unitario]]*Cocina[[#This Row],[Cantidad Ordenada]]</f>
        <v>27</v>
      </c>
      <c r="J977">
        <f>Cocina[[#This Row],[Costo Unitario]]*Cocina[[#This Row],[Cantidad Ordenada]]</f>
        <v>16</v>
      </c>
      <c r="K977">
        <f>Cocina[[#This Row],[Ganacia Bruta]]-Cocina[[#This Row],[Coste Total]]</f>
        <v>11</v>
      </c>
      <c r="L977" s="3">
        <f>Cocina[[#This Row],[Ganancia Neta]]/Cocina[[#This Row],[Ganacia Bruta]]</f>
        <v>0.40740740740740738</v>
      </c>
      <c r="N977"/>
    </row>
    <row r="978" spans="1:14" x14ac:dyDescent="0.2">
      <c r="A978">
        <v>385</v>
      </c>
      <c r="B978">
        <v>6</v>
      </c>
      <c r="C978" t="s">
        <v>31</v>
      </c>
      <c r="D978">
        <v>18</v>
      </c>
      <c r="E978">
        <v>30</v>
      </c>
      <c r="F978">
        <v>2</v>
      </c>
      <c r="G978">
        <v>22</v>
      </c>
      <c r="H978" s="8">
        <f>Cocina[[#This Row],[Tiempo de Preparación]]/Cocina[[#This Row],[Cantidad Ordenada]]</f>
        <v>11</v>
      </c>
      <c r="I978">
        <f>Cocina[[#This Row],[Precio Unitario]]*Cocina[[#This Row],[Cantidad Ordenada]]</f>
        <v>60</v>
      </c>
      <c r="J978">
        <f>Cocina[[#This Row],[Costo Unitario]]*Cocina[[#This Row],[Cantidad Ordenada]]</f>
        <v>36</v>
      </c>
      <c r="K978">
        <f>Cocina[[#This Row],[Ganacia Bruta]]-Cocina[[#This Row],[Coste Total]]</f>
        <v>24</v>
      </c>
      <c r="L978" s="3">
        <f>Cocina[[#This Row],[Ganancia Neta]]/Cocina[[#This Row],[Ganacia Bruta]]</f>
        <v>0.4</v>
      </c>
      <c r="N978"/>
    </row>
    <row r="979" spans="1:14" x14ac:dyDescent="0.2">
      <c r="A979">
        <v>386</v>
      </c>
      <c r="B979">
        <v>5</v>
      </c>
      <c r="C979" t="s">
        <v>102</v>
      </c>
      <c r="D979">
        <v>20</v>
      </c>
      <c r="E979">
        <v>33</v>
      </c>
      <c r="F979">
        <v>3</v>
      </c>
      <c r="G979">
        <v>40</v>
      </c>
      <c r="H979" s="8">
        <f>Cocina[[#This Row],[Tiempo de Preparación]]/Cocina[[#This Row],[Cantidad Ordenada]]</f>
        <v>13.333333333333334</v>
      </c>
      <c r="I979">
        <f>Cocina[[#This Row],[Precio Unitario]]*Cocina[[#This Row],[Cantidad Ordenada]]</f>
        <v>99</v>
      </c>
      <c r="J979">
        <f>Cocina[[#This Row],[Costo Unitario]]*Cocina[[#This Row],[Cantidad Ordenada]]</f>
        <v>60</v>
      </c>
      <c r="K979">
        <f>Cocina[[#This Row],[Ganacia Bruta]]-Cocina[[#This Row],[Coste Total]]</f>
        <v>39</v>
      </c>
      <c r="L979" s="3">
        <f>Cocina[[#This Row],[Ganancia Neta]]/Cocina[[#This Row],[Ganacia Bruta]]</f>
        <v>0.39393939393939392</v>
      </c>
      <c r="N979"/>
    </row>
    <row r="980" spans="1:14" x14ac:dyDescent="0.2">
      <c r="A980">
        <v>387</v>
      </c>
      <c r="B980">
        <v>6</v>
      </c>
      <c r="C980" t="s">
        <v>47</v>
      </c>
      <c r="D980">
        <v>19</v>
      </c>
      <c r="E980">
        <v>31</v>
      </c>
      <c r="F980">
        <v>3</v>
      </c>
      <c r="G980">
        <v>18</v>
      </c>
      <c r="H980" s="8">
        <f>Cocina[[#This Row],[Tiempo de Preparación]]/Cocina[[#This Row],[Cantidad Ordenada]]</f>
        <v>6</v>
      </c>
      <c r="I980">
        <f>Cocina[[#This Row],[Precio Unitario]]*Cocina[[#This Row],[Cantidad Ordenada]]</f>
        <v>93</v>
      </c>
      <c r="J980">
        <f>Cocina[[#This Row],[Costo Unitario]]*Cocina[[#This Row],[Cantidad Ordenada]]</f>
        <v>57</v>
      </c>
      <c r="K980">
        <f>Cocina[[#This Row],[Ganacia Bruta]]-Cocina[[#This Row],[Coste Total]]</f>
        <v>36</v>
      </c>
      <c r="L980" s="3">
        <f>Cocina[[#This Row],[Ganancia Neta]]/Cocina[[#This Row],[Ganacia Bruta]]</f>
        <v>0.38709677419354838</v>
      </c>
      <c r="N980"/>
    </row>
    <row r="981" spans="1:14" x14ac:dyDescent="0.2">
      <c r="A981">
        <v>388</v>
      </c>
      <c r="B981">
        <v>18</v>
      </c>
      <c r="C981" t="s">
        <v>47</v>
      </c>
      <c r="D981">
        <v>19</v>
      </c>
      <c r="E981">
        <v>31</v>
      </c>
      <c r="F981">
        <v>2</v>
      </c>
      <c r="G981">
        <v>52</v>
      </c>
      <c r="H981" s="8">
        <f>Cocina[[#This Row],[Tiempo de Preparación]]/Cocina[[#This Row],[Cantidad Ordenada]]</f>
        <v>26</v>
      </c>
      <c r="I981">
        <f>Cocina[[#This Row],[Precio Unitario]]*Cocina[[#This Row],[Cantidad Ordenada]]</f>
        <v>62</v>
      </c>
      <c r="J981">
        <f>Cocina[[#This Row],[Costo Unitario]]*Cocina[[#This Row],[Cantidad Ordenada]]</f>
        <v>38</v>
      </c>
      <c r="K981">
        <f>Cocina[[#This Row],[Ganacia Bruta]]-Cocina[[#This Row],[Coste Total]]</f>
        <v>24</v>
      </c>
      <c r="L981" s="3">
        <f>Cocina[[#This Row],[Ganancia Neta]]/Cocina[[#This Row],[Ganacia Bruta]]</f>
        <v>0.38709677419354838</v>
      </c>
      <c r="N981"/>
    </row>
    <row r="982" spans="1:14" x14ac:dyDescent="0.2">
      <c r="A982">
        <v>388</v>
      </c>
      <c r="B982">
        <v>18</v>
      </c>
      <c r="C982" t="s">
        <v>35</v>
      </c>
      <c r="D982">
        <v>22</v>
      </c>
      <c r="E982">
        <v>36</v>
      </c>
      <c r="F982">
        <v>2</v>
      </c>
      <c r="G982">
        <v>37</v>
      </c>
      <c r="H982" s="8">
        <f>Cocina[[#This Row],[Tiempo de Preparación]]/Cocina[[#This Row],[Cantidad Ordenada]]</f>
        <v>18.5</v>
      </c>
      <c r="I982">
        <f>Cocina[[#This Row],[Precio Unitario]]*Cocina[[#This Row],[Cantidad Ordenada]]</f>
        <v>72</v>
      </c>
      <c r="J982">
        <f>Cocina[[#This Row],[Costo Unitario]]*Cocina[[#This Row],[Cantidad Ordenada]]</f>
        <v>44</v>
      </c>
      <c r="K982">
        <f>Cocina[[#This Row],[Ganacia Bruta]]-Cocina[[#This Row],[Coste Total]]</f>
        <v>28</v>
      </c>
      <c r="L982" s="3">
        <f>Cocina[[#This Row],[Ganancia Neta]]/Cocina[[#This Row],[Ganacia Bruta]]</f>
        <v>0.3888888888888889</v>
      </c>
      <c r="N982"/>
    </row>
    <row r="983" spans="1:14" x14ac:dyDescent="0.2">
      <c r="A983">
        <v>388</v>
      </c>
      <c r="B983">
        <v>18</v>
      </c>
      <c r="C983" t="s">
        <v>18</v>
      </c>
      <c r="D983">
        <v>17</v>
      </c>
      <c r="E983">
        <v>29</v>
      </c>
      <c r="F983">
        <v>2</v>
      </c>
      <c r="G983">
        <v>31</v>
      </c>
      <c r="H983" s="8">
        <f>Cocina[[#This Row],[Tiempo de Preparación]]/Cocina[[#This Row],[Cantidad Ordenada]]</f>
        <v>15.5</v>
      </c>
      <c r="I983">
        <f>Cocina[[#This Row],[Precio Unitario]]*Cocina[[#This Row],[Cantidad Ordenada]]</f>
        <v>58</v>
      </c>
      <c r="J983">
        <f>Cocina[[#This Row],[Costo Unitario]]*Cocina[[#This Row],[Cantidad Ordenada]]</f>
        <v>34</v>
      </c>
      <c r="K983">
        <f>Cocina[[#This Row],[Ganacia Bruta]]-Cocina[[#This Row],[Coste Total]]</f>
        <v>24</v>
      </c>
      <c r="L983" s="3">
        <f>Cocina[[#This Row],[Ganancia Neta]]/Cocina[[#This Row],[Ganacia Bruta]]</f>
        <v>0.41379310344827586</v>
      </c>
      <c r="N983"/>
    </row>
    <row r="984" spans="1:14" x14ac:dyDescent="0.2">
      <c r="A984">
        <v>388</v>
      </c>
      <c r="B984">
        <v>18</v>
      </c>
      <c r="C984" t="s">
        <v>102</v>
      </c>
      <c r="D984">
        <v>20</v>
      </c>
      <c r="E984">
        <v>33</v>
      </c>
      <c r="F984">
        <v>3</v>
      </c>
      <c r="G984">
        <v>51</v>
      </c>
      <c r="H984" s="8">
        <f>Cocina[[#This Row],[Tiempo de Preparación]]/Cocina[[#This Row],[Cantidad Ordenada]]</f>
        <v>17</v>
      </c>
      <c r="I984">
        <f>Cocina[[#This Row],[Precio Unitario]]*Cocina[[#This Row],[Cantidad Ordenada]]</f>
        <v>99</v>
      </c>
      <c r="J984">
        <f>Cocina[[#This Row],[Costo Unitario]]*Cocina[[#This Row],[Cantidad Ordenada]]</f>
        <v>60</v>
      </c>
      <c r="K984">
        <f>Cocina[[#This Row],[Ganacia Bruta]]-Cocina[[#This Row],[Coste Total]]</f>
        <v>39</v>
      </c>
      <c r="L984" s="3">
        <f>Cocina[[#This Row],[Ganancia Neta]]/Cocina[[#This Row],[Ganacia Bruta]]</f>
        <v>0.39393939393939392</v>
      </c>
      <c r="N984"/>
    </row>
    <row r="985" spans="1:14" x14ac:dyDescent="0.2">
      <c r="A985">
        <v>389</v>
      </c>
      <c r="B985">
        <v>19</v>
      </c>
      <c r="C985" t="s">
        <v>102</v>
      </c>
      <c r="D985">
        <v>20</v>
      </c>
      <c r="E985">
        <v>33</v>
      </c>
      <c r="F985">
        <v>1</v>
      </c>
      <c r="G985">
        <v>24</v>
      </c>
      <c r="H985" s="8">
        <f>Cocina[[#This Row],[Tiempo de Preparación]]/Cocina[[#This Row],[Cantidad Ordenada]]</f>
        <v>24</v>
      </c>
      <c r="I985">
        <f>Cocina[[#This Row],[Precio Unitario]]*Cocina[[#This Row],[Cantidad Ordenada]]</f>
        <v>33</v>
      </c>
      <c r="J985">
        <f>Cocina[[#This Row],[Costo Unitario]]*Cocina[[#This Row],[Cantidad Ordenada]]</f>
        <v>20</v>
      </c>
      <c r="K985">
        <f>Cocina[[#This Row],[Ganacia Bruta]]-Cocina[[#This Row],[Coste Total]]</f>
        <v>13</v>
      </c>
      <c r="L985" s="3">
        <f>Cocina[[#This Row],[Ganancia Neta]]/Cocina[[#This Row],[Ganacia Bruta]]</f>
        <v>0.39393939393939392</v>
      </c>
      <c r="N985"/>
    </row>
    <row r="986" spans="1:14" x14ac:dyDescent="0.2">
      <c r="A986">
        <v>390</v>
      </c>
      <c r="B986">
        <v>9</v>
      </c>
      <c r="C986" t="s">
        <v>82</v>
      </c>
      <c r="D986">
        <v>13</v>
      </c>
      <c r="E986">
        <v>22</v>
      </c>
      <c r="F986">
        <v>2</v>
      </c>
      <c r="G986">
        <v>52</v>
      </c>
      <c r="H986" s="8">
        <f>Cocina[[#This Row],[Tiempo de Preparación]]/Cocina[[#This Row],[Cantidad Ordenada]]</f>
        <v>26</v>
      </c>
      <c r="I986">
        <f>Cocina[[#This Row],[Precio Unitario]]*Cocina[[#This Row],[Cantidad Ordenada]]</f>
        <v>44</v>
      </c>
      <c r="J986">
        <f>Cocina[[#This Row],[Costo Unitario]]*Cocina[[#This Row],[Cantidad Ordenada]]</f>
        <v>26</v>
      </c>
      <c r="K986">
        <f>Cocina[[#This Row],[Ganacia Bruta]]-Cocina[[#This Row],[Coste Total]]</f>
        <v>18</v>
      </c>
      <c r="L986" s="3">
        <f>Cocina[[#This Row],[Ganancia Neta]]/Cocina[[#This Row],[Ganacia Bruta]]</f>
        <v>0.40909090909090912</v>
      </c>
      <c r="N986"/>
    </row>
    <row r="987" spans="1:14" x14ac:dyDescent="0.2">
      <c r="A987">
        <v>390</v>
      </c>
      <c r="B987">
        <v>9</v>
      </c>
      <c r="C987" t="s">
        <v>61</v>
      </c>
      <c r="D987">
        <v>15</v>
      </c>
      <c r="E987">
        <v>26</v>
      </c>
      <c r="F987">
        <v>3</v>
      </c>
      <c r="G987">
        <v>13</v>
      </c>
      <c r="H987" s="8">
        <f>Cocina[[#This Row],[Tiempo de Preparación]]/Cocina[[#This Row],[Cantidad Ordenada]]</f>
        <v>4.333333333333333</v>
      </c>
      <c r="I987">
        <f>Cocina[[#This Row],[Precio Unitario]]*Cocina[[#This Row],[Cantidad Ordenada]]</f>
        <v>78</v>
      </c>
      <c r="J987">
        <f>Cocina[[#This Row],[Costo Unitario]]*Cocina[[#This Row],[Cantidad Ordenada]]</f>
        <v>45</v>
      </c>
      <c r="K987">
        <f>Cocina[[#This Row],[Ganacia Bruta]]-Cocina[[#This Row],[Coste Total]]</f>
        <v>33</v>
      </c>
      <c r="L987" s="3">
        <f>Cocina[[#This Row],[Ganancia Neta]]/Cocina[[#This Row],[Ganacia Bruta]]</f>
        <v>0.42307692307692307</v>
      </c>
      <c r="N987"/>
    </row>
    <row r="988" spans="1:14" x14ac:dyDescent="0.2">
      <c r="A988">
        <v>390</v>
      </c>
      <c r="B988">
        <v>9</v>
      </c>
      <c r="C988" t="s">
        <v>33</v>
      </c>
      <c r="D988">
        <v>13</v>
      </c>
      <c r="E988">
        <v>21</v>
      </c>
      <c r="F988">
        <v>1</v>
      </c>
      <c r="G988">
        <v>28</v>
      </c>
      <c r="H988" s="8">
        <f>Cocina[[#This Row],[Tiempo de Preparación]]/Cocina[[#This Row],[Cantidad Ordenada]]</f>
        <v>28</v>
      </c>
      <c r="I988">
        <f>Cocina[[#This Row],[Precio Unitario]]*Cocina[[#This Row],[Cantidad Ordenada]]</f>
        <v>21</v>
      </c>
      <c r="J988">
        <f>Cocina[[#This Row],[Costo Unitario]]*Cocina[[#This Row],[Cantidad Ordenada]]</f>
        <v>13</v>
      </c>
      <c r="K988">
        <f>Cocina[[#This Row],[Ganacia Bruta]]-Cocina[[#This Row],[Coste Total]]</f>
        <v>8</v>
      </c>
      <c r="L988" s="3">
        <f>Cocina[[#This Row],[Ganancia Neta]]/Cocina[[#This Row],[Ganacia Bruta]]</f>
        <v>0.38095238095238093</v>
      </c>
      <c r="N988"/>
    </row>
    <row r="989" spans="1:14" x14ac:dyDescent="0.2">
      <c r="A989">
        <v>391</v>
      </c>
      <c r="B989">
        <v>15</v>
      </c>
      <c r="C989" t="s">
        <v>82</v>
      </c>
      <c r="D989">
        <v>13</v>
      </c>
      <c r="E989">
        <v>22</v>
      </c>
      <c r="F989">
        <v>1</v>
      </c>
      <c r="G989">
        <v>35</v>
      </c>
      <c r="H989" s="8">
        <f>Cocina[[#This Row],[Tiempo de Preparación]]/Cocina[[#This Row],[Cantidad Ordenada]]</f>
        <v>35</v>
      </c>
      <c r="I989">
        <f>Cocina[[#This Row],[Precio Unitario]]*Cocina[[#This Row],[Cantidad Ordenada]]</f>
        <v>22</v>
      </c>
      <c r="J989">
        <f>Cocina[[#This Row],[Costo Unitario]]*Cocina[[#This Row],[Cantidad Ordenada]]</f>
        <v>13</v>
      </c>
      <c r="K989">
        <f>Cocina[[#This Row],[Ganacia Bruta]]-Cocina[[#This Row],[Coste Total]]</f>
        <v>9</v>
      </c>
      <c r="L989" s="3">
        <f>Cocina[[#This Row],[Ganancia Neta]]/Cocina[[#This Row],[Ganacia Bruta]]</f>
        <v>0.40909090909090912</v>
      </c>
      <c r="N989"/>
    </row>
    <row r="990" spans="1:14" x14ac:dyDescent="0.2">
      <c r="A990">
        <v>392</v>
      </c>
      <c r="B990">
        <v>14</v>
      </c>
      <c r="C990" t="s">
        <v>95</v>
      </c>
      <c r="D990">
        <v>19</v>
      </c>
      <c r="E990">
        <v>32</v>
      </c>
      <c r="F990">
        <v>3</v>
      </c>
      <c r="G990">
        <v>17</v>
      </c>
      <c r="H990" s="8">
        <f>Cocina[[#This Row],[Tiempo de Preparación]]/Cocina[[#This Row],[Cantidad Ordenada]]</f>
        <v>5.666666666666667</v>
      </c>
      <c r="I990">
        <f>Cocina[[#This Row],[Precio Unitario]]*Cocina[[#This Row],[Cantidad Ordenada]]</f>
        <v>96</v>
      </c>
      <c r="J990">
        <f>Cocina[[#This Row],[Costo Unitario]]*Cocina[[#This Row],[Cantidad Ordenada]]</f>
        <v>57</v>
      </c>
      <c r="K990">
        <f>Cocina[[#This Row],[Ganacia Bruta]]-Cocina[[#This Row],[Coste Total]]</f>
        <v>39</v>
      </c>
      <c r="L990" s="3">
        <f>Cocina[[#This Row],[Ganancia Neta]]/Cocina[[#This Row],[Ganacia Bruta]]</f>
        <v>0.40625</v>
      </c>
      <c r="N990"/>
    </row>
    <row r="991" spans="1:14" x14ac:dyDescent="0.2">
      <c r="A991">
        <v>392</v>
      </c>
      <c r="B991">
        <v>14</v>
      </c>
      <c r="C991" t="s">
        <v>65</v>
      </c>
      <c r="D991">
        <v>14</v>
      </c>
      <c r="E991">
        <v>24</v>
      </c>
      <c r="F991">
        <v>1</v>
      </c>
      <c r="G991">
        <v>37</v>
      </c>
      <c r="H991" s="8">
        <f>Cocina[[#This Row],[Tiempo de Preparación]]/Cocina[[#This Row],[Cantidad Ordenada]]</f>
        <v>37</v>
      </c>
      <c r="I991">
        <f>Cocina[[#This Row],[Precio Unitario]]*Cocina[[#This Row],[Cantidad Ordenada]]</f>
        <v>24</v>
      </c>
      <c r="J991">
        <f>Cocina[[#This Row],[Costo Unitario]]*Cocina[[#This Row],[Cantidad Ordenada]]</f>
        <v>14</v>
      </c>
      <c r="K991">
        <f>Cocina[[#This Row],[Ganacia Bruta]]-Cocina[[#This Row],[Coste Total]]</f>
        <v>10</v>
      </c>
      <c r="L991" s="3">
        <f>Cocina[[#This Row],[Ganancia Neta]]/Cocina[[#This Row],[Ganacia Bruta]]</f>
        <v>0.41666666666666669</v>
      </c>
      <c r="N991"/>
    </row>
    <row r="992" spans="1:14" x14ac:dyDescent="0.2">
      <c r="A992">
        <v>393</v>
      </c>
      <c r="B992">
        <v>13</v>
      </c>
      <c r="C992" t="s">
        <v>44</v>
      </c>
      <c r="D992">
        <v>11</v>
      </c>
      <c r="E992">
        <v>19</v>
      </c>
      <c r="F992">
        <v>2</v>
      </c>
      <c r="G992">
        <v>40</v>
      </c>
      <c r="H992" s="8">
        <f>Cocina[[#This Row],[Tiempo de Preparación]]/Cocina[[#This Row],[Cantidad Ordenada]]</f>
        <v>20</v>
      </c>
      <c r="I992">
        <f>Cocina[[#This Row],[Precio Unitario]]*Cocina[[#This Row],[Cantidad Ordenada]]</f>
        <v>38</v>
      </c>
      <c r="J992">
        <f>Cocina[[#This Row],[Costo Unitario]]*Cocina[[#This Row],[Cantidad Ordenada]]</f>
        <v>22</v>
      </c>
      <c r="K992">
        <f>Cocina[[#This Row],[Ganacia Bruta]]-Cocina[[#This Row],[Coste Total]]</f>
        <v>16</v>
      </c>
      <c r="L992" s="3">
        <f>Cocina[[#This Row],[Ganancia Neta]]/Cocina[[#This Row],[Ganacia Bruta]]</f>
        <v>0.42105263157894735</v>
      </c>
      <c r="N992"/>
    </row>
    <row r="993" spans="1:14" x14ac:dyDescent="0.2">
      <c r="A993">
        <v>393</v>
      </c>
      <c r="B993">
        <v>13</v>
      </c>
      <c r="C993" t="s">
        <v>11</v>
      </c>
      <c r="D993">
        <v>21</v>
      </c>
      <c r="E993">
        <v>35</v>
      </c>
      <c r="F993">
        <v>3</v>
      </c>
      <c r="G993">
        <v>23</v>
      </c>
      <c r="H993" s="8">
        <f>Cocina[[#This Row],[Tiempo de Preparación]]/Cocina[[#This Row],[Cantidad Ordenada]]</f>
        <v>7.666666666666667</v>
      </c>
      <c r="I993">
        <f>Cocina[[#This Row],[Precio Unitario]]*Cocina[[#This Row],[Cantidad Ordenada]]</f>
        <v>105</v>
      </c>
      <c r="J993">
        <f>Cocina[[#This Row],[Costo Unitario]]*Cocina[[#This Row],[Cantidad Ordenada]]</f>
        <v>63</v>
      </c>
      <c r="K993">
        <f>Cocina[[#This Row],[Ganacia Bruta]]-Cocina[[#This Row],[Coste Total]]</f>
        <v>42</v>
      </c>
      <c r="L993" s="3">
        <f>Cocina[[#This Row],[Ganancia Neta]]/Cocina[[#This Row],[Ganacia Bruta]]</f>
        <v>0.4</v>
      </c>
      <c r="N993"/>
    </row>
    <row r="994" spans="1:14" x14ac:dyDescent="0.2">
      <c r="A994">
        <v>393</v>
      </c>
      <c r="B994">
        <v>13</v>
      </c>
      <c r="C994" t="s">
        <v>33</v>
      </c>
      <c r="D994">
        <v>13</v>
      </c>
      <c r="E994">
        <v>21</v>
      </c>
      <c r="F994">
        <v>1</v>
      </c>
      <c r="G994">
        <v>20</v>
      </c>
      <c r="H994" s="8">
        <f>Cocina[[#This Row],[Tiempo de Preparación]]/Cocina[[#This Row],[Cantidad Ordenada]]</f>
        <v>20</v>
      </c>
      <c r="I994">
        <f>Cocina[[#This Row],[Precio Unitario]]*Cocina[[#This Row],[Cantidad Ordenada]]</f>
        <v>21</v>
      </c>
      <c r="J994">
        <f>Cocina[[#This Row],[Costo Unitario]]*Cocina[[#This Row],[Cantidad Ordenada]]</f>
        <v>13</v>
      </c>
      <c r="K994">
        <f>Cocina[[#This Row],[Ganacia Bruta]]-Cocina[[#This Row],[Coste Total]]</f>
        <v>8</v>
      </c>
      <c r="L994" s="3">
        <f>Cocina[[#This Row],[Ganancia Neta]]/Cocina[[#This Row],[Ganacia Bruta]]</f>
        <v>0.38095238095238093</v>
      </c>
      <c r="N994"/>
    </row>
    <row r="995" spans="1:14" x14ac:dyDescent="0.2">
      <c r="A995">
        <v>393</v>
      </c>
      <c r="B995">
        <v>13</v>
      </c>
      <c r="C995" t="s">
        <v>82</v>
      </c>
      <c r="D995">
        <v>13</v>
      </c>
      <c r="E995">
        <v>22</v>
      </c>
      <c r="F995">
        <v>2</v>
      </c>
      <c r="G995">
        <v>26</v>
      </c>
      <c r="H995" s="8">
        <f>Cocina[[#This Row],[Tiempo de Preparación]]/Cocina[[#This Row],[Cantidad Ordenada]]</f>
        <v>13</v>
      </c>
      <c r="I995">
        <f>Cocina[[#This Row],[Precio Unitario]]*Cocina[[#This Row],[Cantidad Ordenada]]</f>
        <v>44</v>
      </c>
      <c r="J995">
        <f>Cocina[[#This Row],[Costo Unitario]]*Cocina[[#This Row],[Cantidad Ordenada]]</f>
        <v>26</v>
      </c>
      <c r="K995">
        <f>Cocina[[#This Row],[Ganacia Bruta]]-Cocina[[#This Row],[Coste Total]]</f>
        <v>18</v>
      </c>
      <c r="L995" s="3">
        <f>Cocina[[#This Row],[Ganancia Neta]]/Cocina[[#This Row],[Ganacia Bruta]]</f>
        <v>0.40909090909090912</v>
      </c>
      <c r="N995"/>
    </row>
    <row r="996" spans="1:14" x14ac:dyDescent="0.2">
      <c r="A996">
        <v>394</v>
      </c>
      <c r="B996">
        <v>17</v>
      </c>
      <c r="C996" t="s">
        <v>65</v>
      </c>
      <c r="D996">
        <v>14</v>
      </c>
      <c r="E996">
        <v>24</v>
      </c>
      <c r="F996">
        <v>2</v>
      </c>
      <c r="G996">
        <v>5</v>
      </c>
      <c r="H996" s="8">
        <f>Cocina[[#This Row],[Tiempo de Preparación]]/Cocina[[#This Row],[Cantidad Ordenada]]</f>
        <v>2.5</v>
      </c>
      <c r="I996">
        <f>Cocina[[#This Row],[Precio Unitario]]*Cocina[[#This Row],[Cantidad Ordenada]]</f>
        <v>48</v>
      </c>
      <c r="J996">
        <f>Cocina[[#This Row],[Costo Unitario]]*Cocina[[#This Row],[Cantidad Ordenada]]</f>
        <v>28</v>
      </c>
      <c r="K996">
        <f>Cocina[[#This Row],[Ganacia Bruta]]-Cocina[[#This Row],[Coste Total]]</f>
        <v>20</v>
      </c>
      <c r="L996" s="3">
        <f>Cocina[[#This Row],[Ganancia Neta]]/Cocina[[#This Row],[Ganacia Bruta]]</f>
        <v>0.41666666666666669</v>
      </c>
      <c r="N996"/>
    </row>
    <row r="997" spans="1:14" x14ac:dyDescent="0.2">
      <c r="A997">
        <v>394</v>
      </c>
      <c r="B997">
        <v>17</v>
      </c>
      <c r="C997" t="s">
        <v>18</v>
      </c>
      <c r="D997">
        <v>17</v>
      </c>
      <c r="E997">
        <v>29</v>
      </c>
      <c r="F997">
        <v>1</v>
      </c>
      <c r="G997">
        <v>42</v>
      </c>
      <c r="H997" s="8">
        <f>Cocina[[#This Row],[Tiempo de Preparación]]/Cocina[[#This Row],[Cantidad Ordenada]]</f>
        <v>42</v>
      </c>
      <c r="I997">
        <f>Cocina[[#This Row],[Precio Unitario]]*Cocina[[#This Row],[Cantidad Ordenada]]</f>
        <v>29</v>
      </c>
      <c r="J997">
        <f>Cocina[[#This Row],[Costo Unitario]]*Cocina[[#This Row],[Cantidad Ordenada]]</f>
        <v>17</v>
      </c>
      <c r="K997">
        <f>Cocina[[#This Row],[Ganacia Bruta]]-Cocina[[#This Row],[Coste Total]]</f>
        <v>12</v>
      </c>
      <c r="L997" s="3">
        <f>Cocina[[#This Row],[Ganancia Neta]]/Cocina[[#This Row],[Ganacia Bruta]]</f>
        <v>0.41379310344827586</v>
      </c>
      <c r="N997"/>
    </row>
    <row r="998" spans="1:14" x14ac:dyDescent="0.2">
      <c r="A998">
        <v>395</v>
      </c>
      <c r="B998">
        <v>2</v>
      </c>
      <c r="C998" t="s">
        <v>44</v>
      </c>
      <c r="D998">
        <v>11</v>
      </c>
      <c r="E998">
        <v>19</v>
      </c>
      <c r="F998">
        <v>2</v>
      </c>
      <c r="G998">
        <v>8</v>
      </c>
      <c r="H998" s="8">
        <f>Cocina[[#This Row],[Tiempo de Preparación]]/Cocina[[#This Row],[Cantidad Ordenada]]</f>
        <v>4</v>
      </c>
      <c r="I998">
        <f>Cocina[[#This Row],[Precio Unitario]]*Cocina[[#This Row],[Cantidad Ordenada]]</f>
        <v>38</v>
      </c>
      <c r="J998">
        <f>Cocina[[#This Row],[Costo Unitario]]*Cocina[[#This Row],[Cantidad Ordenada]]</f>
        <v>22</v>
      </c>
      <c r="K998">
        <f>Cocina[[#This Row],[Ganacia Bruta]]-Cocina[[#This Row],[Coste Total]]</f>
        <v>16</v>
      </c>
      <c r="L998" s="3">
        <f>Cocina[[#This Row],[Ganancia Neta]]/Cocina[[#This Row],[Ganacia Bruta]]</f>
        <v>0.42105263157894735</v>
      </c>
      <c r="N998"/>
    </row>
    <row r="999" spans="1:14" x14ac:dyDescent="0.2">
      <c r="A999">
        <v>396</v>
      </c>
      <c r="B999">
        <v>11</v>
      </c>
      <c r="C999" t="s">
        <v>56</v>
      </c>
      <c r="D999">
        <v>12</v>
      </c>
      <c r="E999">
        <v>20</v>
      </c>
      <c r="F999">
        <v>1</v>
      </c>
      <c r="G999">
        <v>31</v>
      </c>
      <c r="H999" s="8">
        <f>Cocina[[#This Row],[Tiempo de Preparación]]/Cocina[[#This Row],[Cantidad Ordenada]]</f>
        <v>31</v>
      </c>
      <c r="I999">
        <f>Cocina[[#This Row],[Precio Unitario]]*Cocina[[#This Row],[Cantidad Ordenada]]</f>
        <v>20</v>
      </c>
      <c r="J999">
        <f>Cocina[[#This Row],[Costo Unitario]]*Cocina[[#This Row],[Cantidad Ordenada]]</f>
        <v>12</v>
      </c>
      <c r="K999">
        <f>Cocina[[#This Row],[Ganacia Bruta]]-Cocina[[#This Row],[Coste Total]]</f>
        <v>8</v>
      </c>
      <c r="L999" s="3">
        <f>Cocina[[#This Row],[Ganancia Neta]]/Cocina[[#This Row],[Ganacia Bruta]]</f>
        <v>0.4</v>
      </c>
      <c r="N999"/>
    </row>
    <row r="1000" spans="1:14" x14ac:dyDescent="0.2">
      <c r="A1000">
        <v>396</v>
      </c>
      <c r="B1000">
        <v>11</v>
      </c>
      <c r="C1000" t="s">
        <v>33</v>
      </c>
      <c r="D1000">
        <v>13</v>
      </c>
      <c r="E1000">
        <v>21</v>
      </c>
      <c r="F1000">
        <v>3</v>
      </c>
      <c r="G1000">
        <v>26</v>
      </c>
      <c r="H1000" s="8">
        <f>Cocina[[#This Row],[Tiempo de Preparación]]/Cocina[[#This Row],[Cantidad Ordenada]]</f>
        <v>8.6666666666666661</v>
      </c>
      <c r="I1000">
        <f>Cocina[[#This Row],[Precio Unitario]]*Cocina[[#This Row],[Cantidad Ordenada]]</f>
        <v>63</v>
      </c>
      <c r="J1000">
        <f>Cocina[[#This Row],[Costo Unitario]]*Cocina[[#This Row],[Cantidad Ordenada]]</f>
        <v>39</v>
      </c>
      <c r="K1000">
        <f>Cocina[[#This Row],[Ganacia Bruta]]-Cocina[[#This Row],[Coste Total]]</f>
        <v>24</v>
      </c>
      <c r="L1000" s="3">
        <f>Cocina[[#This Row],[Ganancia Neta]]/Cocina[[#This Row],[Ganacia Bruta]]</f>
        <v>0.38095238095238093</v>
      </c>
      <c r="N1000"/>
    </row>
    <row r="1001" spans="1:14" x14ac:dyDescent="0.2">
      <c r="A1001">
        <v>397</v>
      </c>
      <c r="B1001">
        <v>4</v>
      </c>
      <c r="C1001" t="s">
        <v>41</v>
      </c>
      <c r="D1001">
        <v>16</v>
      </c>
      <c r="E1001">
        <v>27</v>
      </c>
      <c r="F1001">
        <v>2</v>
      </c>
      <c r="G1001">
        <v>10</v>
      </c>
      <c r="H1001" s="8">
        <f>Cocina[[#This Row],[Tiempo de Preparación]]/Cocina[[#This Row],[Cantidad Ordenada]]</f>
        <v>5</v>
      </c>
      <c r="I1001">
        <f>Cocina[[#This Row],[Precio Unitario]]*Cocina[[#This Row],[Cantidad Ordenada]]</f>
        <v>54</v>
      </c>
      <c r="J1001">
        <f>Cocina[[#This Row],[Costo Unitario]]*Cocina[[#This Row],[Cantidad Ordenada]]</f>
        <v>32</v>
      </c>
      <c r="K1001">
        <f>Cocina[[#This Row],[Ganacia Bruta]]-Cocina[[#This Row],[Coste Total]]</f>
        <v>22</v>
      </c>
      <c r="L1001" s="3">
        <f>Cocina[[#This Row],[Ganancia Neta]]/Cocina[[#This Row],[Ganacia Bruta]]</f>
        <v>0.40740740740740738</v>
      </c>
      <c r="N1001"/>
    </row>
    <row r="1002" spans="1:14" x14ac:dyDescent="0.2">
      <c r="A1002">
        <v>397</v>
      </c>
      <c r="B1002">
        <v>4</v>
      </c>
      <c r="C1002" t="s">
        <v>47</v>
      </c>
      <c r="D1002">
        <v>19</v>
      </c>
      <c r="E1002">
        <v>31</v>
      </c>
      <c r="F1002">
        <v>3</v>
      </c>
      <c r="G1002">
        <v>59</v>
      </c>
      <c r="H1002" s="8">
        <f>Cocina[[#This Row],[Tiempo de Preparación]]/Cocina[[#This Row],[Cantidad Ordenada]]</f>
        <v>19.666666666666668</v>
      </c>
      <c r="I1002">
        <f>Cocina[[#This Row],[Precio Unitario]]*Cocina[[#This Row],[Cantidad Ordenada]]</f>
        <v>93</v>
      </c>
      <c r="J1002">
        <f>Cocina[[#This Row],[Costo Unitario]]*Cocina[[#This Row],[Cantidad Ordenada]]</f>
        <v>57</v>
      </c>
      <c r="K1002">
        <f>Cocina[[#This Row],[Ganacia Bruta]]-Cocina[[#This Row],[Coste Total]]</f>
        <v>36</v>
      </c>
      <c r="L1002" s="3">
        <f>Cocina[[#This Row],[Ganancia Neta]]/Cocina[[#This Row],[Ganacia Bruta]]</f>
        <v>0.38709677419354838</v>
      </c>
      <c r="N1002"/>
    </row>
    <row r="1003" spans="1:14" x14ac:dyDescent="0.2">
      <c r="A1003">
        <v>398</v>
      </c>
      <c r="B1003">
        <v>9</v>
      </c>
      <c r="C1003" t="s">
        <v>22</v>
      </c>
      <c r="D1003">
        <v>16</v>
      </c>
      <c r="E1003">
        <v>28</v>
      </c>
      <c r="F1003">
        <v>2</v>
      </c>
      <c r="G1003">
        <v>50</v>
      </c>
      <c r="H1003" s="8">
        <f>Cocina[[#This Row],[Tiempo de Preparación]]/Cocina[[#This Row],[Cantidad Ordenada]]</f>
        <v>25</v>
      </c>
      <c r="I1003">
        <f>Cocina[[#This Row],[Precio Unitario]]*Cocina[[#This Row],[Cantidad Ordenada]]</f>
        <v>56</v>
      </c>
      <c r="J1003">
        <f>Cocina[[#This Row],[Costo Unitario]]*Cocina[[#This Row],[Cantidad Ordenada]]</f>
        <v>32</v>
      </c>
      <c r="K1003">
        <f>Cocina[[#This Row],[Ganacia Bruta]]-Cocina[[#This Row],[Coste Total]]</f>
        <v>24</v>
      </c>
      <c r="L1003" s="3">
        <f>Cocina[[#This Row],[Ganancia Neta]]/Cocina[[#This Row],[Ganacia Bruta]]</f>
        <v>0.42857142857142855</v>
      </c>
      <c r="N1003"/>
    </row>
    <row r="1004" spans="1:14" x14ac:dyDescent="0.2">
      <c r="A1004">
        <v>398</v>
      </c>
      <c r="B1004">
        <v>9</v>
      </c>
      <c r="C1004" t="s">
        <v>102</v>
      </c>
      <c r="D1004">
        <v>20</v>
      </c>
      <c r="E1004">
        <v>33</v>
      </c>
      <c r="F1004">
        <v>2</v>
      </c>
      <c r="G1004">
        <v>21</v>
      </c>
      <c r="H1004" s="8">
        <f>Cocina[[#This Row],[Tiempo de Preparación]]/Cocina[[#This Row],[Cantidad Ordenada]]</f>
        <v>10.5</v>
      </c>
      <c r="I1004">
        <f>Cocina[[#This Row],[Precio Unitario]]*Cocina[[#This Row],[Cantidad Ordenada]]</f>
        <v>66</v>
      </c>
      <c r="J1004">
        <f>Cocina[[#This Row],[Costo Unitario]]*Cocina[[#This Row],[Cantidad Ordenada]]</f>
        <v>40</v>
      </c>
      <c r="K1004">
        <f>Cocina[[#This Row],[Ganacia Bruta]]-Cocina[[#This Row],[Coste Total]]</f>
        <v>26</v>
      </c>
      <c r="L1004" s="3">
        <f>Cocina[[#This Row],[Ganancia Neta]]/Cocina[[#This Row],[Ganacia Bruta]]</f>
        <v>0.39393939393939392</v>
      </c>
      <c r="N1004"/>
    </row>
    <row r="1005" spans="1:14" x14ac:dyDescent="0.2">
      <c r="A1005">
        <v>399</v>
      </c>
      <c r="B1005">
        <v>7</v>
      </c>
      <c r="C1005" t="s">
        <v>102</v>
      </c>
      <c r="D1005">
        <v>20</v>
      </c>
      <c r="E1005">
        <v>33</v>
      </c>
      <c r="F1005">
        <v>3</v>
      </c>
      <c r="G1005">
        <v>45</v>
      </c>
      <c r="H1005" s="8">
        <f>Cocina[[#This Row],[Tiempo de Preparación]]/Cocina[[#This Row],[Cantidad Ordenada]]</f>
        <v>15</v>
      </c>
      <c r="I1005">
        <f>Cocina[[#This Row],[Precio Unitario]]*Cocina[[#This Row],[Cantidad Ordenada]]</f>
        <v>99</v>
      </c>
      <c r="J1005">
        <f>Cocina[[#This Row],[Costo Unitario]]*Cocina[[#This Row],[Cantidad Ordenada]]</f>
        <v>60</v>
      </c>
      <c r="K1005">
        <f>Cocina[[#This Row],[Ganacia Bruta]]-Cocina[[#This Row],[Coste Total]]</f>
        <v>39</v>
      </c>
      <c r="L1005" s="3">
        <f>Cocina[[#This Row],[Ganancia Neta]]/Cocina[[#This Row],[Ganacia Bruta]]</f>
        <v>0.39393939393939392</v>
      </c>
      <c r="N1005"/>
    </row>
    <row r="1006" spans="1:14" x14ac:dyDescent="0.2">
      <c r="A1006">
        <v>399</v>
      </c>
      <c r="B1006">
        <v>7</v>
      </c>
      <c r="C1006" t="s">
        <v>35</v>
      </c>
      <c r="D1006">
        <v>22</v>
      </c>
      <c r="E1006">
        <v>36</v>
      </c>
      <c r="F1006">
        <v>3</v>
      </c>
      <c r="G1006">
        <v>46</v>
      </c>
      <c r="H1006" s="8">
        <f>Cocina[[#This Row],[Tiempo de Preparación]]/Cocina[[#This Row],[Cantidad Ordenada]]</f>
        <v>15.333333333333334</v>
      </c>
      <c r="I1006">
        <f>Cocina[[#This Row],[Precio Unitario]]*Cocina[[#This Row],[Cantidad Ordenada]]</f>
        <v>108</v>
      </c>
      <c r="J1006">
        <f>Cocina[[#This Row],[Costo Unitario]]*Cocina[[#This Row],[Cantidad Ordenada]]</f>
        <v>66</v>
      </c>
      <c r="K1006">
        <f>Cocina[[#This Row],[Ganacia Bruta]]-Cocina[[#This Row],[Coste Total]]</f>
        <v>42</v>
      </c>
      <c r="L1006" s="3">
        <f>Cocina[[#This Row],[Ganancia Neta]]/Cocina[[#This Row],[Ganacia Bruta]]</f>
        <v>0.3888888888888889</v>
      </c>
      <c r="N1006"/>
    </row>
    <row r="1007" spans="1:14" x14ac:dyDescent="0.2">
      <c r="A1007">
        <v>400</v>
      </c>
      <c r="B1007">
        <v>9</v>
      </c>
      <c r="C1007" t="s">
        <v>26</v>
      </c>
      <c r="D1007">
        <v>25</v>
      </c>
      <c r="E1007">
        <v>40</v>
      </c>
      <c r="F1007">
        <v>2</v>
      </c>
      <c r="G1007">
        <v>28</v>
      </c>
      <c r="H1007" s="8">
        <f>Cocina[[#This Row],[Tiempo de Preparación]]/Cocina[[#This Row],[Cantidad Ordenada]]</f>
        <v>14</v>
      </c>
      <c r="I1007">
        <f>Cocina[[#This Row],[Precio Unitario]]*Cocina[[#This Row],[Cantidad Ordenada]]</f>
        <v>80</v>
      </c>
      <c r="J1007">
        <f>Cocina[[#This Row],[Costo Unitario]]*Cocina[[#This Row],[Cantidad Ordenada]]</f>
        <v>50</v>
      </c>
      <c r="K1007">
        <f>Cocina[[#This Row],[Ganacia Bruta]]-Cocina[[#This Row],[Coste Total]]</f>
        <v>30</v>
      </c>
      <c r="L1007" s="3">
        <f>Cocina[[#This Row],[Ganancia Neta]]/Cocina[[#This Row],[Ganacia Bruta]]</f>
        <v>0.375</v>
      </c>
      <c r="N1007"/>
    </row>
    <row r="1008" spans="1:14" x14ac:dyDescent="0.2">
      <c r="A1008">
        <v>400</v>
      </c>
      <c r="B1008">
        <v>9</v>
      </c>
      <c r="C1008" t="s">
        <v>22</v>
      </c>
      <c r="D1008">
        <v>16</v>
      </c>
      <c r="E1008">
        <v>28</v>
      </c>
      <c r="F1008">
        <v>2</v>
      </c>
      <c r="G1008">
        <v>13</v>
      </c>
      <c r="H1008" s="8">
        <f>Cocina[[#This Row],[Tiempo de Preparación]]/Cocina[[#This Row],[Cantidad Ordenada]]</f>
        <v>6.5</v>
      </c>
      <c r="I1008">
        <f>Cocina[[#This Row],[Precio Unitario]]*Cocina[[#This Row],[Cantidad Ordenada]]</f>
        <v>56</v>
      </c>
      <c r="J1008">
        <f>Cocina[[#This Row],[Costo Unitario]]*Cocina[[#This Row],[Cantidad Ordenada]]</f>
        <v>32</v>
      </c>
      <c r="K1008">
        <f>Cocina[[#This Row],[Ganacia Bruta]]-Cocina[[#This Row],[Coste Total]]</f>
        <v>24</v>
      </c>
      <c r="L1008" s="3">
        <f>Cocina[[#This Row],[Ganancia Neta]]/Cocina[[#This Row],[Ganacia Bruta]]</f>
        <v>0.42857142857142855</v>
      </c>
      <c r="N1008"/>
    </row>
    <row r="1009" spans="1:14" x14ac:dyDescent="0.2">
      <c r="A1009">
        <v>400</v>
      </c>
      <c r="B1009">
        <v>9</v>
      </c>
      <c r="C1009" t="s">
        <v>47</v>
      </c>
      <c r="D1009">
        <v>19</v>
      </c>
      <c r="E1009">
        <v>31</v>
      </c>
      <c r="F1009">
        <v>2</v>
      </c>
      <c r="G1009">
        <v>38</v>
      </c>
      <c r="H1009" s="8">
        <f>Cocina[[#This Row],[Tiempo de Preparación]]/Cocina[[#This Row],[Cantidad Ordenada]]</f>
        <v>19</v>
      </c>
      <c r="I1009">
        <f>Cocina[[#This Row],[Precio Unitario]]*Cocina[[#This Row],[Cantidad Ordenada]]</f>
        <v>62</v>
      </c>
      <c r="J1009">
        <f>Cocina[[#This Row],[Costo Unitario]]*Cocina[[#This Row],[Cantidad Ordenada]]</f>
        <v>38</v>
      </c>
      <c r="K1009">
        <f>Cocina[[#This Row],[Ganacia Bruta]]-Cocina[[#This Row],[Coste Total]]</f>
        <v>24</v>
      </c>
      <c r="L1009" s="3">
        <f>Cocina[[#This Row],[Ganancia Neta]]/Cocina[[#This Row],[Ganacia Bruta]]</f>
        <v>0.38709677419354838</v>
      </c>
      <c r="N1009"/>
    </row>
    <row r="1010" spans="1:14" x14ac:dyDescent="0.2">
      <c r="A1010">
        <v>401</v>
      </c>
      <c r="B1010">
        <v>16</v>
      </c>
      <c r="C1010" t="s">
        <v>33</v>
      </c>
      <c r="D1010">
        <v>13</v>
      </c>
      <c r="E1010">
        <v>21</v>
      </c>
      <c r="F1010">
        <v>2</v>
      </c>
      <c r="G1010">
        <v>20</v>
      </c>
      <c r="H1010" s="8">
        <f>Cocina[[#This Row],[Tiempo de Preparación]]/Cocina[[#This Row],[Cantidad Ordenada]]</f>
        <v>10</v>
      </c>
      <c r="I1010">
        <f>Cocina[[#This Row],[Precio Unitario]]*Cocina[[#This Row],[Cantidad Ordenada]]</f>
        <v>42</v>
      </c>
      <c r="J1010">
        <f>Cocina[[#This Row],[Costo Unitario]]*Cocina[[#This Row],[Cantidad Ordenada]]</f>
        <v>26</v>
      </c>
      <c r="K1010">
        <f>Cocina[[#This Row],[Ganacia Bruta]]-Cocina[[#This Row],[Coste Total]]</f>
        <v>16</v>
      </c>
      <c r="L1010" s="3">
        <f>Cocina[[#This Row],[Ganancia Neta]]/Cocina[[#This Row],[Ganacia Bruta]]</f>
        <v>0.38095238095238093</v>
      </c>
      <c r="N1010"/>
    </row>
    <row r="1011" spans="1:14" x14ac:dyDescent="0.2">
      <c r="A1011">
        <v>402</v>
      </c>
      <c r="B1011">
        <v>18</v>
      </c>
      <c r="C1011" t="s">
        <v>50</v>
      </c>
      <c r="D1011">
        <v>15</v>
      </c>
      <c r="E1011">
        <v>25</v>
      </c>
      <c r="F1011">
        <v>2</v>
      </c>
      <c r="G1011">
        <v>16</v>
      </c>
      <c r="H1011" s="8">
        <f>Cocina[[#This Row],[Tiempo de Preparación]]/Cocina[[#This Row],[Cantidad Ordenada]]</f>
        <v>8</v>
      </c>
      <c r="I1011">
        <f>Cocina[[#This Row],[Precio Unitario]]*Cocina[[#This Row],[Cantidad Ordenada]]</f>
        <v>50</v>
      </c>
      <c r="J1011">
        <f>Cocina[[#This Row],[Costo Unitario]]*Cocina[[#This Row],[Cantidad Ordenada]]</f>
        <v>30</v>
      </c>
      <c r="K1011">
        <f>Cocina[[#This Row],[Ganacia Bruta]]-Cocina[[#This Row],[Coste Total]]</f>
        <v>20</v>
      </c>
      <c r="L1011" s="3">
        <f>Cocina[[#This Row],[Ganancia Neta]]/Cocina[[#This Row],[Ganacia Bruta]]</f>
        <v>0.4</v>
      </c>
      <c r="N1011"/>
    </row>
    <row r="1012" spans="1:14" x14ac:dyDescent="0.2">
      <c r="A1012">
        <v>402</v>
      </c>
      <c r="B1012">
        <v>18</v>
      </c>
      <c r="C1012" t="s">
        <v>44</v>
      </c>
      <c r="D1012">
        <v>11</v>
      </c>
      <c r="E1012">
        <v>19</v>
      </c>
      <c r="F1012">
        <v>3</v>
      </c>
      <c r="G1012">
        <v>29</v>
      </c>
      <c r="H1012" s="8">
        <f>Cocina[[#This Row],[Tiempo de Preparación]]/Cocina[[#This Row],[Cantidad Ordenada]]</f>
        <v>9.6666666666666661</v>
      </c>
      <c r="I1012">
        <f>Cocina[[#This Row],[Precio Unitario]]*Cocina[[#This Row],[Cantidad Ordenada]]</f>
        <v>57</v>
      </c>
      <c r="J1012">
        <f>Cocina[[#This Row],[Costo Unitario]]*Cocina[[#This Row],[Cantidad Ordenada]]</f>
        <v>33</v>
      </c>
      <c r="K1012">
        <f>Cocina[[#This Row],[Ganacia Bruta]]-Cocina[[#This Row],[Coste Total]]</f>
        <v>24</v>
      </c>
      <c r="L1012" s="3">
        <f>Cocina[[#This Row],[Ganancia Neta]]/Cocina[[#This Row],[Ganacia Bruta]]</f>
        <v>0.42105263157894735</v>
      </c>
      <c r="N1012"/>
    </row>
    <row r="1013" spans="1:14" x14ac:dyDescent="0.2">
      <c r="A1013">
        <v>402</v>
      </c>
      <c r="B1013">
        <v>18</v>
      </c>
      <c r="C1013" t="s">
        <v>82</v>
      </c>
      <c r="D1013">
        <v>13</v>
      </c>
      <c r="E1013">
        <v>22</v>
      </c>
      <c r="F1013">
        <v>2</v>
      </c>
      <c r="G1013">
        <v>21</v>
      </c>
      <c r="H1013" s="8">
        <f>Cocina[[#This Row],[Tiempo de Preparación]]/Cocina[[#This Row],[Cantidad Ordenada]]</f>
        <v>10.5</v>
      </c>
      <c r="I1013">
        <f>Cocina[[#This Row],[Precio Unitario]]*Cocina[[#This Row],[Cantidad Ordenada]]</f>
        <v>44</v>
      </c>
      <c r="J1013">
        <f>Cocina[[#This Row],[Costo Unitario]]*Cocina[[#This Row],[Cantidad Ordenada]]</f>
        <v>26</v>
      </c>
      <c r="K1013">
        <f>Cocina[[#This Row],[Ganacia Bruta]]-Cocina[[#This Row],[Coste Total]]</f>
        <v>18</v>
      </c>
      <c r="L1013" s="3">
        <f>Cocina[[#This Row],[Ganancia Neta]]/Cocina[[#This Row],[Ganacia Bruta]]</f>
        <v>0.40909090909090912</v>
      </c>
      <c r="N1013"/>
    </row>
    <row r="1014" spans="1:14" x14ac:dyDescent="0.2">
      <c r="A1014">
        <v>403</v>
      </c>
      <c r="B1014">
        <v>14</v>
      </c>
      <c r="C1014" t="s">
        <v>82</v>
      </c>
      <c r="D1014">
        <v>13</v>
      </c>
      <c r="E1014">
        <v>22</v>
      </c>
      <c r="F1014">
        <v>3</v>
      </c>
      <c r="G1014">
        <v>17</v>
      </c>
      <c r="H1014" s="8">
        <f>Cocina[[#This Row],[Tiempo de Preparación]]/Cocina[[#This Row],[Cantidad Ordenada]]</f>
        <v>5.666666666666667</v>
      </c>
      <c r="I1014">
        <f>Cocina[[#This Row],[Precio Unitario]]*Cocina[[#This Row],[Cantidad Ordenada]]</f>
        <v>66</v>
      </c>
      <c r="J1014">
        <f>Cocina[[#This Row],[Costo Unitario]]*Cocina[[#This Row],[Cantidad Ordenada]]</f>
        <v>39</v>
      </c>
      <c r="K1014">
        <f>Cocina[[#This Row],[Ganacia Bruta]]-Cocina[[#This Row],[Coste Total]]</f>
        <v>27</v>
      </c>
      <c r="L1014" s="3">
        <f>Cocina[[#This Row],[Ganancia Neta]]/Cocina[[#This Row],[Ganacia Bruta]]</f>
        <v>0.40909090909090912</v>
      </c>
      <c r="N1014"/>
    </row>
    <row r="1015" spans="1:14" x14ac:dyDescent="0.2">
      <c r="A1015">
        <v>403</v>
      </c>
      <c r="B1015">
        <v>14</v>
      </c>
      <c r="C1015" t="s">
        <v>37</v>
      </c>
      <c r="D1015">
        <v>10</v>
      </c>
      <c r="E1015">
        <v>18</v>
      </c>
      <c r="F1015">
        <v>2</v>
      </c>
      <c r="G1015">
        <v>5</v>
      </c>
      <c r="H1015" s="8">
        <f>Cocina[[#This Row],[Tiempo de Preparación]]/Cocina[[#This Row],[Cantidad Ordenada]]</f>
        <v>2.5</v>
      </c>
      <c r="I1015">
        <f>Cocina[[#This Row],[Precio Unitario]]*Cocina[[#This Row],[Cantidad Ordenada]]</f>
        <v>36</v>
      </c>
      <c r="J1015">
        <f>Cocina[[#This Row],[Costo Unitario]]*Cocina[[#This Row],[Cantidad Ordenada]]</f>
        <v>20</v>
      </c>
      <c r="K1015">
        <f>Cocina[[#This Row],[Ganacia Bruta]]-Cocina[[#This Row],[Coste Total]]</f>
        <v>16</v>
      </c>
      <c r="L1015" s="3">
        <f>Cocina[[#This Row],[Ganancia Neta]]/Cocina[[#This Row],[Ganacia Bruta]]</f>
        <v>0.44444444444444442</v>
      </c>
      <c r="N1015"/>
    </row>
    <row r="1016" spans="1:14" x14ac:dyDescent="0.2">
      <c r="A1016">
        <v>403</v>
      </c>
      <c r="B1016">
        <v>14</v>
      </c>
      <c r="C1016" t="s">
        <v>95</v>
      </c>
      <c r="D1016">
        <v>19</v>
      </c>
      <c r="E1016">
        <v>32</v>
      </c>
      <c r="F1016">
        <v>2</v>
      </c>
      <c r="G1016">
        <v>8</v>
      </c>
      <c r="H1016" s="8">
        <f>Cocina[[#This Row],[Tiempo de Preparación]]/Cocina[[#This Row],[Cantidad Ordenada]]</f>
        <v>4</v>
      </c>
      <c r="I1016">
        <f>Cocina[[#This Row],[Precio Unitario]]*Cocina[[#This Row],[Cantidad Ordenada]]</f>
        <v>64</v>
      </c>
      <c r="J1016">
        <f>Cocina[[#This Row],[Costo Unitario]]*Cocina[[#This Row],[Cantidad Ordenada]]</f>
        <v>38</v>
      </c>
      <c r="K1016">
        <f>Cocina[[#This Row],[Ganacia Bruta]]-Cocina[[#This Row],[Coste Total]]</f>
        <v>26</v>
      </c>
      <c r="L1016" s="3">
        <f>Cocina[[#This Row],[Ganancia Neta]]/Cocina[[#This Row],[Ganacia Bruta]]</f>
        <v>0.40625</v>
      </c>
      <c r="N1016"/>
    </row>
    <row r="1017" spans="1:14" x14ac:dyDescent="0.2">
      <c r="A1017">
        <v>403</v>
      </c>
      <c r="B1017">
        <v>14</v>
      </c>
      <c r="C1017" t="s">
        <v>65</v>
      </c>
      <c r="D1017">
        <v>14</v>
      </c>
      <c r="E1017">
        <v>24</v>
      </c>
      <c r="F1017">
        <v>1</v>
      </c>
      <c r="G1017">
        <v>55</v>
      </c>
      <c r="H1017" s="8">
        <f>Cocina[[#This Row],[Tiempo de Preparación]]/Cocina[[#This Row],[Cantidad Ordenada]]</f>
        <v>55</v>
      </c>
      <c r="I1017">
        <f>Cocina[[#This Row],[Precio Unitario]]*Cocina[[#This Row],[Cantidad Ordenada]]</f>
        <v>24</v>
      </c>
      <c r="J1017">
        <f>Cocina[[#This Row],[Costo Unitario]]*Cocina[[#This Row],[Cantidad Ordenada]]</f>
        <v>14</v>
      </c>
      <c r="K1017">
        <f>Cocina[[#This Row],[Ganacia Bruta]]-Cocina[[#This Row],[Coste Total]]</f>
        <v>10</v>
      </c>
      <c r="L1017" s="3">
        <f>Cocina[[#This Row],[Ganancia Neta]]/Cocina[[#This Row],[Ganacia Bruta]]</f>
        <v>0.41666666666666669</v>
      </c>
      <c r="N1017"/>
    </row>
    <row r="1018" spans="1:14" x14ac:dyDescent="0.2">
      <c r="A1018">
        <v>404</v>
      </c>
      <c r="B1018">
        <v>17</v>
      </c>
      <c r="C1018" t="s">
        <v>33</v>
      </c>
      <c r="D1018">
        <v>13</v>
      </c>
      <c r="E1018">
        <v>21</v>
      </c>
      <c r="F1018">
        <v>2</v>
      </c>
      <c r="G1018">
        <v>20</v>
      </c>
      <c r="H1018" s="8">
        <f>Cocina[[#This Row],[Tiempo de Preparación]]/Cocina[[#This Row],[Cantidad Ordenada]]</f>
        <v>10</v>
      </c>
      <c r="I1018">
        <f>Cocina[[#This Row],[Precio Unitario]]*Cocina[[#This Row],[Cantidad Ordenada]]</f>
        <v>42</v>
      </c>
      <c r="J1018">
        <f>Cocina[[#This Row],[Costo Unitario]]*Cocina[[#This Row],[Cantidad Ordenada]]</f>
        <v>26</v>
      </c>
      <c r="K1018">
        <f>Cocina[[#This Row],[Ganacia Bruta]]-Cocina[[#This Row],[Coste Total]]</f>
        <v>16</v>
      </c>
      <c r="L1018" s="3">
        <f>Cocina[[#This Row],[Ganancia Neta]]/Cocina[[#This Row],[Ganacia Bruta]]</f>
        <v>0.38095238095238093</v>
      </c>
      <c r="N1018"/>
    </row>
    <row r="1019" spans="1:14" x14ac:dyDescent="0.2">
      <c r="A1019">
        <v>404</v>
      </c>
      <c r="B1019">
        <v>17</v>
      </c>
      <c r="C1019" t="s">
        <v>56</v>
      </c>
      <c r="D1019">
        <v>12</v>
      </c>
      <c r="E1019">
        <v>20</v>
      </c>
      <c r="F1019">
        <v>1</v>
      </c>
      <c r="G1019">
        <v>53</v>
      </c>
      <c r="H1019" s="8">
        <f>Cocina[[#This Row],[Tiempo de Preparación]]/Cocina[[#This Row],[Cantidad Ordenada]]</f>
        <v>53</v>
      </c>
      <c r="I1019">
        <f>Cocina[[#This Row],[Precio Unitario]]*Cocina[[#This Row],[Cantidad Ordenada]]</f>
        <v>20</v>
      </c>
      <c r="J1019">
        <f>Cocina[[#This Row],[Costo Unitario]]*Cocina[[#This Row],[Cantidad Ordenada]]</f>
        <v>12</v>
      </c>
      <c r="K1019">
        <f>Cocina[[#This Row],[Ganacia Bruta]]-Cocina[[#This Row],[Coste Total]]</f>
        <v>8</v>
      </c>
      <c r="L1019" s="3">
        <f>Cocina[[#This Row],[Ganancia Neta]]/Cocina[[#This Row],[Ganacia Bruta]]</f>
        <v>0.4</v>
      </c>
      <c r="N1019"/>
    </row>
    <row r="1020" spans="1:14" x14ac:dyDescent="0.2">
      <c r="A1020">
        <v>404</v>
      </c>
      <c r="B1020">
        <v>17</v>
      </c>
      <c r="C1020" t="s">
        <v>26</v>
      </c>
      <c r="D1020">
        <v>25</v>
      </c>
      <c r="E1020">
        <v>40</v>
      </c>
      <c r="F1020">
        <v>3</v>
      </c>
      <c r="G1020">
        <v>29</v>
      </c>
      <c r="H1020" s="8">
        <f>Cocina[[#This Row],[Tiempo de Preparación]]/Cocina[[#This Row],[Cantidad Ordenada]]</f>
        <v>9.6666666666666661</v>
      </c>
      <c r="I1020">
        <f>Cocina[[#This Row],[Precio Unitario]]*Cocina[[#This Row],[Cantidad Ordenada]]</f>
        <v>120</v>
      </c>
      <c r="J1020">
        <f>Cocina[[#This Row],[Costo Unitario]]*Cocina[[#This Row],[Cantidad Ordenada]]</f>
        <v>75</v>
      </c>
      <c r="K1020">
        <f>Cocina[[#This Row],[Ganacia Bruta]]-Cocina[[#This Row],[Coste Total]]</f>
        <v>45</v>
      </c>
      <c r="L1020" s="3">
        <f>Cocina[[#This Row],[Ganancia Neta]]/Cocina[[#This Row],[Ganacia Bruta]]</f>
        <v>0.375</v>
      </c>
      <c r="N1020"/>
    </row>
    <row r="1021" spans="1:14" x14ac:dyDescent="0.2">
      <c r="A1021">
        <v>405</v>
      </c>
      <c r="B1021">
        <v>5</v>
      </c>
      <c r="C1021" t="s">
        <v>61</v>
      </c>
      <c r="D1021">
        <v>15</v>
      </c>
      <c r="E1021">
        <v>26</v>
      </c>
      <c r="F1021">
        <v>1</v>
      </c>
      <c r="G1021">
        <v>41</v>
      </c>
      <c r="H1021" s="8">
        <f>Cocina[[#This Row],[Tiempo de Preparación]]/Cocina[[#This Row],[Cantidad Ordenada]]</f>
        <v>41</v>
      </c>
      <c r="I1021">
        <f>Cocina[[#This Row],[Precio Unitario]]*Cocina[[#This Row],[Cantidad Ordenada]]</f>
        <v>26</v>
      </c>
      <c r="J1021">
        <f>Cocina[[#This Row],[Costo Unitario]]*Cocina[[#This Row],[Cantidad Ordenada]]</f>
        <v>15</v>
      </c>
      <c r="K1021">
        <f>Cocina[[#This Row],[Ganacia Bruta]]-Cocina[[#This Row],[Coste Total]]</f>
        <v>11</v>
      </c>
      <c r="L1021" s="3">
        <f>Cocina[[#This Row],[Ganancia Neta]]/Cocina[[#This Row],[Ganacia Bruta]]</f>
        <v>0.42307692307692307</v>
      </c>
      <c r="N1021"/>
    </row>
    <row r="1022" spans="1:14" x14ac:dyDescent="0.2">
      <c r="A1022">
        <v>405</v>
      </c>
      <c r="B1022">
        <v>5</v>
      </c>
      <c r="C1022" t="s">
        <v>26</v>
      </c>
      <c r="D1022">
        <v>25</v>
      </c>
      <c r="E1022">
        <v>40</v>
      </c>
      <c r="F1022">
        <v>1</v>
      </c>
      <c r="G1022">
        <v>44</v>
      </c>
      <c r="H1022" s="8">
        <f>Cocina[[#This Row],[Tiempo de Preparación]]/Cocina[[#This Row],[Cantidad Ordenada]]</f>
        <v>44</v>
      </c>
      <c r="I1022">
        <f>Cocina[[#This Row],[Precio Unitario]]*Cocina[[#This Row],[Cantidad Ordenada]]</f>
        <v>40</v>
      </c>
      <c r="J1022">
        <f>Cocina[[#This Row],[Costo Unitario]]*Cocina[[#This Row],[Cantidad Ordenada]]</f>
        <v>25</v>
      </c>
      <c r="K1022">
        <f>Cocina[[#This Row],[Ganacia Bruta]]-Cocina[[#This Row],[Coste Total]]</f>
        <v>15</v>
      </c>
      <c r="L1022" s="3">
        <f>Cocina[[#This Row],[Ganancia Neta]]/Cocina[[#This Row],[Ganacia Bruta]]</f>
        <v>0.375</v>
      </c>
      <c r="N1022"/>
    </row>
    <row r="1023" spans="1:14" x14ac:dyDescent="0.2">
      <c r="A1023">
        <v>405</v>
      </c>
      <c r="B1023">
        <v>5</v>
      </c>
      <c r="C1023" t="s">
        <v>56</v>
      </c>
      <c r="D1023">
        <v>12</v>
      </c>
      <c r="E1023">
        <v>20</v>
      </c>
      <c r="F1023">
        <v>2</v>
      </c>
      <c r="G1023">
        <v>13</v>
      </c>
      <c r="H1023" s="8">
        <f>Cocina[[#This Row],[Tiempo de Preparación]]/Cocina[[#This Row],[Cantidad Ordenada]]</f>
        <v>6.5</v>
      </c>
      <c r="I1023">
        <f>Cocina[[#This Row],[Precio Unitario]]*Cocina[[#This Row],[Cantidad Ordenada]]</f>
        <v>40</v>
      </c>
      <c r="J1023">
        <f>Cocina[[#This Row],[Costo Unitario]]*Cocina[[#This Row],[Cantidad Ordenada]]</f>
        <v>24</v>
      </c>
      <c r="K1023">
        <f>Cocina[[#This Row],[Ganacia Bruta]]-Cocina[[#This Row],[Coste Total]]</f>
        <v>16</v>
      </c>
      <c r="L1023" s="3">
        <f>Cocina[[#This Row],[Ganancia Neta]]/Cocina[[#This Row],[Ganacia Bruta]]</f>
        <v>0.4</v>
      </c>
      <c r="N1023"/>
    </row>
    <row r="1024" spans="1:14" x14ac:dyDescent="0.2">
      <c r="A1024">
        <v>406</v>
      </c>
      <c r="B1024">
        <v>14</v>
      </c>
      <c r="C1024" t="s">
        <v>56</v>
      </c>
      <c r="D1024">
        <v>12</v>
      </c>
      <c r="E1024">
        <v>20</v>
      </c>
      <c r="F1024">
        <v>3</v>
      </c>
      <c r="G1024">
        <v>6</v>
      </c>
      <c r="H1024" s="8">
        <f>Cocina[[#This Row],[Tiempo de Preparación]]/Cocina[[#This Row],[Cantidad Ordenada]]</f>
        <v>2</v>
      </c>
      <c r="I1024">
        <f>Cocina[[#This Row],[Precio Unitario]]*Cocina[[#This Row],[Cantidad Ordenada]]</f>
        <v>60</v>
      </c>
      <c r="J1024">
        <f>Cocina[[#This Row],[Costo Unitario]]*Cocina[[#This Row],[Cantidad Ordenada]]</f>
        <v>36</v>
      </c>
      <c r="K1024">
        <f>Cocina[[#This Row],[Ganacia Bruta]]-Cocina[[#This Row],[Coste Total]]</f>
        <v>24</v>
      </c>
      <c r="L1024" s="3">
        <f>Cocina[[#This Row],[Ganancia Neta]]/Cocina[[#This Row],[Ganacia Bruta]]</f>
        <v>0.4</v>
      </c>
      <c r="N1024"/>
    </row>
    <row r="1025" spans="1:14" x14ac:dyDescent="0.2">
      <c r="A1025">
        <v>406</v>
      </c>
      <c r="B1025">
        <v>14</v>
      </c>
      <c r="C1025" t="s">
        <v>11</v>
      </c>
      <c r="D1025">
        <v>21</v>
      </c>
      <c r="E1025">
        <v>35</v>
      </c>
      <c r="F1025">
        <v>2</v>
      </c>
      <c r="G1025">
        <v>56</v>
      </c>
      <c r="H1025" s="8">
        <f>Cocina[[#This Row],[Tiempo de Preparación]]/Cocina[[#This Row],[Cantidad Ordenada]]</f>
        <v>28</v>
      </c>
      <c r="I1025">
        <f>Cocina[[#This Row],[Precio Unitario]]*Cocina[[#This Row],[Cantidad Ordenada]]</f>
        <v>70</v>
      </c>
      <c r="J1025">
        <f>Cocina[[#This Row],[Costo Unitario]]*Cocina[[#This Row],[Cantidad Ordenada]]</f>
        <v>42</v>
      </c>
      <c r="K1025">
        <f>Cocina[[#This Row],[Ganacia Bruta]]-Cocina[[#This Row],[Coste Total]]</f>
        <v>28</v>
      </c>
      <c r="L1025" s="3">
        <f>Cocina[[#This Row],[Ganancia Neta]]/Cocina[[#This Row],[Ganacia Bruta]]</f>
        <v>0.4</v>
      </c>
      <c r="N1025"/>
    </row>
    <row r="1026" spans="1:14" x14ac:dyDescent="0.2">
      <c r="A1026">
        <v>406</v>
      </c>
      <c r="B1026">
        <v>14</v>
      </c>
      <c r="C1026" t="s">
        <v>50</v>
      </c>
      <c r="D1026">
        <v>15</v>
      </c>
      <c r="E1026">
        <v>25</v>
      </c>
      <c r="F1026">
        <v>1</v>
      </c>
      <c r="G1026">
        <v>55</v>
      </c>
      <c r="H1026" s="8">
        <f>Cocina[[#This Row],[Tiempo de Preparación]]/Cocina[[#This Row],[Cantidad Ordenada]]</f>
        <v>55</v>
      </c>
      <c r="I1026">
        <f>Cocina[[#This Row],[Precio Unitario]]*Cocina[[#This Row],[Cantidad Ordenada]]</f>
        <v>25</v>
      </c>
      <c r="J1026">
        <f>Cocina[[#This Row],[Costo Unitario]]*Cocina[[#This Row],[Cantidad Ordenada]]</f>
        <v>15</v>
      </c>
      <c r="K1026">
        <f>Cocina[[#This Row],[Ganacia Bruta]]-Cocina[[#This Row],[Coste Total]]</f>
        <v>10</v>
      </c>
      <c r="L1026" s="3">
        <f>Cocina[[#This Row],[Ganancia Neta]]/Cocina[[#This Row],[Ganacia Bruta]]</f>
        <v>0.4</v>
      </c>
      <c r="N1026"/>
    </row>
    <row r="1027" spans="1:14" x14ac:dyDescent="0.2">
      <c r="A1027">
        <v>407</v>
      </c>
      <c r="B1027">
        <v>4</v>
      </c>
      <c r="C1027" t="s">
        <v>56</v>
      </c>
      <c r="D1027">
        <v>12</v>
      </c>
      <c r="E1027">
        <v>20</v>
      </c>
      <c r="F1027">
        <v>3</v>
      </c>
      <c r="G1027">
        <v>32</v>
      </c>
      <c r="H1027" s="8">
        <f>Cocina[[#This Row],[Tiempo de Preparación]]/Cocina[[#This Row],[Cantidad Ordenada]]</f>
        <v>10.666666666666666</v>
      </c>
      <c r="I1027">
        <f>Cocina[[#This Row],[Precio Unitario]]*Cocina[[#This Row],[Cantidad Ordenada]]</f>
        <v>60</v>
      </c>
      <c r="J1027">
        <f>Cocina[[#This Row],[Costo Unitario]]*Cocina[[#This Row],[Cantidad Ordenada]]</f>
        <v>36</v>
      </c>
      <c r="K1027">
        <f>Cocina[[#This Row],[Ganacia Bruta]]-Cocina[[#This Row],[Coste Total]]</f>
        <v>24</v>
      </c>
      <c r="L1027" s="3">
        <f>Cocina[[#This Row],[Ganancia Neta]]/Cocina[[#This Row],[Ganacia Bruta]]</f>
        <v>0.4</v>
      </c>
      <c r="N1027"/>
    </row>
    <row r="1028" spans="1:14" x14ac:dyDescent="0.2">
      <c r="A1028">
        <v>407</v>
      </c>
      <c r="B1028">
        <v>4</v>
      </c>
      <c r="C1028" t="s">
        <v>11</v>
      </c>
      <c r="D1028">
        <v>21</v>
      </c>
      <c r="E1028">
        <v>35</v>
      </c>
      <c r="F1028">
        <v>1</v>
      </c>
      <c r="G1028">
        <v>18</v>
      </c>
      <c r="H1028" s="8">
        <f>Cocina[[#This Row],[Tiempo de Preparación]]/Cocina[[#This Row],[Cantidad Ordenada]]</f>
        <v>18</v>
      </c>
      <c r="I1028">
        <f>Cocina[[#This Row],[Precio Unitario]]*Cocina[[#This Row],[Cantidad Ordenada]]</f>
        <v>35</v>
      </c>
      <c r="J1028">
        <f>Cocina[[#This Row],[Costo Unitario]]*Cocina[[#This Row],[Cantidad Ordenada]]</f>
        <v>21</v>
      </c>
      <c r="K1028">
        <f>Cocina[[#This Row],[Ganacia Bruta]]-Cocina[[#This Row],[Coste Total]]</f>
        <v>14</v>
      </c>
      <c r="L1028" s="3">
        <f>Cocina[[#This Row],[Ganancia Neta]]/Cocina[[#This Row],[Ganacia Bruta]]</f>
        <v>0.4</v>
      </c>
      <c r="N1028"/>
    </row>
    <row r="1029" spans="1:14" x14ac:dyDescent="0.2">
      <c r="A1029">
        <v>408</v>
      </c>
      <c r="B1029">
        <v>17</v>
      </c>
      <c r="C1029" t="s">
        <v>50</v>
      </c>
      <c r="D1029">
        <v>15</v>
      </c>
      <c r="E1029">
        <v>25</v>
      </c>
      <c r="F1029">
        <v>1</v>
      </c>
      <c r="G1029">
        <v>58</v>
      </c>
      <c r="H1029" s="8">
        <f>Cocina[[#This Row],[Tiempo de Preparación]]/Cocina[[#This Row],[Cantidad Ordenada]]</f>
        <v>58</v>
      </c>
      <c r="I1029">
        <f>Cocina[[#This Row],[Precio Unitario]]*Cocina[[#This Row],[Cantidad Ordenada]]</f>
        <v>25</v>
      </c>
      <c r="J1029">
        <f>Cocina[[#This Row],[Costo Unitario]]*Cocina[[#This Row],[Cantidad Ordenada]]</f>
        <v>15</v>
      </c>
      <c r="K1029">
        <f>Cocina[[#This Row],[Ganacia Bruta]]-Cocina[[#This Row],[Coste Total]]</f>
        <v>10</v>
      </c>
      <c r="L1029" s="3">
        <f>Cocina[[#This Row],[Ganancia Neta]]/Cocina[[#This Row],[Ganacia Bruta]]</f>
        <v>0.4</v>
      </c>
      <c r="N1029"/>
    </row>
    <row r="1030" spans="1:14" x14ac:dyDescent="0.2">
      <c r="A1030">
        <v>408</v>
      </c>
      <c r="B1030">
        <v>17</v>
      </c>
      <c r="C1030" t="s">
        <v>65</v>
      </c>
      <c r="D1030">
        <v>14</v>
      </c>
      <c r="E1030">
        <v>24</v>
      </c>
      <c r="F1030">
        <v>3</v>
      </c>
      <c r="G1030">
        <v>11</v>
      </c>
      <c r="H1030" s="8">
        <f>Cocina[[#This Row],[Tiempo de Preparación]]/Cocina[[#This Row],[Cantidad Ordenada]]</f>
        <v>3.6666666666666665</v>
      </c>
      <c r="I1030">
        <f>Cocina[[#This Row],[Precio Unitario]]*Cocina[[#This Row],[Cantidad Ordenada]]</f>
        <v>72</v>
      </c>
      <c r="J1030">
        <f>Cocina[[#This Row],[Costo Unitario]]*Cocina[[#This Row],[Cantidad Ordenada]]</f>
        <v>42</v>
      </c>
      <c r="K1030">
        <f>Cocina[[#This Row],[Ganacia Bruta]]-Cocina[[#This Row],[Coste Total]]</f>
        <v>30</v>
      </c>
      <c r="L1030" s="3">
        <f>Cocina[[#This Row],[Ganancia Neta]]/Cocina[[#This Row],[Ganacia Bruta]]</f>
        <v>0.41666666666666669</v>
      </c>
      <c r="N1030"/>
    </row>
    <row r="1031" spans="1:14" x14ac:dyDescent="0.2">
      <c r="A1031">
        <v>408</v>
      </c>
      <c r="B1031">
        <v>17</v>
      </c>
      <c r="C1031" t="s">
        <v>29</v>
      </c>
      <c r="D1031">
        <v>20</v>
      </c>
      <c r="E1031">
        <v>34</v>
      </c>
      <c r="F1031">
        <v>1</v>
      </c>
      <c r="G1031">
        <v>37</v>
      </c>
      <c r="H1031" s="8">
        <f>Cocina[[#This Row],[Tiempo de Preparación]]/Cocina[[#This Row],[Cantidad Ordenada]]</f>
        <v>37</v>
      </c>
      <c r="I1031">
        <f>Cocina[[#This Row],[Precio Unitario]]*Cocina[[#This Row],[Cantidad Ordenada]]</f>
        <v>34</v>
      </c>
      <c r="J1031">
        <f>Cocina[[#This Row],[Costo Unitario]]*Cocina[[#This Row],[Cantidad Ordenada]]</f>
        <v>20</v>
      </c>
      <c r="K1031">
        <f>Cocina[[#This Row],[Ganacia Bruta]]-Cocina[[#This Row],[Coste Total]]</f>
        <v>14</v>
      </c>
      <c r="L1031" s="3">
        <f>Cocina[[#This Row],[Ganancia Neta]]/Cocina[[#This Row],[Ganacia Bruta]]</f>
        <v>0.41176470588235292</v>
      </c>
      <c r="N1031"/>
    </row>
    <row r="1032" spans="1:14" x14ac:dyDescent="0.2">
      <c r="A1032">
        <v>409</v>
      </c>
      <c r="B1032">
        <v>15</v>
      </c>
      <c r="C1032" t="s">
        <v>33</v>
      </c>
      <c r="D1032">
        <v>13</v>
      </c>
      <c r="E1032">
        <v>21</v>
      </c>
      <c r="F1032">
        <v>3</v>
      </c>
      <c r="G1032">
        <v>44</v>
      </c>
      <c r="H1032" s="8">
        <f>Cocina[[#This Row],[Tiempo de Preparación]]/Cocina[[#This Row],[Cantidad Ordenada]]</f>
        <v>14.666666666666666</v>
      </c>
      <c r="I1032">
        <f>Cocina[[#This Row],[Precio Unitario]]*Cocina[[#This Row],[Cantidad Ordenada]]</f>
        <v>63</v>
      </c>
      <c r="J1032">
        <f>Cocina[[#This Row],[Costo Unitario]]*Cocina[[#This Row],[Cantidad Ordenada]]</f>
        <v>39</v>
      </c>
      <c r="K1032">
        <f>Cocina[[#This Row],[Ganacia Bruta]]-Cocina[[#This Row],[Coste Total]]</f>
        <v>24</v>
      </c>
      <c r="L1032" s="3">
        <f>Cocina[[#This Row],[Ganancia Neta]]/Cocina[[#This Row],[Ganacia Bruta]]</f>
        <v>0.38095238095238093</v>
      </c>
      <c r="N1032"/>
    </row>
    <row r="1033" spans="1:14" x14ac:dyDescent="0.2">
      <c r="A1033">
        <v>409</v>
      </c>
      <c r="B1033">
        <v>15</v>
      </c>
      <c r="C1033" t="s">
        <v>26</v>
      </c>
      <c r="D1033">
        <v>25</v>
      </c>
      <c r="E1033">
        <v>40</v>
      </c>
      <c r="F1033">
        <v>1</v>
      </c>
      <c r="G1033">
        <v>43</v>
      </c>
      <c r="H1033" s="8">
        <f>Cocina[[#This Row],[Tiempo de Preparación]]/Cocina[[#This Row],[Cantidad Ordenada]]</f>
        <v>43</v>
      </c>
      <c r="I1033">
        <f>Cocina[[#This Row],[Precio Unitario]]*Cocina[[#This Row],[Cantidad Ordenada]]</f>
        <v>40</v>
      </c>
      <c r="J1033">
        <f>Cocina[[#This Row],[Costo Unitario]]*Cocina[[#This Row],[Cantidad Ordenada]]</f>
        <v>25</v>
      </c>
      <c r="K1033">
        <f>Cocina[[#This Row],[Ganacia Bruta]]-Cocina[[#This Row],[Coste Total]]</f>
        <v>15</v>
      </c>
      <c r="L1033" s="3">
        <f>Cocina[[#This Row],[Ganancia Neta]]/Cocina[[#This Row],[Ganacia Bruta]]</f>
        <v>0.375</v>
      </c>
      <c r="N1033"/>
    </row>
    <row r="1034" spans="1:14" x14ac:dyDescent="0.2">
      <c r="A1034">
        <v>409</v>
      </c>
      <c r="B1034">
        <v>15</v>
      </c>
      <c r="C1034" t="s">
        <v>22</v>
      </c>
      <c r="D1034">
        <v>16</v>
      </c>
      <c r="E1034">
        <v>28</v>
      </c>
      <c r="F1034">
        <v>1</v>
      </c>
      <c r="G1034">
        <v>47</v>
      </c>
      <c r="H1034" s="8">
        <f>Cocina[[#This Row],[Tiempo de Preparación]]/Cocina[[#This Row],[Cantidad Ordenada]]</f>
        <v>47</v>
      </c>
      <c r="I1034">
        <f>Cocina[[#This Row],[Precio Unitario]]*Cocina[[#This Row],[Cantidad Ordenada]]</f>
        <v>28</v>
      </c>
      <c r="J1034">
        <f>Cocina[[#This Row],[Costo Unitario]]*Cocina[[#This Row],[Cantidad Ordenada]]</f>
        <v>16</v>
      </c>
      <c r="K1034">
        <f>Cocina[[#This Row],[Ganacia Bruta]]-Cocina[[#This Row],[Coste Total]]</f>
        <v>12</v>
      </c>
      <c r="L1034" s="3">
        <f>Cocina[[#This Row],[Ganancia Neta]]/Cocina[[#This Row],[Ganacia Bruta]]</f>
        <v>0.42857142857142855</v>
      </c>
      <c r="N1034"/>
    </row>
    <row r="1035" spans="1:14" x14ac:dyDescent="0.2">
      <c r="A1035">
        <v>409</v>
      </c>
      <c r="B1035">
        <v>15</v>
      </c>
      <c r="C1035" t="s">
        <v>65</v>
      </c>
      <c r="D1035">
        <v>14</v>
      </c>
      <c r="E1035">
        <v>24</v>
      </c>
      <c r="F1035">
        <v>3</v>
      </c>
      <c r="G1035">
        <v>29</v>
      </c>
      <c r="H1035" s="8">
        <f>Cocina[[#This Row],[Tiempo de Preparación]]/Cocina[[#This Row],[Cantidad Ordenada]]</f>
        <v>9.6666666666666661</v>
      </c>
      <c r="I1035">
        <f>Cocina[[#This Row],[Precio Unitario]]*Cocina[[#This Row],[Cantidad Ordenada]]</f>
        <v>72</v>
      </c>
      <c r="J1035">
        <f>Cocina[[#This Row],[Costo Unitario]]*Cocina[[#This Row],[Cantidad Ordenada]]</f>
        <v>42</v>
      </c>
      <c r="K1035">
        <f>Cocina[[#This Row],[Ganacia Bruta]]-Cocina[[#This Row],[Coste Total]]</f>
        <v>30</v>
      </c>
      <c r="L1035" s="3">
        <f>Cocina[[#This Row],[Ganancia Neta]]/Cocina[[#This Row],[Ganacia Bruta]]</f>
        <v>0.41666666666666669</v>
      </c>
      <c r="N1035"/>
    </row>
    <row r="1036" spans="1:14" x14ac:dyDescent="0.2">
      <c r="A1036">
        <v>410</v>
      </c>
      <c r="B1036">
        <v>1</v>
      </c>
      <c r="C1036" t="s">
        <v>56</v>
      </c>
      <c r="D1036">
        <v>12</v>
      </c>
      <c r="E1036">
        <v>20</v>
      </c>
      <c r="F1036">
        <v>1</v>
      </c>
      <c r="G1036">
        <v>50</v>
      </c>
      <c r="H1036" s="8">
        <f>Cocina[[#This Row],[Tiempo de Preparación]]/Cocina[[#This Row],[Cantidad Ordenada]]</f>
        <v>50</v>
      </c>
      <c r="I1036">
        <f>Cocina[[#This Row],[Precio Unitario]]*Cocina[[#This Row],[Cantidad Ordenada]]</f>
        <v>20</v>
      </c>
      <c r="J1036">
        <f>Cocina[[#This Row],[Costo Unitario]]*Cocina[[#This Row],[Cantidad Ordenada]]</f>
        <v>12</v>
      </c>
      <c r="K1036">
        <f>Cocina[[#This Row],[Ganacia Bruta]]-Cocina[[#This Row],[Coste Total]]</f>
        <v>8</v>
      </c>
      <c r="L1036" s="3">
        <f>Cocina[[#This Row],[Ganancia Neta]]/Cocina[[#This Row],[Ganacia Bruta]]</f>
        <v>0.4</v>
      </c>
      <c r="N1036"/>
    </row>
    <row r="1037" spans="1:14" x14ac:dyDescent="0.2">
      <c r="A1037">
        <v>410</v>
      </c>
      <c r="B1037">
        <v>1</v>
      </c>
      <c r="C1037" t="s">
        <v>35</v>
      </c>
      <c r="D1037">
        <v>22</v>
      </c>
      <c r="E1037">
        <v>36</v>
      </c>
      <c r="F1037">
        <v>1</v>
      </c>
      <c r="G1037">
        <v>41</v>
      </c>
      <c r="H1037" s="8">
        <f>Cocina[[#This Row],[Tiempo de Preparación]]/Cocina[[#This Row],[Cantidad Ordenada]]</f>
        <v>41</v>
      </c>
      <c r="I1037">
        <f>Cocina[[#This Row],[Precio Unitario]]*Cocina[[#This Row],[Cantidad Ordenada]]</f>
        <v>36</v>
      </c>
      <c r="J1037">
        <f>Cocina[[#This Row],[Costo Unitario]]*Cocina[[#This Row],[Cantidad Ordenada]]</f>
        <v>22</v>
      </c>
      <c r="K1037">
        <f>Cocina[[#This Row],[Ganacia Bruta]]-Cocina[[#This Row],[Coste Total]]</f>
        <v>14</v>
      </c>
      <c r="L1037" s="3">
        <f>Cocina[[#This Row],[Ganancia Neta]]/Cocina[[#This Row],[Ganacia Bruta]]</f>
        <v>0.3888888888888889</v>
      </c>
      <c r="N1037"/>
    </row>
    <row r="1038" spans="1:14" x14ac:dyDescent="0.2">
      <c r="A1038">
        <v>411</v>
      </c>
      <c r="B1038">
        <v>3</v>
      </c>
      <c r="C1038" t="s">
        <v>26</v>
      </c>
      <c r="D1038">
        <v>25</v>
      </c>
      <c r="E1038">
        <v>40</v>
      </c>
      <c r="F1038">
        <v>3</v>
      </c>
      <c r="G1038">
        <v>36</v>
      </c>
      <c r="H1038" s="8">
        <f>Cocina[[#This Row],[Tiempo de Preparación]]/Cocina[[#This Row],[Cantidad Ordenada]]</f>
        <v>12</v>
      </c>
      <c r="I1038">
        <f>Cocina[[#This Row],[Precio Unitario]]*Cocina[[#This Row],[Cantidad Ordenada]]</f>
        <v>120</v>
      </c>
      <c r="J1038">
        <f>Cocina[[#This Row],[Costo Unitario]]*Cocina[[#This Row],[Cantidad Ordenada]]</f>
        <v>75</v>
      </c>
      <c r="K1038">
        <f>Cocina[[#This Row],[Ganacia Bruta]]-Cocina[[#This Row],[Coste Total]]</f>
        <v>45</v>
      </c>
      <c r="L1038" s="3">
        <f>Cocina[[#This Row],[Ganancia Neta]]/Cocina[[#This Row],[Ganacia Bruta]]</f>
        <v>0.375</v>
      </c>
      <c r="N1038"/>
    </row>
    <row r="1039" spans="1:14" x14ac:dyDescent="0.2">
      <c r="A1039">
        <v>411</v>
      </c>
      <c r="B1039">
        <v>3</v>
      </c>
      <c r="C1039" t="s">
        <v>37</v>
      </c>
      <c r="D1039">
        <v>10</v>
      </c>
      <c r="E1039">
        <v>18</v>
      </c>
      <c r="F1039">
        <v>1</v>
      </c>
      <c r="G1039">
        <v>33</v>
      </c>
      <c r="H1039" s="8">
        <f>Cocina[[#This Row],[Tiempo de Preparación]]/Cocina[[#This Row],[Cantidad Ordenada]]</f>
        <v>33</v>
      </c>
      <c r="I1039">
        <f>Cocina[[#This Row],[Precio Unitario]]*Cocina[[#This Row],[Cantidad Ordenada]]</f>
        <v>18</v>
      </c>
      <c r="J1039">
        <f>Cocina[[#This Row],[Costo Unitario]]*Cocina[[#This Row],[Cantidad Ordenada]]</f>
        <v>10</v>
      </c>
      <c r="K1039">
        <f>Cocina[[#This Row],[Ganacia Bruta]]-Cocina[[#This Row],[Coste Total]]</f>
        <v>8</v>
      </c>
      <c r="L1039" s="3">
        <f>Cocina[[#This Row],[Ganancia Neta]]/Cocina[[#This Row],[Ganacia Bruta]]</f>
        <v>0.44444444444444442</v>
      </c>
      <c r="N1039"/>
    </row>
    <row r="1040" spans="1:14" x14ac:dyDescent="0.2">
      <c r="A1040">
        <v>411</v>
      </c>
      <c r="B1040">
        <v>3</v>
      </c>
      <c r="C1040" t="s">
        <v>41</v>
      </c>
      <c r="D1040">
        <v>16</v>
      </c>
      <c r="E1040">
        <v>27</v>
      </c>
      <c r="F1040">
        <v>3</v>
      </c>
      <c r="G1040">
        <v>9</v>
      </c>
      <c r="H1040" s="8">
        <f>Cocina[[#This Row],[Tiempo de Preparación]]/Cocina[[#This Row],[Cantidad Ordenada]]</f>
        <v>3</v>
      </c>
      <c r="I1040">
        <f>Cocina[[#This Row],[Precio Unitario]]*Cocina[[#This Row],[Cantidad Ordenada]]</f>
        <v>81</v>
      </c>
      <c r="J1040">
        <f>Cocina[[#This Row],[Costo Unitario]]*Cocina[[#This Row],[Cantidad Ordenada]]</f>
        <v>48</v>
      </c>
      <c r="K1040">
        <f>Cocina[[#This Row],[Ganacia Bruta]]-Cocina[[#This Row],[Coste Total]]</f>
        <v>33</v>
      </c>
      <c r="L1040" s="3">
        <f>Cocina[[#This Row],[Ganancia Neta]]/Cocina[[#This Row],[Ganacia Bruta]]</f>
        <v>0.40740740740740738</v>
      </c>
      <c r="N1040"/>
    </row>
    <row r="1041" spans="1:14" x14ac:dyDescent="0.2">
      <c r="A1041">
        <v>412</v>
      </c>
      <c r="B1041">
        <v>11</v>
      </c>
      <c r="C1041" t="s">
        <v>47</v>
      </c>
      <c r="D1041">
        <v>19</v>
      </c>
      <c r="E1041">
        <v>31</v>
      </c>
      <c r="F1041">
        <v>3</v>
      </c>
      <c r="G1041">
        <v>57</v>
      </c>
      <c r="H1041" s="8">
        <f>Cocina[[#This Row],[Tiempo de Preparación]]/Cocina[[#This Row],[Cantidad Ordenada]]</f>
        <v>19</v>
      </c>
      <c r="I1041">
        <f>Cocina[[#This Row],[Precio Unitario]]*Cocina[[#This Row],[Cantidad Ordenada]]</f>
        <v>93</v>
      </c>
      <c r="J1041">
        <f>Cocina[[#This Row],[Costo Unitario]]*Cocina[[#This Row],[Cantidad Ordenada]]</f>
        <v>57</v>
      </c>
      <c r="K1041">
        <f>Cocina[[#This Row],[Ganacia Bruta]]-Cocina[[#This Row],[Coste Total]]</f>
        <v>36</v>
      </c>
      <c r="L1041" s="3">
        <f>Cocina[[#This Row],[Ganancia Neta]]/Cocina[[#This Row],[Ganacia Bruta]]</f>
        <v>0.38709677419354838</v>
      </c>
      <c r="N1041"/>
    </row>
    <row r="1042" spans="1:14" x14ac:dyDescent="0.2">
      <c r="A1042">
        <v>413</v>
      </c>
      <c r="B1042">
        <v>13</v>
      </c>
      <c r="C1042" t="s">
        <v>11</v>
      </c>
      <c r="D1042">
        <v>21</v>
      </c>
      <c r="E1042">
        <v>35</v>
      </c>
      <c r="F1042">
        <v>1</v>
      </c>
      <c r="G1042">
        <v>12</v>
      </c>
      <c r="H1042" s="8">
        <f>Cocina[[#This Row],[Tiempo de Preparación]]/Cocina[[#This Row],[Cantidad Ordenada]]</f>
        <v>12</v>
      </c>
      <c r="I1042">
        <f>Cocina[[#This Row],[Precio Unitario]]*Cocina[[#This Row],[Cantidad Ordenada]]</f>
        <v>35</v>
      </c>
      <c r="J1042">
        <f>Cocina[[#This Row],[Costo Unitario]]*Cocina[[#This Row],[Cantidad Ordenada]]</f>
        <v>21</v>
      </c>
      <c r="K1042">
        <f>Cocina[[#This Row],[Ganacia Bruta]]-Cocina[[#This Row],[Coste Total]]</f>
        <v>14</v>
      </c>
      <c r="L1042" s="3">
        <f>Cocina[[#This Row],[Ganancia Neta]]/Cocina[[#This Row],[Ganacia Bruta]]</f>
        <v>0.4</v>
      </c>
      <c r="N1042"/>
    </row>
    <row r="1043" spans="1:14" x14ac:dyDescent="0.2">
      <c r="A1043">
        <v>414</v>
      </c>
      <c r="B1043">
        <v>14</v>
      </c>
      <c r="C1043" t="s">
        <v>102</v>
      </c>
      <c r="D1043">
        <v>20</v>
      </c>
      <c r="E1043">
        <v>33</v>
      </c>
      <c r="F1043">
        <v>1</v>
      </c>
      <c r="G1043">
        <v>38</v>
      </c>
      <c r="H1043" s="8">
        <f>Cocina[[#This Row],[Tiempo de Preparación]]/Cocina[[#This Row],[Cantidad Ordenada]]</f>
        <v>38</v>
      </c>
      <c r="I1043">
        <f>Cocina[[#This Row],[Precio Unitario]]*Cocina[[#This Row],[Cantidad Ordenada]]</f>
        <v>33</v>
      </c>
      <c r="J1043">
        <f>Cocina[[#This Row],[Costo Unitario]]*Cocina[[#This Row],[Cantidad Ordenada]]</f>
        <v>20</v>
      </c>
      <c r="K1043">
        <f>Cocina[[#This Row],[Ganacia Bruta]]-Cocina[[#This Row],[Coste Total]]</f>
        <v>13</v>
      </c>
      <c r="L1043" s="3">
        <f>Cocina[[#This Row],[Ganancia Neta]]/Cocina[[#This Row],[Ganacia Bruta]]</f>
        <v>0.39393939393939392</v>
      </c>
      <c r="N1043"/>
    </row>
    <row r="1044" spans="1:14" x14ac:dyDescent="0.2">
      <c r="A1044">
        <v>415</v>
      </c>
      <c r="B1044">
        <v>14</v>
      </c>
      <c r="C1044" t="s">
        <v>41</v>
      </c>
      <c r="D1044">
        <v>16</v>
      </c>
      <c r="E1044">
        <v>27</v>
      </c>
      <c r="F1044">
        <v>2</v>
      </c>
      <c r="G1044">
        <v>32</v>
      </c>
      <c r="H1044" s="8">
        <f>Cocina[[#This Row],[Tiempo de Preparación]]/Cocina[[#This Row],[Cantidad Ordenada]]</f>
        <v>16</v>
      </c>
      <c r="I1044">
        <f>Cocina[[#This Row],[Precio Unitario]]*Cocina[[#This Row],[Cantidad Ordenada]]</f>
        <v>54</v>
      </c>
      <c r="J1044">
        <f>Cocina[[#This Row],[Costo Unitario]]*Cocina[[#This Row],[Cantidad Ordenada]]</f>
        <v>32</v>
      </c>
      <c r="K1044">
        <f>Cocina[[#This Row],[Ganacia Bruta]]-Cocina[[#This Row],[Coste Total]]</f>
        <v>22</v>
      </c>
      <c r="L1044" s="3">
        <f>Cocina[[#This Row],[Ganancia Neta]]/Cocina[[#This Row],[Ganacia Bruta]]</f>
        <v>0.40740740740740738</v>
      </c>
      <c r="N1044"/>
    </row>
    <row r="1045" spans="1:14" x14ac:dyDescent="0.2">
      <c r="A1045">
        <v>415</v>
      </c>
      <c r="B1045">
        <v>14</v>
      </c>
      <c r="C1045" t="s">
        <v>29</v>
      </c>
      <c r="D1045">
        <v>20</v>
      </c>
      <c r="E1045">
        <v>34</v>
      </c>
      <c r="F1045">
        <v>2</v>
      </c>
      <c r="G1045">
        <v>16</v>
      </c>
      <c r="H1045" s="8">
        <f>Cocina[[#This Row],[Tiempo de Preparación]]/Cocina[[#This Row],[Cantidad Ordenada]]</f>
        <v>8</v>
      </c>
      <c r="I1045">
        <f>Cocina[[#This Row],[Precio Unitario]]*Cocina[[#This Row],[Cantidad Ordenada]]</f>
        <v>68</v>
      </c>
      <c r="J1045">
        <f>Cocina[[#This Row],[Costo Unitario]]*Cocina[[#This Row],[Cantidad Ordenada]]</f>
        <v>40</v>
      </c>
      <c r="K1045">
        <f>Cocina[[#This Row],[Ganacia Bruta]]-Cocina[[#This Row],[Coste Total]]</f>
        <v>28</v>
      </c>
      <c r="L1045" s="3">
        <f>Cocina[[#This Row],[Ganancia Neta]]/Cocina[[#This Row],[Ganacia Bruta]]</f>
        <v>0.41176470588235292</v>
      </c>
      <c r="N1045"/>
    </row>
    <row r="1046" spans="1:14" x14ac:dyDescent="0.2">
      <c r="A1046">
        <v>415</v>
      </c>
      <c r="B1046">
        <v>14</v>
      </c>
      <c r="C1046" t="s">
        <v>35</v>
      </c>
      <c r="D1046">
        <v>22</v>
      </c>
      <c r="E1046">
        <v>36</v>
      </c>
      <c r="F1046">
        <v>1</v>
      </c>
      <c r="G1046">
        <v>39</v>
      </c>
      <c r="H1046" s="8">
        <f>Cocina[[#This Row],[Tiempo de Preparación]]/Cocina[[#This Row],[Cantidad Ordenada]]</f>
        <v>39</v>
      </c>
      <c r="I1046">
        <f>Cocina[[#This Row],[Precio Unitario]]*Cocina[[#This Row],[Cantidad Ordenada]]</f>
        <v>36</v>
      </c>
      <c r="J1046">
        <f>Cocina[[#This Row],[Costo Unitario]]*Cocina[[#This Row],[Cantidad Ordenada]]</f>
        <v>22</v>
      </c>
      <c r="K1046">
        <f>Cocina[[#This Row],[Ganacia Bruta]]-Cocina[[#This Row],[Coste Total]]</f>
        <v>14</v>
      </c>
      <c r="L1046" s="3">
        <f>Cocina[[#This Row],[Ganancia Neta]]/Cocina[[#This Row],[Ganacia Bruta]]</f>
        <v>0.3888888888888889</v>
      </c>
      <c r="N1046"/>
    </row>
    <row r="1047" spans="1:14" x14ac:dyDescent="0.2">
      <c r="A1047">
        <v>416</v>
      </c>
      <c r="B1047">
        <v>20</v>
      </c>
      <c r="C1047" t="s">
        <v>50</v>
      </c>
      <c r="D1047">
        <v>15</v>
      </c>
      <c r="E1047">
        <v>25</v>
      </c>
      <c r="F1047">
        <v>1</v>
      </c>
      <c r="G1047">
        <v>9</v>
      </c>
      <c r="H1047" s="8">
        <f>Cocina[[#This Row],[Tiempo de Preparación]]/Cocina[[#This Row],[Cantidad Ordenada]]</f>
        <v>9</v>
      </c>
      <c r="I1047">
        <f>Cocina[[#This Row],[Precio Unitario]]*Cocina[[#This Row],[Cantidad Ordenada]]</f>
        <v>25</v>
      </c>
      <c r="J1047">
        <f>Cocina[[#This Row],[Costo Unitario]]*Cocina[[#This Row],[Cantidad Ordenada]]</f>
        <v>15</v>
      </c>
      <c r="K1047">
        <f>Cocina[[#This Row],[Ganacia Bruta]]-Cocina[[#This Row],[Coste Total]]</f>
        <v>10</v>
      </c>
      <c r="L1047" s="3">
        <f>Cocina[[#This Row],[Ganancia Neta]]/Cocina[[#This Row],[Ganacia Bruta]]</f>
        <v>0.4</v>
      </c>
      <c r="N1047"/>
    </row>
    <row r="1048" spans="1:14" x14ac:dyDescent="0.2">
      <c r="A1048">
        <v>417</v>
      </c>
      <c r="B1048">
        <v>7</v>
      </c>
      <c r="C1048" t="s">
        <v>18</v>
      </c>
      <c r="D1048">
        <v>17</v>
      </c>
      <c r="E1048">
        <v>29</v>
      </c>
      <c r="F1048">
        <v>1</v>
      </c>
      <c r="G1048">
        <v>23</v>
      </c>
      <c r="H1048" s="8">
        <f>Cocina[[#This Row],[Tiempo de Preparación]]/Cocina[[#This Row],[Cantidad Ordenada]]</f>
        <v>23</v>
      </c>
      <c r="I1048">
        <f>Cocina[[#This Row],[Precio Unitario]]*Cocina[[#This Row],[Cantidad Ordenada]]</f>
        <v>29</v>
      </c>
      <c r="J1048">
        <f>Cocina[[#This Row],[Costo Unitario]]*Cocina[[#This Row],[Cantidad Ordenada]]</f>
        <v>17</v>
      </c>
      <c r="K1048">
        <f>Cocina[[#This Row],[Ganacia Bruta]]-Cocina[[#This Row],[Coste Total]]</f>
        <v>12</v>
      </c>
      <c r="L1048" s="3">
        <f>Cocina[[#This Row],[Ganancia Neta]]/Cocina[[#This Row],[Ganacia Bruta]]</f>
        <v>0.41379310344827586</v>
      </c>
      <c r="N1048"/>
    </row>
    <row r="1049" spans="1:14" x14ac:dyDescent="0.2">
      <c r="A1049">
        <v>417</v>
      </c>
      <c r="B1049">
        <v>7</v>
      </c>
      <c r="C1049" t="s">
        <v>26</v>
      </c>
      <c r="D1049">
        <v>25</v>
      </c>
      <c r="E1049">
        <v>40</v>
      </c>
      <c r="F1049">
        <v>1</v>
      </c>
      <c r="G1049">
        <v>17</v>
      </c>
      <c r="H1049" s="8">
        <f>Cocina[[#This Row],[Tiempo de Preparación]]/Cocina[[#This Row],[Cantidad Ordenada]]</f>
        <v>17</v>
      </c>
      <c r="I1049">
        <f>Cocina[[#This Row],[Precio Unitario]]*Cocina[[#This Row],[Cantidad Ordenada]]</f>
        <v>40</v>
      </c>
      <c r="J1049">
        <f>Cocina[[#This Row],[Costo Unitario]]*Cocina[[#This Row],[Cantidad Ordenada]]</f>
        <v>25</v>
      </c>
      <c r="K1049">
        <f>Cocina[[#This Row],[Ganacia Bruta]]-Cocina[[#This Row],[Coste Total]]</f>
        <v>15</v>
      </c>
      <c r="L1049" s="3">
        <f>Cocina[[#This Row],[Ganancia Neta]]/Cocina[[#This Row],[Ganacia Bruta]]</f>
        <v>0.375</v>
      </c>
      <c r="N1049"/>
    </row>
    <row r="1050" spans="1:14" x14ac:dyDescent="0.2">
      <c r="A1050">
        <v>417</v>
      </c>
      <c r="B1050">
        <v>7</v>
      </c>
      <c r="C1050" t="s">
        <v>44</v>
      </c>
      <c r="D1050">
        <v>11</v>
      </c>
      <c r="E1050">
        <v>19</v>
      </c>
      <c r="F1050">
        <v>1</v>
      </c>
      <c r="G1050">
        <v>16</v>
      </c>
      <c r="H1050" s="8">
        <f>Cocina[[#This Row],[Tiempo de Preparación]]/Cocina[[#This Row],[Cantidad Ordenada]]</f>
        <v>16</v>
      </c>
      <c r="I1050">
        <f>Cocina[[#This Row],[Precio Unitario]]*Cocina[[#This Row],[Cantidad Ordenada]]</f>
        <v>19</v>
      </c>
      <c r="J1050">
        <f>Cocina[[#This Row],[Costo Unitario]]*Cocina[[#This Row],[Cantidad Ordenada]]</f>
        <v>11</v>
      </c>
      <c r="K1050">
        <f>Cocina[[#This Row],[Ganacia Bruta]]-Cocina[[#This Row],[Coste Total]]</f>
        <v>8</v>
      </c>
      <c r="L1050" s="3">
        <f>Cocina[[#This Row],[Ganancia Neta]]/Cocina[[#This Row],[Ganacia Bruta]]</f>
        <v>0.42105263157894735</v>
      </c>
      <c r="N1050"/>
    </row>
    <row r="1051" spans="1:14" x14ac:dyDescent="0.2">
      <c r="A1051">
        <v>417</v>
      </c>
      <c r="B1051">
        <v>7</v>
      </c>
      <c r="C1051" t="s">
        <v>41</v>
      </c>
      <c r="D1051">
        <v>16</v>
      </c>
      <c r="E1051">
        <v>27</v>
      </c>
      <c r="F1051">
        <v>2</v>
      </c>
      <c r="G1051">
        <v>34</v>
      </c>
      <c r="H1051" s="8">
        <f>Cocina[[#This Row],[Tiempo de Preparación]]/Cocina[[#This Row],[Cantidad Ordenada]]</f>
        <v>17</v>
      </c>
      <c r="I1051">
        <f>Cocina[[#This Row],[Precio Unitario]]*Cocina[[#This Row],[Cantidad Ordenada]]</f>
        <v>54</v>
      </c>
      <c r="J1051">
        <f>Cocina[[#This Row],[Costo Unitario]]*Cocina[[#This Row],[Cantidad Ordenada]]</f>
        <v>32</v>
      </c>
      <c r="K1051">
        <f>Cocina[[#This Row],[Ganacia Bruta]]-Cocina[[#This Row],[Coste Total]]</f>
        <v>22</v>
      </c>
      <c r="L1051" s="3">
        <f>Cocina[[#This Row],[Ganancia Neta]]/Cocina[[#This Row],[Ganacia Bruta]]</f>
        <v>0.40740740740740738</v>
      </c>
      <c r="N1051"/>
    </row>
    <row r="1052" spans="1:14" x14ac:dyDescent="0.2">
      <c r="A1052">
        <v>418</v>
      </c>
      <c r="B1052">
        <v>17</v>
      </c>
      <c r="C1052" t="s">
        <v>50</v>
      </c>
      <c r="D1052">
        <v>15</v>
      </c>
      <c r="E1052">
        <v>25</v>
      </c>
      <c r="F1052">
        <v>1</v>
      </c>
      <c r="G1052">
        <v>45</v>
      </c>
      <c r="H1052" s="8">
        <f>Cocina[[#This Row],[Tiempo de Preparación]]/Cocina[[#This Row],[Cantidad Ordenada]]</f>
        <v>45</v>
      </c>
      <c r="I1052">
        <f>Cocina[[#This Row],[Precio Unitario]]*Cocina[[#This Row],[Cantidad Ordenada]]</f>
        <v>25</v>
      </c>
      <c r="J1052">
        <f>Cocina[[#This Row],[Costo Unitario]]*Cocina[[#This Row],[Cantidad Ordenada]]</f>
        <v>15</v>
      </c>
      <c r="K1052">
        <f>Cocina[[#This Row],[Ganacia Bruta]]-Cocina[[#This Row],[Coste Total]]</f>
        <v>10</v>
      </c>
      <c r="L1052" s="3">
        <f>Cocina[[#This Row],[Ganancia Neta]]/Cocina[[#This Row],[Ganacia Bruta]]</f>
        <v>0.4</v>
      </c>
      <c r="N1052"/>
    </row>
    <row r="1053" spans="1:14" x14ac:dyDescent="0.2">
      <c r="A1053">
        <v>418</v>
      </c>
      <c r="B1053">
        <v>17</v>
      </c>
      <c r="C1053" t="s">
        <v>47</v>
      </c>
      <c r="D1053">
        <v>19</v>
      </c>
      <c r="E1053">
        <v>31</v>
      </c>
      <c r="F1053">
        <v>3</v>
      </c>
      <c r="G1053">
        <v>55</v>
      </c>
      <c r="H1053" s="8">
        <f>Cocina[[#This Row],[Tiempo de Preparación]]/Cocina[[#This Row],[Cantidad Ordenada]]</f>
        <v>18.333333333333332</v>
      </c>
      <c r="I1053">
        <f>Cocina[[#This Row],[Precio Unitario]]*Cocina[[#This Row],[Cantidad Ordenada]]</f>
        <v>93</v>
      </c>
      <c r="J1053">
        <f>Cocina[[#This Row],[Costo Unitario]]*Cocina[[#This Row],[Cantidad Ordenada]]</f>
        <v>57</v>
      </c>
      <c r="K1053">
        <f>Cocina[[#This Row],[Ganacia Bruta]]-Cocina[[#This Row],[Coste Total]]</f>
        <v>36</v>
      </c>
      <c r="L1053" s="3">
        <f>Cocina[[#This Row],[Ganancia Neta]]/Cocina[[#This Row],[Ganacia Bruta]]</f>
        <v>0.38709677419354838</v>
      </c>
      <c r="N1053"/>
    </row>
    <row r="1054" spans="1:14" x14ac:dyDescent="0.2">
      <c r="A1054">
        <v>419</v>
      </c>
      <c r="B1054">
        <v>11</v>
      </c>
      <c r="C1054" t="s">
        <v>29</v>
      </c>
      <c r="D1054">
        <v>20</v>
      </c>
      <c r="E1054">
        <v>34</v>
      </c>
      <c r="F1054">
        <v>1</v>
      </c>
      <c r="G1054">
        <v>7</v>
      </c>
      <c r="H1054" s="8">
        <f>Cocina[[#This Row],[Tiempo de Preparación]]/Cocina[[#This Row],[Cantidad Ordenada]]</f>
        <v>7</v>
      </c>
      <c r="I1054">
        <f>Cocina[[#This Row],[Precio Unitario]]*Cocina[[#This Row],[Cantidad Ordenada]]</f>
        <v>34</v>
      </c>
      <c r="J1054">
        <f>Cocina[[#This Row],[Costo Unitario]]*Cocina[[#This Row],[Cantidad Ordenada]]</f>
        <v>20</v>
      </c>
      <c r="K1054">
        <f>Cocina[[#This Row],[Ganacia Bruta]]-Cocina[[#This Row],[Coste Total]]</f>
        <v>14</v>
      </c>
      <c r="L1054" s="3">
        <f>Cocina[[#This Row],[Ganancia Neta]]/Cocina[[#This Row],[Ganacia Bruta]]</f>
        <v>0.41176470588235292</v>
      </c>
      <c r="N1054"/>
    </row>
    <row r="1055" spans="1:14" x14ac:dyDescent="0.2">
      <c r="A1055">
        <v>419</v>
      </c>
      <c r="B1055">
        <v>11</v>
      </c>
      <c r="C1055" t="s">
        <v>102</v>
      </c>
      <c r="D1055">
        <v>20</v>
      </c>
      <c r="E1055">
        <v>33</v>
      </c>
      <c r="F1055">
        <v>1</v>
      </c>
      <c r="G1055">
        <v>57</v>
      </c>
      <c r="H1055" s="8">
        <f>Cocina[[#This Row],[Tiempo de Preparación]]/Cocina[[#This Row],[Cantidad Ordenada]]</f>
        <v>57</v>
      </c>
      <c r="I1055">
        <f>Cocina[[#This Row],[Precio Unitario]]*Cocina[[#This Row],[Cantidad Ordenada]]</f>
        <v>33</v>
      </c>
      <c r="J1055">
        <f>Cocina[[#This Row],[Costo Unitario]]*Cocina[[#This Row],[Cantidad Ordenada]]</f>
        <v>20</v>
      </c>
      <c r="K1055">
        <f>Cocina[[#This Row],[Ganacia Bruta]]-Cocina[[#This Row],[Coste Total]]</f>
        <v>13</v>
      </c>
      <c r="L1055" s="3">
        <f>Cocina[[#This Row],[Ganancia Neta]]/Cocina[[#This Row],[Ganacia Bruta]]</f>
        <v>0.39393939393939392</v>
      </c>
      <c r="N1055"/>
    </row>
    <row r="1056" spans="1:14" x14ac:dyDescent="0.2">
      <c r="A1056">
        <v>420</v>
      </c>
      <c r="B1056">
        <v>18</v>
      </c>
      <c r="C1056" t="s">
        <v>29</v>
      </c>
      <c r="D1056">
        <v>20</v>
      </c>
      <c r="E1056">
        <v>34</v>
      </c>
      <c r="F1056">
        <v>2</v>
      </c>
      <c r="G1056">
        <v>33</v>
      </c>
      <c r="H1056" s="8">
        <f>Cocina[[#This Row],[Tiempo de Preparación]]/Cocina[[#This Row],[Cantidad Ordenada]]</f>
        <v>16.5</v>
      </c>
      <c r="I1056">
        <f>Cocina[[#This Row],[Precio Unitario]]*Cocina[[#This Row],[Cantidad Ordenada]]</f>
        <v>68</v>
      </c>
      <c r="J1056">
        <f>Cocina[[#This Row],[Costo Unitario]]*Cocina[[#This Row],[Cantidad Ordenada]]</f>
        <v>40</v>
      </c>
      <c r="K1056">
        <f>Cocina[[#This Row],[Ganacia Bruta]]-Cocina[[#This Row],[Coste Total]]</f>
        <v>28</v>
      </c>
      <c r="L1056" s="3">
        <f>Cocina[[#This Row],[Ganancia Neta]]/Cocina[[#This Row],[Ganacia Bruta]]</f>
        <v>0.41176470588235292</v>
      </c>
      <c r="N1056"/>
    </row>
    <row r="1057" spans="1:14" x14ac:dyDescent="0.2">
      <c r="A1057">
        <v>420</v>
      </c>
      <c r="B1057">
        <v>18</v>
      </c>
      <c r="C1057" t="s">
        <v>56</v>
      </c>
      <c r="D1057">
        <v>12</v>
      </c>
      <c r="E1057">
        <v>20</v>
      </c>
      <c r="F1057">
        <v>3</v>
      </c>
      <c r="G1057">
        <v>10</v>
      </c>
      <c r="H1057" s="8">
        <f>Cocina[[#This Row],[Tiempo de Preparación]]/Cocina[[#This Row],[Cantidad Ordenada]]</f>
        <v>3.3333333333333335</v>
      </c>
      <c r="I1057">
        <f>Cocina[[#This Row],[Precio Unitario]]*Cocina[[#This Row],[Cantidad Ordenada]]</f>
        <v>60</v>
      </c>
      <c r="J1057">
        <f>Cocina[[#This Row],[Costo Unitario]]*Cocina[[#This Row],[Cantidad Ordenada]]</f>
        <v>36</v>
      </c>
      <c r="K1057">
        <f>Cocina[[#This Row],[Ganacia Bruta]]-Cocina[[#This Row],[Coste Total]]</f>
        <v>24</v>
      </c>
      <c r="L1057" s="3">
        <f>Cocina[[#This Row],[Ganancia Neta]]/Cocina[[#This Row],[Ganacia Bruta]]</f>
        <v>0.4</v>
      </c>
      <c r="N1057"/>
    </row>
    <row r="1058" spans="1:14" x14ac:dyDescent="0.2">
      <c r="A1058">
        <v>420</v>
      </c>
      <c r="B1058">
        <v>18</v>
      </c>
      <c r="C1058" t="s">
        <v>50</v>
      </c>
      <c r="D1058">
        <v>15</v>
      </c>
      <c r="E1058">
        <v>25</v>
      </c>
      <c r="F1058">
        <v>2</v>
      </c>
      <c r="G1058">
        <v>28</v>
      </c>
      <c r="H1058" s="8">
        <f>Cocina[[#This Row],[Tiempo de Preparación]]/Cocina[[#This Row],[Cantidad Ordenada]]</f>
        <v>14</v>
      </c>
      <c r="I1058">
        <f>Cocina[[#This Row],[Precio Unitario]]*Cocina[[#This Row],[Cantidad Ordenada]]</f>
        <v>50</v>
      </c>
      <c r="J1058">
        <f>Cocina[[#This Row],[Costo Unitario]]*Cocina[[#This Row],[Cantidad Ordenada]]</f>
        <v>30</v>
      </c>
      <c r="K1058">
        <f>Cocina[[#This Row],[Ganacia Bruta]]-Cocina[[#This Row],[Coste Total]]</f>
        <v>20</v>
      </c>
      <c r="L1058" s="3">
        <f>Cocina[[#This Row],[Ganancia Neta]]/Cocina[[#This Row],[Ganacia Bruta]]</f>
        <v>0.4</v>
      </c>
      <c r="N1058"/>
    </row>
    <row r="1059" spans="1:14" x14ac:dyDescent="0.2">
      <c r="A1059">
        <v>420</v>
      </c>
      <c r="B1059">
        <v>18</v>
      </c>
      <c r="C1059" t="s">
        <v>95</v>
      </c>
      <c r="D1059">
        <v>19</v>
      </c>
      <c r="E1059">
        <v>32</v>
      </c>
      <c r="F1059">
        <v>2</v>
      </c>
      <c r="G1059">
        <v>34</v>
      </c>
      <c r="H1059" s="8">
        <f>Cocina[[#This Row],[Tiempo de Preparación]]/Cocina[[#This Row],[Cantidad Ordenada]]</f>
        <v>17</v>
      </c>
      <c r="I1059">
        <f>Cocina[[#This Row],[Precio Unitario]]*Cocina[[#This Row],[Cantidad Ordenada]]</f>
        <v>64</v>
      </c>
      <c r="J1059">
        <f>Cocina[[#This Row],[Costo Unitario]]*Cocina[[#This Row],[Cantidad Ordenada]]</f>
        <v>38</v>
      </c>
      <c r="K1059">
        <f>Cocina[[#This Row],[Ganacia Bruta]]-Cocina[[#This Row],[Coste Total]]</f>
        <v>26</v>
      </c>
      <c r="L1059" s="3">
        <f>Cocina[[#This Row],[Ganancia Neta]]/Cocina[[#This Row],[Ganacia Bruta]]</f>
        <v>0.40625</v>
      </c>
      <c r="N1059"/>
    </row>
    <row r="1060" spans="1:14" x14ac:dyDescent="0.2">
      <c r="A1060">
        <v>421</v>
      </c>
      <c r="B1060">
        <v>10</v>
      </c>
      <c r="C1060" t="s">
        <v>47</v>
      </c>
      <c r="D1060">
        <v>19</v>
      </c>
      <c r="E1060">
        <v>31</v>
      </c>
      <c r="F1060">
        <v>1</v>
      </c>
      <c r="G1060">
        <v>18</v>
      </c>
      <c r="H1060" s="8">
        <f>Cocina[[#This Row],[Tiempo de Preparación]]/Cocina[[#This Row],[Cantidad Ordenada]]</f>
        <v>18</v>
      </c>
      <c r="I1060">
        <f>Cocina[[#This Row],[Precio Unitario]]*Cocina[[#This Row],[Cantidad Ordenada]]</f>
        <v>31</v>
      </c>
      <c r="J1060">
        <f>Cocina[[#This Row],[Costo Unitario]]*Cocina[[#This Row],[Cantidad Ordenada]]</f>
        <v>19</v>
      </c>
      <c r="K1060">
        <f>Cocina[[#This Row],[Ganacia Bruta]]-Cocina[[#This Row],[Coste Total]]</f>
        <v>12</v>
      </c>
      <c r="L1060" s="3">
        <f>Cocina[[#This Row],[Ganancia Neta]]/Cocina[[#This Row],[Ganacia Bruta]]</f>
        <v>0.38709677419354838</v>
      </c>
      <c r="N1060"/>
    </row>
    <row r="1061" spans="1:14" x14ac:dyDescent="0.2">
      <c r="A1061">
        <v>421</v>
      </c>
      <c r="B1061">
        <v>10</v>
      </c>
      <c r="C1061" t="s">
        <v>37</v>
      </c>
      <c r="D1061">
        <v>10</v>
      </c>
      <c r="E1061">
        <v>18</v>
      </c>
      <c r="F1061">
        <v>3</v>
      </c>
      <c r="G1061">
        <v>53</v>
      </c>
      <c r="H1061" s="8">
        <f>Cocina[[#This Row],[Tiempo de Preparación]]/Cocina[[#This Row],[Cantidad Ordenada]]</f>
        <v>17.666666666666668</v>
      </c>
      <c r="I1061">
        <f>Cocina[[#This Row],[Precio Unitario]]*Cocina[[#This Row],[Cantidad Ordenada]]</f>
        <v>54</v>
      </c>
      <c r="J1061">
        <f>Cocina[[#This Row],[Costo Unitario]]*Cocina[[#This Row],[Cantidad Ordenada]]</f>
        <v>30</v>
      </c>
      <c r="K1061">
        <f>Cocina[[#This Row],[Ganacia Bruta]]-Cocina[[#This Row],[Coste Total]]</f>
        <v>24</v>
      </c>
      <c r="L1061" s="3">
        <f>Cocina[[#This Row],[Ganancia Neta]]/Cocina[[#This Row],[Ganacia Bruta]]</f>
        <v>0.44444444444444442</v>
      </c>
      <c r="N1061"/>
    </row>
    <row r="1062" spans="1:14" x14ac:dyDescent="0.2">
      <c r="A1062">
        <v>422</v>
      </c>
      <c r="B1062">
        <v>12</v>
      </c>
      <c r="C1062" t="s">
        <v>61</v>
      </c>
      <c r="D1062">
        <v>15</v>
      </c>
      <c r="E1062">
        <v>26</v>
      </c>
      <c r="F1062">
        <v>2</v>
      </c>
      <c r="G1062">
        <v>7</v>
      </c>
      <c r="H1062" s="8">
        <f>Cocina[[#This Row],[Tiempo de Preparación]]/Cocina[[#This Row],[Cantidad Ordenada]]</f>
        <v>3.5</v>
      </c>
      <c r="I1062">
        <f>Cocina[[#This Row],[Precio Unitario]]*Cocina[[#This Row],[Cantidad Ordenada]]</f>
        <v>52</v>
      </c>
      <c r="J1062">
        <f>Cocina[[#This Row],[Costo Unitario]]*Cocina[[#This Row],[Cantidad Ordenada]]</f>
        <v>30</v>
      </c>
      <c r="K1062">
        <f>Cocina[[#This Row],[Ganacia Bruta]]-Cocina[[#This Row],[Coste Total]]</f>
        <v>22</v>
      </c>
      <c r="L1062" s="3">
        <f>Cocina[[#This Row],[Ganancia Neta]]/Cocina[[#This Row],[Ganacia Bruta]]</f>
        <v>0.42307692307692307</v>
      </c>
      <c r="N1062"/>
    </row>
    <row r="1063" spans="1:14" x14ac:dyDescent="0.2">
      <c r="A1063">
        <v>422</v>
      </c>
      <c r="B1063">
        <v>12</v>
      </c>
      <c r="C1063" t="s">
        <v>35</v>
      </c>
      <c r="D1063">
        <v>22</v>
      </c>
      <c r="E1063">
        <v>36</v>
      </c>
      <c r="F1063">
        <v>1</v>
      </c>
      <c r="G1063">
        <v>27</v>
      </c>
      <c r="H1063" s="8">
        <f>Cocina[[#This Row],[Tiempo de Preparación]]/Cocina[[#This Row],[Cantidad Ordenada]]</f>
        <v>27</v>
      </c>
      <c r="I1063">
        <f>Cocina[[#This Row],[Precio Unitario]]*Cocina[[#This Row],[Cantidad Ordenada]]</f>
        <v>36</v>
      </c>
      <c r="J1063">
        <f>Cocina[[#This Row],[Costo Unitario]]*Cocina[[#This Row],[Cantidad Ordenada]]</f>
        <v>22</v>
      </c>
      <c r="K1063">
        <f>Cocina[[#This Row],[Ganacia Bruta]]-Cocina[[#This Row],[Coste Total]]</f>
        <v>14</v>
      </c>
      <c r="L1063" s="3">
        <f>Cocina[[#This Row],[Ganancia Neta]]/Cocina[[#This Row],[Ganacia Bruta]]</f>
        <v>0.3888888888888889</v>
      </c>
      <c r="N1063"/>
    </row>
    <row r="1064" spans="1:14" x14ac:dyDescent="0.2">
      <c r="A1064">
        <v>423</v>
      </c>
      <c r="B1064">
        <v>4</v>
      </c>
      <c r="C1064" t="s">
        <v>22</v>
      </c>
      <c r="D1064">
        <v>16</v>
      </c>
      <c r="E1064">
        <v>28</v>
      </c>
      <c r="F1064">
        <v>2</v>
      </c>
      <c r="G1064">
        <v>24</v>
      </c>
      <c r="H1064" s="8">
        <f>Cocina[[#This Row],[Tiempo de Preparación]]/Cocina[[#This Row],[Cantidad Ordenada]]</f>
        <v>12</v>
      </c>
      <c r="I1064">
        <f>Cocina[[#This Row],[Precio Unitario]]*Cocina[[#This Row],[Cantidad Ordenada]]</f>
        <v>56</v>
      </c>
      <c r="J1064">
        <f>Cocina[[#This Row],[Costo Unitario]]*Cocina[[#This Row],[Cantidad Ordenada]]</f>
        <v>32</v>
      </c>
      <c r="K1064">
        <f>Cocina[[#This Row],[Ganacia Bruta]]-Cocina[[#This Row],[Coste Total]]</f>
        <v>24</v>
      </c>
      <c r="L1064" s="3">
        <f>Cocina[[#This Row],[Ganancia Neta]]/Cocina[[#This Row],[Ganacia Bruta]]</f>
        <v>0.42857142857142855</v>
      </c>
      <c r="N1064"/>
    </row>
    <row r="1065" spans="1:14" x14ac:dyDescent="0.2">
      <c r="A1065">
        <v>423</v>
      </c>
      <c r="B1065">
        <v>4</v>
      </c>
      <c r="C1065" t="s">
        <v>95</v>
      </c>
      <c r="D1065">
        <v>19</v>
      </c>
      <c r="E1065">
        <v>32</v>
      </c>
      <c r="F1065">
        <v>3</v>
      </c>
      <c r="G1065">
        <v>7</v>
      </c>
      <c r="H1065" s="8">
        <f>Cocina[[#This Row],[Tiempo de Preparación]]/Cocina[[#This Row],[Cantidad Ordenada]]</f>
        <v>2.3333333333333335</v>
      </c>
      <c r="I1065">
        <f>Cocina[[#This Row],[Precio Unitario]]*Cocina[[#This Row],[Cantidad Ordenada]]</f>
        <v>96</v>
      </c>
      <c r="J1065">
        <f>Cocina[[#This Row],[Costo Unitario]]*Cocina[[#This Row],[Cantidad Ordenada]]</f>
        <v>57</v>
      </c>
      <c r="K1065">
        <f>Cocina[[#This Row],[Ganacia Bruta]]-Cocina[[#This Row],[Coste Total]]</f>
        <v>39</v>
      </c>
      <c r="L1065" s="3">
        <f>Cocina[[#This Row],[Ganancia Neta]]/Cocina[[#This Row],[Ganacia Bruta]]</f>
        <v>0.40625</v>
      </c>
      <c r="N1065"/>
    </row>
    <row r="1066" spans="1:14" x14ac:dyDescent="0.2">
      <c r="A1066">
        <v>424</v>
      </c>
      <c r="B1066">
        <v>13</v>
      </c>
      <c r="C1066" t="s">
        <v>82</v>
      </c>
      <c r="D1066">
        <v>13</v>
      </c>
      <c r="E1066">
        <v>22</v>
      </c>
      <c r="F1066">
        <v>3</v>
      </c>
      <c r="G1066">
        <v>43</v>
      </c>
      <c r="H1066" s="8">
        <f>Cocina[[#This Row],[Tiempo de Preparación]]/Cocina[[#This Row],[Cantidad Ordenada]]</f>
        <v>14.333333333333334</v>
      </c>
      <c r="I1066">
        <f>Cocina[[#This Row],[Precio Unitario]]*Cocina[[#This Row],[Cantidad Ordenada]]</f>
        <v>66</v>
      </c>
      <c r="J1066">
        <f>Cocina[[#This Row],[Costo Unitario]]*Cocina[[#This Row],[Cantidad Ordenada]]</f>
        <v>39</v>
      </c>
      <c r="K1066">
        <f>Cocina[[#This Row],[Ganacia Bruta]]-Cocina[[#This Row],[Coste Total]]</f>
        <v>27</v>
      </c>
      <c r="L1066" s="3">
        <f>Cocina[[#This Row],[Ganancia Neta]]/Cocina[[#This Row],[Ganacia Bruta]]</f>
        <v>0.40909090909090912</v>
      </c>
      <c r="N1066"/>
    </row>
    <row r="1067" spans="1:14" x14ac:dyDescent="0.2">
      <c r="A1067">
        <v>424</v>
      </c>
      <c r="B1067">
        <v>13</v>
      </c>
      <c r="C1067" t="s">
        <v>41</v>
      </c>
      <c r="D1067">
        <v>16</v>
      </c>
      <c r="E1067">
        <v>27</v>
      </c>
      <c r="F1067">
        <v>3</v>
      </c>
      <c r="G1067">
        <v>45</v>
      </c>
      <c r="H1067" s="8">
        <f>Cocina[[#This Row],[Tiempo de Preparación]]/Cocina[[#This Row],[Cantidad Ordenada]]</f>
        <v>15</v>
      </c>
      <c r="I1067">
        <f>Cocina[[#This Row],[Precio Unitario]]*Cocina[[#This Row],[Cantidad Ordenada]]</f>
        <v>81</v>
      </c>
      <c r="J1067">
        <f>Cocina[[#This Row],[Costo Unitario]]*Cocina[[#This Row],[Cantidad Ordenada]]</f>
        <v>48</v>
      </c>
      <c r="K1067">
        <f>Cocina[[#This Row],[Ganacia Bruta]]-Cocina[[#This Row],[Coste Total]]</f>
        <v>33</v>
      </c>
      <c r="L1067" s="3">
        <f>Cocina[[#This Row],[Ganancia Neta]]/Cocina[[#This Row],[Ganacia Bruta]]</f>
        <v>0.40740740740740738</v>
      </c>
      <c r="N1067"/>
    </row>
    <row r="1068" spans="1:14" x14ac:dyDescent="0.2">
      <c r="A1068">
        <v>425</v>
      </c>
      <c r="B1068">
        <v>18</v>
      </c>
      <c r="C1068" t="s">
        <v>44</v>
      </c>
      <c r="D1068">
        <v>11</v>
      </c>
      <c r="E1068">
        <v>19</v>
      </c>
      <c r="F1068">
        <v>1</v>
      </c>
      <c r="G1068">
        <v>28</v>
      </c>
      <c r="H1068" s="8">
        <f>Cocina[[#This Row],[Tiempo de Preparación]]/Cocina[[#This Row],[Cantidad Ordenada]]</f>
        <v>28</v>
      </c>
      <c r="I1068">
        <f>Cocina[[#This Row],[Precio Unitario]]*Cocina[[#This Row],[Cantidad Ordenada]]</f>
        <v>19</v>
      </c>
      <c r="J1068">
        <f>Cocina[[#This Row],[Costo Unitario]]*Cocina[[#This Row],[Cantidad Ordenada]]</f>
        <v>11</v>
      </c>
      <c r="K1068">
        <f>Cocina[[#This Row],[Ganacia Bruta]]-Cocina[[#This Row],[Coste Total]]</f>
        <v>8</v>
      </c>
      <c r="L1068" s="3">
        <f>Cocina[[#This Row],[Ganancia Neta]]/Cocina[[#This Row],[Ganacia Bruta]]</f>
        <v>0.42105263157894735</v>
      </c>
      <c r="N1068"/>
    </row>
    <row r="1069" spans="1:14" x14ac:dyDescent="0.2">
      <c r="A1069">
        <v>426</v>
      </c>
      <c r="B1069">
        <v>5</v>
      </c>
      <c r="C1069" t="s">
        <v>102</v>
      </c>
      <c r="D1069">
        <v>20</v>
      </c>
      <c r="E1069">
        <v>33</v>
      </c>
      <c r="F1069">
        <v>1</v>
      </c>
      <c r="G1069">
        <v>8</v>
      </c>
      <c r="H1069" s="8">
        <f>Cocina[[#This Row],[Tiempo de Preparación]]/Cocina[[#This Row],[Cantidad Ordenada]]</f>
        <v>8</v>
      </c>
      <c r="I1069">
        <f>Cocina[[#This Row],[Precio Unitario]]*Cocina[[#This Row],[Cantidad Ordenada]]</f>
        <v>33</v>
      </c>
      <c r="J1069">
        <f>Cocina[[#This Row],[Costo Unitario]]*Cocina[[#This Row],[Cantidad Ordenada]]</f>
        <v>20</v>
      </c>
      <c r="K1069">
        <f>Cocina[[#This Row],[Ganacia Bruta]]-Cocina[[#This Row],[Coste Total]]</f>
        <v>13</v>
      </c>
      <c r="L1069" s="3">
        <f>Cocina[[#This Row],[Ganancia Neta]]/Cocina[[#This Row],[Ganacia Bruta]]</f>
        <v>0.39393939393939392</v>
      </c>
      <c r="N1069"/>
    </row>
    <row r="1070" spans="1:14" x14ac:dyDescent="0.2">
      <c r="A1070">
        <v>426</v>
      </c>
      <c r="B1070">
        <v>5</v>
      </c>
      <c r="C1070" t="s">
        <v>22</v>
      </c>
      <c r="D1070">
        <v>16</v>
      </c>
      <c r="E1070">
        <v>28</v>
      </c>
      <c r="F1070">
        <v>2</v>
      </c>
      <c r="G1070">
        <v>38</v>
      </c>
      <c r="H1070" s="8">
        <f>Cocina[[#This Row],[Tiempo de Preparación]]/Cocina[[#This Row],[Cantidad Ordenada]]</f>
        <v>19</v>
      </c>
      <c r="I1070">
        <f>Cocina[[#This Row],[Precio Unitario]]*Cocina[[#This Row],[Cantidad Ordenada]]</f>
        <v>56</v>
      </c>
      <c r="J1070">
        <f>Cocina[[#This Row],[Costo Unitario]]*Cocina[[#This Row],[Cantidad Ordenada]]</f>
        <v>32</v>
      </c>
      <c r="K1070">
        <f>Cocina[[#This Row],[Ganacia Bruta]]-Cocina[[#This Row],[Coste Total]]</f>
        <v>24</v>
      </c>
      <c r="L1070" s="3">
        <f>Cocina[[#This Row],[Ganancia Neta]]/Cocina[[#This Row],[Ganacia Bruta]]</f>
        <v>0.42857142857142855</v>
      </c>
      <c r="N1070"/>
    </row>
    <row r="1071" spans="1:14" x14ac:dyDescent="0.2">
      <c r="A1071">
        <v>426</v>
      </c>
      <c r="B1071">
        <v>5</v>
      </c>
      <c r="C1071" t="s">
        <v>50</v>
      </c>
      <c r="D1071">
        <v>15</v>
      </c>
      <c r="E1071">
        <v>25</v>
      </c>
      <c r="F1071">
        <v>2</v>
      </c>
      <c r="G1071">
        <v>23</v>
      </c>
      <c r="H1071" s="8">
        <f>Cocina[[#This Row],[Tiempo de Preparación]]/Cocina[[#This Row],[Cantidad Ordenada]]</f>
        <v>11.5</v>
      </c>
      <c r="I1071">
        <f>Cocina[[#This Row],[Precio Unitario]]*Cocina[[#This Row],[Cantidad Ordenada]]</f>
        <v>50</v>
      </c>
      <c r="J1071">
        <f>Cocina[[#This Row],[Costo Unitario]]*Cocina[[#This Row],[Cantidad Ordenada]]</f>
        <v>30</v>
      </c>
      <c r="K1071">
        <f>Cocina[[#This Row],[Ganacia Bruta]]-Cocina[[#This Row],[Coste Total]]</f>
        <v>20</v>
      </c>
      <c r="L1071" s="3">
        <f>Cocina[[#This Row],[Ganancia Neta]]/Cocina[[#This Row],[Ganacia Bruta]]</f>
        <v>0.4</v>
      </c>
      <c r="N1071"/>
    </row>
    <row r="1072" spans="1:14" x14ac:dyDescent="0.2">
      <c r="A1072">
        <v>426</v>
      </c>
      <c r="B1072">
        <v>5</v>
      </c>
      <c r="C1072" t="s">
        <v>35</v>
      </c>
      <c r="D1072">
        <v>22</v>
      </c>
      <c r="E1072">
        <v>36</v>
      </c>
      <c r="F1072">
        <v>3</v>
      </c>
      <c r="G1072">
        <v>47</v>
      </c>
      <c r="H1072" s="8">
        <f>Cocina[[#This Row],[Tiempo de Preparación]]/Cocina[[#This Row],[Cantidad Ordenada]]</f>
        <v>15.666666666666666</v>
      </c>
      <c r="I1072">
        <f>Cocina[[#This Row],[Precio Unitario]]*Cocina[[#This Row],[Cantidad Ordenada]]</f>
        <v>108</v>
      </c>
      <c r="J1072">
        <f>Cocina[[#This Row],[Costo Unitario]]*Cocina[[#This Row],[Cantidad Ordenada]]</f>
        <v>66</v>
      </c>
      <c r="K1072">
        <f>Cocina[[#This Row],[Ganacia Bruta]]-Cocina[[#This Row],[Coste Total]]</f>
        <v>42</v>
      </c>
      <c r="L1072" s="3">
        <f>Cocina[[#This Row],[Ganancia Neta]]/Cocina[[#This Row],[Ganacia Bruta]]</f>
        <v>0.3888888888888889</v>
      </c>
      <c r="N1072"/>
    </row>
    <row r="1073" spans="1:14" x14ac:dyDescent="0.2">
      <c r="A1073">
        <v>427</v>
      </c>
      <c r="B1073">
        <v>2</v>
      </c>
      <c r="C1073" t="s">
        <v>50</v>
      </c>
      <c r="D1073">
        <v>15</v>
      </c>
      <c r="E1073">
        <v>25</v>
      </c>
      <c r="F1073">
        <v>3</v>
      </c>
      <c r="G1073">
        <v>34</v>
      </c>
      <c r="H1073" s="8">
        <f>Cocina[[#This Row],[Tiempo de Preparación]]/Cocina[[#This Row],[Cantidad Ordenada]]</f>
        <v>11.333333333333334</v>
      </c>
      <c r="I1073">
        <f>Cocina[[#This Row],[Precio Unitario]]*Cocina[[#This Row],[Cantidad Ordenada]]</f>
        <v>75</v>
      </c>
      <c r="J1073">
        <f>Cocina[[#This Row],[Costo Unitario]]*Cocina[[#This Row],[Cantidad Ordenada]]</f>
        <v>45</v>
      </c>
      <c r="K1073">
        <f>Cocina[[#This Row],[Ganacia Bruta]]-Cocina[[#This Row],[Coste Total]]</f>
        <v>30</v>
      </c>
      <c r="L1073" s="3">
        <f>Cocina[[#This Row],[Ganancia Neta]]/Cocina[[#This Row],[Ganacia Bruta]]</f>
        <v>0.4</v>
      </c>
      <c r="N1073"/>
    </row>
    <row r="1074" spans="1:14" x14ac:dyDescent="0.2">
      <c r="A1074">
        <v>427</v>
      </c>
      <c r="B1074">
        <v>2</v>
      </c>
      <c r="C1074" t="s">
        <v>11</v>
      </c>
      <c r="D1074">
        <v>21</v>
      </c>
      <c r="E1074">
        <v>35</v>
      </c>
      <c r="F1074">
        <v>2</v>
      </c>
      <c r="G1074">
        <v>52</v>
      </c>
      <c r="H1074" s="8">
        <f>Cocina[[#This Row],[Tiempo de Preparación]]/Cocina[[#This Row],[Cantidad Ordenada]]</f>
        <v>26</v>
      </c>
      <c r="I1074">
        <f>Cocina[[#This Row],[Precio Unitario]]*Cocina[[#This Row],[Cantidad Ordenada]]</f>
        <v>70</v>
      </c>
      <c r="J1074">
        <f>Cocina[[#This Row],[Costo Unitario]]*Cocina[[#This Row],[Cantidad Ordenada]]</f>
        <v>42</v>
      </c>
      <c r="K1074">
        <f>Cocina[[#This Row],[Ganacia Bruta]]-Cocina[[#This Row],[Coste Total]]</f>
        <v>28</v>
      </c>
      <c r="L1074" s="3">
        <f>Cocina[[#This Row],[Ganancia Neta]]/Cocina[[#This Row],[Ganacia Bruta]]</f>
        <v>0.4</v>
      </c>
      <c r="N1074"/>
    </row>
    <row r="1075" spans="1:14" x14ac:dyDescent="0.2">
      <c r="A1075">
        <v>427</v>
      </c>
      <c r="B1075">
        <v>2</v>
      </c>
      <c r="C1075" t="s">
        <v>79</v>
      </c>
      <c r="D1075">
        <v>14</v>
      </c>
      <c r="E1075">
        <v>23</v>
      </c>
      <c r="F1075">
        <v>1</v>
      </c>
      <c r="G1075">
        <v>24</v>
      </c>
      <c r="H1075" s="8">
        <f>Cocina[[#This Row],[Tiempo de Preparación]]/Cocina[[#This Row],[Cantidad Ordenada]]</f>
        <v>24</v>
      </c>
      <c r="I1075">
        <f>Cocina[[#This Row],[Precio Unitario]]*Cocina[[#This Row],[Cantidad Ordenada]]</f>
        <v>23</v>
      </c>
      <c r="J1075">
        <f>Cocina[[#This Row],[Costo Unitario]]*Cocina[[#This Row],[Cantidad Ordenada]]</f>
        <v>14</v>
      </c>
      <c r="K1075">
        <f>Cocina[[#This Row],[Ganacia Bruta]]-Cocina[[#This Row],[Coste Total]]</f>
        <v>9</v>
      </c>
      <c r="L1075" s="3">
        <f>Cocina[[#This Row],[Ganancia Neta]]/Cocina[[#This Row],[Ganacia Bruta]]</f>
        <v>0.39130434782608697</v>
      </c>
      <c r="N1075"/>
    </row>
    <row r="1076" spans="1:14" x14ac:dyDescent="0.2">
      <c r="A1076">
        <v>427</v>
      </c>
      <c r="B1076">
        <v>2</v>
      </c>
      <c r="C1076" t="s">
        <v>44</v>
      </c>
      <c r="D1076">
        <v>11</v>
      </c>
      <c r="E1076">
        <v>19</v>
      </c>
      <c r="F1076">
        <v>2</v>
      </c>
      <c r="G1076">
        <v>56</v>
      </c>
      <c r="H1076" s="8">
        <f>Cocina[[#This Row],[Tiempo de Preparación]]/Cocina[[#This Row],[Cantidad Ordenada]]</f>
        <v>28</v>
      </c>
      <c r="I1076">
        <f>Cocina[[#This Row],[Precio Unitario]]*Cocina[[#This Row],[Cantidad Ordenada]]</f>
        <v>38</v>
      </c>
      <c r="J1076">
        <f>Cocina[[#This Row],[Costo Unitario]]*Cocina[[#This Row],[Cantidad Ordenada]]</f>
        <v>22</v>
      </c>
      <c r="K1076">
        <f>Cocina[[#This Row],[Ganacia Bruta]]-Cocina[[#This Row],[Coste Total]]</f>
        <v>16</v>
      </c>
      <c r="L1076" s="3">
        <f>Cocina[[#This Row],[Ganancia Neta]]/Cocina[[#This Row],[Ganacia Bruta]]</f>
        <v>0.42105263157894735</v>
      </c>
      <c r="N1076"/>
    </row>
    <row r="1077" spans="1:14" x14ac:dyDescent="0.2">
      <c r="A1077">
        <v>428</v>
      </c>
      <c r="B1077">
        <v>7</v>
      </c>
      <c r="C1077" t="s">
        <v>26</v>
      </c>
      <c r="D1077">
        <v>25</v>
      </c>
      <c r="E1077">
        <v>40</v>
      </c>
      <c r="F1077">
        <v>1</v>
      </c>
      <c r="G1077">
        <v>38</v>
      </c>
      <c r="H1077" s="8">
        <f>Cocina[[#This Row],[Tiempo de Preparación]]/Cocina[[#This Row],[Cantidad Ordenada]]</f>
        <v>38</v>
      </c>
      <c r="I1077">
        <f>Cocina[[#This Row],[Precio Unitario]]*Cocina[[#This Row],[Cantidad Ordenada]]</f>
        <v>40</v>
      </c>
      <c r="J1077">
        <f>Cocina[[#This Row],[Costo Unitario]]*Cocina[[#This Row],[Cantidad Ordenada]]</f>
        <v>25</v>
      </c>
      <c r="K1077">
        <f>Cocina[[#This Row],[Ganacia Bruta]]-Cocina[[#This Row],[Coste Total]]</f>
        <v>15</v>
      </c>
      <c r="L1077" s="3">
        <f>Cocina[[#This Row],[Ganancia Neta]]/Cocina[[#This Row],[Ganacia Bruta]]</f>
        <v>0.375</v>
      </c>
      <c r="N1077"/>
    </row>
    <row r="1078" spans="1:14" x14ac:dyDescent="0.2">
      <c r="A1078">
        <v>428</v>
      </c>
      <c r="B1078">
        <v>7</v>
      </c>
      <c r="C1078" t="s">
        <v>79</v>
      </c>
      <c r="D1078">
        <v>14</v>
      </c>
      <c r="E1078">
        <v>23</v>
      </c>
      <c r="F1078">
        <v>1</v>
      </c>
      <c r="G1078">
        <v>46</v>
      </c>
      <c r="H1078" s="8">
        <f>Cocina[[#This Row],[Tiempo de Preparación]]/Cocina[[#This Row],[Cantidad Ordenada]]</f>
        <v>46</v>
      </c>
      <c r="I1078">
        <f>Cocina[[#This Row],[Precio Unitario]]*Cocina[[#This Row],[Cantidad Ordenada]]</f>
        <v>23</v>
      </c>
      <c r="J1078">
        <f>Cocina[[#This Row],[Costo Unitario]]*Cocina[[#This Row],[Cantidad Ordenada]]</f>
        <v>14</v>
      </c>
      <c r="K1078">
        <f>Cocina[[#This Row],[Ganacia Bruta]]-Cocina[[#This Row],[Coste Total]]</f>
        <v>9</v>
      </c>
      <c r="L1078" s="3">
        <f>Cocina[[#This Row],[Ganancia Neta]]/Cocina[[#This Row],[Ganacia Bruta]]</f>
        <v>0.39130434782608697</v>
      </c>
      <c r="N1078"/>
    </row>
    <row r="1079" spans="1:14" x14ac:dyDescent="0.2">
      <c r="A1079">
        <v>428</v>
      </c>
      <c r="B1079">
        <v>7</v>
      </c>
      <c r="C1079" t="s">
        <v>50</v>
      </c>
      <c r="D1079">
        <v>15</v>
      </c>
      <c r="E1079">
        <v>25</v>
      </c>
      <c r="F1079">
        <v>2</v>
      </c>
      <c r="G1079">
        <v>48</v>
      </c>
      <c r="H1079" s="8">
        <f>Cocina[[#This Row],[Tiempo de Preparación]]/Cocina[[#This Row],[Cantidad Ordenada]]</f>
        <v>24</v>
      </c>
      <c r="I1079">
        <f>Cocina[[#This Row],[Precio Unitario]]*Cocina[[#This Row],[Cantidad Ordenada]]</f>
        <v>50</v>
      </c>
      <c r="J1079">
        <f>Cocina[[#This Row],[Costo Unitario]]*Cocina[[#This Row],[Cantidad Ordenada]]</f>
        <v>30</v>
      </c>
      <c r="K1079">
        <f>Cocina[[#This Row],[Ganacia Bruta]]-Cocina[[#This Row],[Coste Total]]</f>
        <v>20</v>
      </c>
      <c r="L1079" s="3">
        <f>Cocina[[#This Row],[Ganancia Neta]]/Cocina[[#This Row],[Ganacia Bruta]]</f>
        <v>0.4</v>
      </c>
      <c r="N1079"/>
    </row>
    <row r="1080" spans="1:14" x14ac:dyDescent="0.2">
      <c r="A1080">
        <v>428</v>
      </c>
      <c r="B1080">
        <v>7</v>
      </c>
      <c r="C1080" t="s">
        <v>47</v>
      </c>
      <c r="D1080">
        <v>19</v>
      </c>
      <c r="E1080">
        <v>31</v>
      </c>
      <c r="F1080">
        <v>2</v>
      </c>
      <c r="G1080">
        <v>47</v>
      </c>
      <c r="H1080" s="8">
        <f>Cocina[[#This Row],[Tiempo de Preparación]]/Cocina[[#This Row],[Cantidad Ordenada]]</f>
        <v>23.5</v>
      </c>
      <c r="I1080">
        <f>Cocina[[#This Row],[Precio Unitario]]*Cocina[[#This Row],[Cantidad Ordenada]]</f>
        <v>62</v>
      </c>
      <c r="J1080">
        <f>Cocina[[#This Row],[Costo Unitario]]*Cocina[[#This Row],[Cantidad Ordenada]]</f>
        <v>38</v>
      </c>
      <c r="K1080">
        <f>Cocina[[#This Row],[Ganacia Bruta]]-Cocina[[#This Row],[Coste Total]]</f>
        <v>24</v>
      </c>
      <c r="L1080" s="3">
        <f>Cocina[[#This Row],[Ganancia Neta]]/Cocina[[#This Row],[Ganacia Bruta]]</f>
        <v>0.38709677419354838</v>
      </c>
      <c r="N1080"/>
    </row>
    <row r="1081" spans="1:14" x14ac:dyDescent="0.2">
      <c r="A1081">
        <v>429</v>
      </c>
      <c r="B1081">
        <v>8</v>
      </c>
      <c r="C1081" t="s">
        <v>61</v>
      </c>
      <c r="D1081">
        <v>15</v>
      </c>
      <c r="E1081">
        <v>26</v>
      </c>
      <c r="F1081">
        <v>3</v>
      </c>
      <c r="G1081">
        <v>27</v>
      </c>
      <c r="H1081" s="8">
        <f>Cocina[[#This Row],[Tiempo de Preparación]]/Cocina[[#This Row],[Cantidad Ordenada]]</f>
        <v>9</v>
      </c>
      <c r="I1081">
        <f>Cocina[[#This Row],[Precio Unitario]]*Cocina[[#This Row],[Cantidad Ordenada]]</f>
        <v>78</v>
      </c>
      <c r="J1081">
        <f>Cocina[[#This Row],[Costo Unitario]]*Cocina[[#This Row],[Cantidad Ordenada]]</f>
        <v>45</v>
      </c>
      <c r="K1081">
        <f>Cocina[[#This Row],[Ganacia Bruta]]-Cocina[[#This Row],[Coste Total]]</f>
        <v>33</v>
      </c>
      <c r="L1081" s="3">
        <f>Cocina[[#This Row],[Ganancia Neta]]/Cocina[[#This Row],[Ganacia Bruta]]</f>
        <v>0.42307692307692307</v>
      </c>
      <c r="N1081"/>
    </row>
    <row r="1082" spans="1:14" x14ac:dyDescent="0.2">
      <c r="A1082">
        <v>430</v>
      </c>
      <c r="B1082">
        <v>7</v>
      </c>
      <c r="C1082" t="s">
        <v>50</v>
      </c>
      <c r="D1082">
        <v>15</v>
      </c>
      <c r="E1082">
        <v>25</v>
      </c>
      <c r="F1082">
        <v>1</v>
      </c>
      <c r="G1082">
        <v>49</v>
      </c>
      <c r="H1082" s="8">
        <f>Cocina[[#This Row],[Tiempo de Preparación]]/Cocina[[#This Row],[Cantidad Ordenada]]</f>
        <v>49</v>
      </c>
      <c r="I1082">
        <f>Cocina[[#This Row],[Precio Unitario]]*Cocina[[#This Row],[Cantidad Ordenada]]</f>
        <v>25</v>
      </c>
      <c r="J1082">
        <f>Cocina[[#This Row],[Costo Unitario]]*Cocina[[#This Row],[Cantidad Ordenada]]</f>
        <v>15</v>
      </c>
      <c r="K1082">
        <f>Cocina[[#This Row],[Ganacia Bruta]]-Cocina[[#This Row],[Coste Total]]</f>
        <v>10</v>
      </c>
      <c r="L1082" s="3">
        <f>Cocina[[#This Row],[Ganancia Neta]]/Cocina[[#This Row],[Ganacia Bruta]]</f>
        <v>0.4</v>
      </c>
      <c r="N1082"/>
    </row>
    <row r="1083" spans="1:14" x14ac:dyDescent="0.2">
      <c r="A1083">
        <v>431</v>
      </c>
      <c r="B1083">
        <v>15</v>
      </c>
      <c r="C1083" t="s">
        <v>31</v>
      </c>
      <c r="D1083">
        <v>18</v>
      </c>
      <c r="E1083">
        <v>30</v>
      </c>
      <c r="F1083">
        <v>2</v>
      </c>
      <c r="G1083">
        <v>20</v>
      </c>
      <c r="H1083" s="8">
        <f>Cocina[[#This Row],[Tiempo de Preparación]]/Cocina[[#This Row],[Cantidad Ordenada]]</f>
        <v>10</v>
      </c>
      <c r="I1083">
        <f>Cocina[[#This Row],[Precio Unitario]]*Cocina[[#This Row],[Cantidad Ordenada]]</f>
        <v>60</v>
      </c>
      <c r="J1083">
        <f>Cocina[[#This Row],[Costo Unitario]]*Cocina[[#This Row],[Cantidad Ordenada]]</f>
        <v>36</v>
      </c>
      <c r="K1083">
        <f>Cocina[[#This Row],[Ganacia Bruta]]-Cocina[[#This Row],[Coste Total]]</f>
        <v>24</v>
      </c>
      <c r="L1083" s="3">
        <f>Cocina[[#This Row],[Ganancia Neta]]/Cocina[[#This Row],[Ganacia Bruta]]</f>
        <v>0.4</v>
      </c>
      <c r="N1083"/>
    </row>
    <row r="1084" spans="1:14" x14ac:dyDescent="0.2">
      <c r="A1084">
        <v>432</v>
      </c>
      <c r="B1084">
        <v>10</v>
      </c>
      <c r="C1084" t="s">
        <v>56</v>
      </c>
      <c r="D1084">
        <v>12</v>
      </c>
      <c r="E1084">
        <v>20</v>
      </c>
      <c r="F1084">
        <v>3</v>
      </c>
      <c r="G1084">
        <v>16</v>
      </c>
      <c r="H1084" s="8">
        <f>Cocina[[#This Row],[Tiempo de Preparación]]/Cocina[[#This Row],[Cantidad Ordenada]]</f>
        <v>5.333333333333333</v>
      </c>
      <c r="I1084">
        <f>Cocina[[#This Row],[Precio Unitario]]*Cocina[[#This Row],[Cantidad Ordenada]]</f>
        <v>60</v>
      </c>
      <c r="J1084">
        <f>Cocina[[#This Row],[Costo Unitario]]*Cocina[[#This Row],[Cantidad Ordenada]]</f>
        <v>36</v>
      </c>
      <c r="K1084">
        <f>Cocina[[#This Row],[Ganacia Bruta]]-Cocina[[#This Row],[Coste Total]]</f>
        <v>24</v>
      </c>
      <c r="L1084" s="3">
        <f>Cocina[[#This Row],[Ganancia Neta]]/Cocina[[#This Row],[Ganacia Bruta]]</f>
        <v>0.4</v>
      </c>
      <c r="N1084"/>
    </row>
    <row r="1085" spans="1:14" x14ac:dyDescent="0.2">
      <c r="A1085">
        <v>432</v>
      </c>
      <c r="B1085">
        <v>10</v>
      </c>
      <c r="C1085" t="s">
        <v>33</v>
      </c>
      <c r="D1085">
        <v>13</v>
      </c>
      <c r="E1085">
        <v>21</v>
      </c>
      <c r="F1085">
        <v>1</v>
      </c>
      <c r="G1085">
        <v>27</v>
      </c>
      <c r="H1085" s="8">
        <f>Cocina[[#This Row],[Tiempo de Preparación]]/Cocina[[#This Row],[Cantidad Ordenada]]</f>
        <v>27</v>
      </c>
      <c r="I1085">
        <f>Cocina[[#This Row],[Precio Unitario]]*Cocina[[#This Row],[Cantidad Ordenada]]</f>
        <v>21</v>
      </c>
      <c r="J1085">
        <f>Cocina[[#This Row],[Costo Unitario]]*Cocina[[#This Row],[Cantidad Ordenada]]</f>
        <v>13</v>
      </c>
      <c r="K1085">
        <f>Cocina[[#This Row],[Ganacia Bruta]]-Cocina[[#This Row],[Coste Total]]</f>
        <v>8</v>
      </c>
      <c r="L1085" s="3">
        <f>Cocina[[#This Row],[Ganancia Neta]]/Cocina[[#This Row],[Ganacia Bruta]]</f>
        <v>0.38095238095238093</v>
      </c>
      <c r="N1085"/>
    </row>
    <row r="1086" spans="1:14" x14ac:dyDescent="0.2">
      <c r="A1086">
        <v>432</v>
      </c>
      <c r="B1086">
        <v>10</v>
      </c>
      <c r="C1086" t="s">
        <v>22</v>
      </c>
      <c r="D1086">
        <v>16</v>
      </c>
      <c r="E1086">
        <v>28</v>
      </c>
      <c r="F1086">
        <v>1</v>
      </c>
      <c r="G1086">
        <v>31</v>
      </c>
      <c r="H1086" s="8">
        <f>Cocina[[#This Row],[Tiempo de Preparación]]/Cocina[[#This Row],[Cantidad Ordenada]]</f>
        <v>31</v>
      </c>
      <c r="I1086">
        <f>Cocina[[#This Row],[Precio Unitario]]*Cocina[[#This Row],[Cantidad Ordenada]]</f>
        <v>28</v>
      </c>
      <c r="J1086">
        <f>Cocina[[#This Row],[Costo Unitario]]*Cocina[[#This Row],[Cantidad Ordenada]]</f>
        <v>16</v>
      </c>
      <c r="K1086">
        <f>Cocina[[#This Row],[Ganacia Bruta]]-Cocina[[#This Row],[Coste Total]]</f>
        <v>12</v>
      </c>
      <c r="L1086" s="3">
        <f>Cocina[[#This Row],[Ganancia Neta]]/Cocina[[#This Row],[Ganacia Bruta]]</f>
        <v>0.42857142857142855</v>
      </c>
      <c r="N1086"/>
    </row>
    <row r="1087" spans="1:14" x14ac:dyDescent="0.2">
      <c r="A1087">
        <v>433</v>
      </c>
      <c r="B1087">
        <v>10</v>
      </c>
      <c r="C1087" t="s">
        <v>31</v>
      </c>
      <c r="D1087">
        <v>18</v>
      </c>
      <c r="E1087">
        <v>30</v>
      </c>
      <c r="F1087">
        <v>1</v>
      </c>
      <c r="G1087">
        <v>56</v>
      </c>
      <c r="H1087" s="8">
        <f>Cocina[[#This Row],[Tiempo de Preparación]]/Cocina[[#This Row],[Cantidad Ordenada]]</f>
        <v>56</v>
      </c>
      <c r="I1087">
        <f>Cocina[[#This Row],[Precio Unitario]]*Cocina[[#This Row],[Cantidad Ordenada]]</f>
        <v>30</v>
      </c>
      <c r="J1087">
        <f>Cocina[[#This Row],[Costo Unitario]]*Cocina[[#This Row],[Cantidad Ordenada]]</f>
        <v>18</v>
      </c>
      <c r="K1087">
        <f>Cocina[[#This Row],[Ganacia Bruta]]-Cocina[[#This Row],[Coste Total]]</f>
        <v>12</v>
      </c>
      <c r="L1087" s="3">
        <f>Cocina[[#This Row],[Ganancia Neta]]/Cocina[[#This Row],[Ganacia Bruta]]</f>
        <v>0.4</v>
      </c>
      <c r="N1087"/>
    </row>
    <row r="1088" spans="1:14" x14ac:dyDescent="0.2">
      <c r="A1088">
        <v>433</v>
      </c>
      <c r="B1088">
        <v>10</v>
      </c>
      <c r="C1088" t="s">
        <v>65</v>
      </c>
      <c r="D1088">
        <v>14</v>
      </c>
      <c r="E1088">
        <v>24</v>
      </c>
      <c r="F1088">
        <v>3</v>
      </c>
      <c r="G1088">
        <v>18</v>
      </c>
      <c r="H1088" s="8">
        <f>Cocina[[#This Row],[Tiempo de Preparación]]/Cocina[[#This Row],[Cantidad Ordenada]]</f>
        <v>6</v>
      </c>
      <c r="I1088">
        <f>Cocina[[#This Row],[Precio Unitario]]*Cocina[[#This Row],[Cantidad Ordenada]]</f>
        <v>72</v>
      </c>
      <c r="J1088">
        <f>Cocina[[#This Row],[Costo Unitario]]*Cocina[[#This Row],[Cantidad Ordenada]]</f>
        <v>42</v>
      </c>
      <c r="K1088">
        <f>Cocina[[#This Row],[Ganacia Bruta]]-Cocina[[#This Row],[Coste Total]]</f>
        <v>30</v>
      </c>
      <c r="L1088" s="3">
        <f>Cocina[[#This Row],[Ganancia Neta]]/Cocina[[#This Row],[Ganacia Bruta]]</f>
        <v>0.41666666666666669</v>
      </c>
      <c r="N1088"/>
    </row>
    <row r="1089" spans="1:14" x14ac:dyDescent="0.2">
      <c r="A1089">
        <v>434</v>
      </c>
      <c r="B1089">
        <v>15</v>
      </c>
      <c r="C1089" t="s">
        <v>61</v>
      </c>
      <c r="D1089">
        <v>15</v>
      </c>
      <c r="E1089">
        <v>26</v>
      </c>
      <c r="F1089">
        <v>2</v>
      </c>
      <c r="G1089">
        <v>26</v>
      </c>
      <c r="H1089" s="8">
        <f>Cocina[[#This Row],[Tiempo de Preparación]]/Cocina[[#This Row],[Cantidad Ordenada]]</f>
        <v>13</v>
      </c>
      <c r="I1089">
        <f>Cocina[[#This Row],[Precio Unitario]]*Cocina[[#This Row],[Cantidad Ordenada]]</f>
        <v>52</v>
      </c>
      <c r="J1089">
        <f>Cocina[[#This Row],[Costo Unitario]]*Cocina[[#This Row],[Cantidad Ordenada]]</f>
        <v>30</v>
      </c>
      <c r="K1089">
        <f>Cocina[[#This Row],[Ganacia Bruta]]-Cocina[[#This Row],[Coste Total]]</f>
        <v>22</v>
      </c>
      <c r="L1089" s="3">
        <f>Cocina[[#This Row],[Ganancia Neta]]/Cocina[[#This Row],[Ganacia Bruta]]</f>
        <v>0.42307692307692307</v>
      </c>
      <c r="N1089"/>
    </row>
    <row r="1090" spans="1:14" x14ac:dyDescent="0.2">
      <c r="A1090">
        <v>434</v>
      </c>
      <c r="B1090">
        <v>15</v>
      </c>
      <c r="C1090" t="s">
        <v>82</v>
      </c>
      <c r="D1090">
        <v>13</v>
      </c>
      <c r="E1090">
        <v>22</v>
      </c>
      <c r="F1090">
        <v>2</v>
      </c>
      <c r="G1090">
        <v>32</v>
      </c>
      <c r="H1090" s="8">
        <f>Cocina[[#This Row],[Tiempo de Preparación]]/Cocina[[#This Row],[Cantidad Ordenada]]</f>
        <v>16</v>
      </c>
      <c r="I1090">
        <f>Cocina[[#This Row],[Precio Unitario]]*Cocina[[#This Row],[Cantidad Ordenada]]</f>
        <v>44</v>
      </c>
      <c r="J1090">
        <f>Cocina[[#This Row],[Costo Unitario]]*Cocina[[#This Row],[Cantidad Ordenada]]</f>
        <v>26</v>
      </c>
      <c r="K1090">
        <f>Cocina[[#This Row],[Ganacia Bruta]]-Cocina[[#This Row],[Coste Total]]</f>
        <v>18</v>
      </c>
      <c r="L1090" s="3">
        <f>Cocina[[#This Row],[Ganancia Neta]]/Cocina[[#This Row],[Ganacia Bruta]]</f>
        <v>0.40909090909090912</v>
      </c>
      <c r="N1090"/>
    </row>
    <row r="1091" spans="1:14" x14ac:dyDescent="0.2">
      <c r="A1091">
        <v>435</v>
      </c>
      <c r="B1091">
        <v>17</v>
      </c>
      <c r="C1091" t="s">
        <v>61</v>
      </c>
      <c r="D1091">
        <v>15</v>
      </c>
      <c r="E1091">
        <v>26</v>
      </c>
      <c r="F1091">
        <v>2</v>
      </c>
      <c r="G1091">
        <v>14</v>
      </c>
      <c r="H1091" s="8">
        <f>Cocina[[#This Row],[Tiempo de Preparación]]/Cocina[[#This Row],[Cantidad Ordenada]]</f>
        <v>7</v>
      </c>
      <c r="I1091">
        <f>Cocina[[#This Row],[Precio Unitario]]*Cocina[[#This Row],[Cantidad Ordenada]]</f>
        <v>52</v>
      </c>
      <c r="J1091">
        <f>Cocina[[#This Row],[Costo Unitario]]*Cocina[[#This Row],[Cantidad Ordenada]]</f>
        <v>30</v>
      </c>
      <c r="K1091">
        <f>Cocina[[#This Row],[Ganacia Bruta]]-Cocina[[#This Row],[Coste Total]]</f>
        <v>22</v>
      </c>
      <c r="L1091" s="3">
        <f>Cocina[[#This Row],[Ganancia Neta]]/Cocina[[#This Row],[Ganacia Bruta]]</f>
        <v>0.42307692307692307</v>
      </c>
      <c r="N1091"/>
    </row>
    <row r="1092" spans="1:14" x14ac:dyDescent="0.2">
      <c r="A1092">
        <v>435</v>
      </c>
      <c r="B1092">
        <v>17</v>
      </c>
      <c r="C1092" t="s">
        <v>33</v>
      </c>
      <c r="D1092">
        <v>13</v>
      </c>
      <c r="E1092">
        <v>21</v>
      </c>
      <c r="F1092">
        <v>2</v>
      </c>
      <c r="G1092">
        <v>42</v>
      </c>
      <c r="H1092" s="8">
        <f>Cocina[[#This Row],[Tiempo de Preparación]]/Cocina[[#This Row],[Cantidad Ordenada]]</f>
        <v>21</v>
      </c>
      <c r="I1092">
        <f>Cocina[[#This Row],[Precio Unitario]]*Cocina[[#This Row],[Cantidad Ordenada]]</f>
        <v>42</v>
      </c>
      <c r="J1092">
        <f>Cocina[[#This Row],[Costo Unitario]]*Cocina[[#This Row],[Cantidad Ordenada]]</f>
        <v>26</v>
      </c>
      <c r="K1092">
        <f>Cocina[[#This Row],[Ganacia Bruta]]-Cocina[[#This Row],[Coste Total]]</f>
        <v>16</v>
      </c>
      <c r="L1092" s="3">
        <f>Cocina[[#This Row],[Ganancia Neta]]/Cocina[[#This Row],[Ganacia Bruta]]</f>
        <v>0.38095238095238093</v>
      </c>
      <c r="N1092"/>
    </row>
    <row r="1093" spans="1:14" x14ac:dyDescent="0.2">
      <c r="A1093">
        <v>435</v>
      </c>
      <c r="B1093">
        <v>17</v>
      </c>
      <c r="C1093" t="s">
        <v>31</v>
      </c>
      <c r="D1093">
        <v>18</v>
      </c>
      <c r="E1093">
        <v>30</v>
      </c>
      <c r="F1093">
        <v>2</v>
      </c>
      <c r="G1093">
        <v>55</v>
      </c>
      <c r="H1093" s="8">
        <f>Cocina[[#This Row],[Tiempo de Preparación]]/Cocina[[#This Row],[Cantidad Ordenada]]</f>
        <v>27.5</v>
      </c>
      <c r="I1093">
        <f>Cocina[[#This Row],[Precio Unitario]]*Cocina[[#This Row],[Cantidad Ordenada]]</f>
        <v>60</v>
      </c>
      <c r="J1093">
        <f>Cocina[[#This Row],[Costo Unitario]]*Cocina[[#This Row],[Cantidad Ordenada]]</f>
        <v>36</v>
      </c>
      <c r="K1093">
        <f>Cocina[[#This Row],[Ganacia Bruta]]-Cocina[[#This Row],[Coste Total]]</f>
        <v>24</v>
      </c>
      <c r="L1093" s="3">
        <f>Cocina[[#This Row],[Ganancia Neta]]/Cocina[[#This Row],[Ganacia Bruta]]</f>
        <v>0.4</v>
      </c>
      <c r="N1093"/>
    </row>
    <row r="1094" spans="1:14" x14ac:dyDescent="0.2">
      <c r="A1094">
        <v>436</v>
      </c>
      <c r="B1094">
        <v>10</v>
      </c>
      <c r="C1094" t="s">
        <v>22</v>
      </c>
      <c r="D1094">
        <v>16</v>
      </c>
      <c r="E1094">
        <v>28</v>
      </c>
      <c r="F1094">
        <v>2</v>
      </c>
      <c r="G1094">
        <v>45</v>
      </c>
      <c r="H1094" s="8">
        <f>Cocina[[#This Row],[Tiempo de Preparación]]/Cocina[[#This Row],[Cantidad Ordenada]]</f>
        <v>22.5</v>
      </c>
      <c r="I1094">
        <f>Cocina[[#This Row],[Precio Unitario]]*Cocina[[#This Row],[Cantidad Ordenada]]</f>
        <v>56</v>
      </c>
      <c r="J1094">
        <f>Cocina[[#This Row],[Costo Unitario]]*Cocina[[#This Row],[Cantidad Ordenada]]</f>
        <v>32</v>
      </c>
      <c r="K1094">
        <f>Cocina[[#This Row],[Ganacia Bruta]]-Cocina[[#This Row],[Coste Total]]</f>
        <v>24</v>
      </c>
      <c r="L1094" s="3">
        <f>Cocina[[#This Row],[Ganancia Neta]]/Cocina[[#This Row],[Ganacia Bruta]]</f>
        <v>0.42857142857142855</v>
      </c>
      <c r="N1094"/>
    </row>
    <row r="1095" spans="1:14" x14ac:dyDescent="0.2">
      <c r="A1095">
        <v>437</v>
      </c>
      <c r="B1095">
        <v>16</v>
      </c>
      <c r="C1095" t="s">
        <v>11</v>
      </c>
      <c r="D1095">
        <v>21</v>
      </c>
      <c r="E1095">
        <v>35</v>
      </c>
      <c r="F1095">
        <v>2</v>
      </c>
      <c r="G1095">
        <v>51</v>
      </c>
      <c r="H1095" s="8">
        <f>Cocina[[#This Row],[Tiempo de Preparación]]/Cocina[[#This Row],[Cantidad Ordenada]]</f>
        <v>25.5</v>
      </c>
      <c r="I1095">
        <f>Cocina[[#This Row],[Precio Unitario]]*Cocina[[#This Row],[Cantidad Ordenada]]</f>
        <v>70</v>
      </c>
      <c r="J1095">
        <f>Cocina[[#This Row],[Costo Unitario]]*Cocina[[#This Row],[Cantidad Ordenada]]</f>
        <v>42</v>
      </c>
      <c r="K1095">
        <f>Cocina[[#This Row],[Ganacia Bruta]]-Cocina[[#This Row],[Coste Total]]</f>
        <v>28</v>
      </c>
      <c r="L1095" s="3">
        <f>Cocina[[#This Row],[Ganancia Neta]]/Cocina[[#This Row],[Ganacia Bruta]]</f>
        <v>0.4</v>
      </c>
      <c r="N1095"/>
    </row>
    <row r="1096" spans="1:14" x14ac:dyDescent="0.2">
      <c r="A1096">
        <v>438</v>
      </c>
      <c r="B1096">
        <v>2</v>
      </c>
      <c r="C1096" t="s">
        <v>102</v>
      </c>
      <c r="D1096">
        <v>20</v>
      </c>
      <c r="E1096">
        <v>33</v>
      </c>
      <c r="F1096">
        <v>1</v>
      </c>
      <c r="G1096">
        <v>51</v>
      </c>
      <c r="H1096" s="8">
        <f>Cocina[[#This Row],[Tiempo de Preparación]]/Cocina[[#This Row],[Cantidad Ordenada]]</f>
        <v>51</v>
      </c>
      <c r="I1096">
        <f>Cocina[[#This Row],[Precio Unitario]]*Cocina[[#This Row],[Cantidad Ordenada]]</f>
        <v>33</v>
      </c>
      <c r="J1096">
        <f>Cocina[[#This Row],[Costo Unitario]]*Cocina[[#This Row],[Cantidad Ordenada]]</f>
        <v>20</v>
      </c>
      <c r="K1096">
        <f>Cocina[[#This Row],[Ganacia Bruta]]-Cocina[[#This Row],[Coste Total]]</f>
        <v>13</v>
      </c>
      <c r="L1096" s="3">
        <f>Cocina[[#This Row],[Ganancia Neta]]/Cocina[[#This Row],[Ganacia Bruta]]</f>
        <v>0.39393939393939392</v>
      </c>
      <c r="N1096"/>
    </row>
    <row r="1097" spans="1:14" x14ac:dyDescent="0.2">
      <c r="A1097">
        <v>439</v>
      </c>
      <c r="B1097">
        <v>15</v>
      </c>
      <c r="C1097" t="s">
        <v>102</v>
      </c>
      <c r="D1097">
        <v>20</v>
      </c>
      <c r="E1097">
        <v>33</v>
      </c>
      <c r="F1097">
        <v>3</v>
      </c>
      <c r="G1097">
        <v>35</v>
      </c>
      <c r="H1097" s="8">
        <f>Cocina[[#This Row],[Tiempo de Preparación]]/Cocina[[#This Row],[Cantidad Ordenada]]</f>
        <v>11.666666666666666</v>
      </c>
      <c r="I1097">
        <f>Cocina[[#This Row],[Precio Unitario]]*Cocina[[#This Row],[Cantidad Ordenada]]</f>
        <v>99</v>
      </c>
      <c r="J1097">
        <f>Cocina[[#This Row],[Costo Unitario]]*Cocina[[#This Row],[Cantidad Ordenada]]</f>
        <v>60</v>
      </c>
      <c r="K1097">
        <f>Cocina[[#This Row],[Ganacia Bruta]]-Cocina[[#This Row],[Coste Total]]</f>
        <v>39</v>
      </c>
      <c r="L1097" s="3">
        <f>Cocina[[#This Row],[Ganancia Neta]]/Cocina[[#This Row],[Ganacia Bruta]]</f>
        <v>0.39393939393939392</v>
      </c>
      <c r="N1097"/>
    </row>
    <row r="1098" spans="1:14" x14ac:dyDescent="0.2">
      <c r="A1098">
        <v>439</v>
      </c>
      <c r="B1098">
        <v>15</v>
      </c>
      <c r="C1098" t="s">
        <v>61</v>
      </c>
      <c r="D1098">
        <v>15</v>
      </c>
      <c r="E1098">
        <v>26</v>
      </c>
      <c r="F1098">
        <v>3</v>
      </c>
      <c r="G1098">
        <v>29</v>
      </c>
      <c r="H1098" s="8">
        <f>Cocina[[#This Row],[Tiempo de Preparación]]/Cocina[[#This Row],[Cantidad Ordenada]]</f>
        <v>9.6666666666666661</v>
      </c>
      <c r="I1098">
        <f>Cocina[[#This Row],[Precio Unitario]]*Cocina[[#This Row],[Cantidad Ordenada]]</f>
        <v>78</v>
      </c>
      <c r="J1098">
        <f>Cocina[[#This Row],[Costo Unitario]]*Cocina[[#This Row],[Cantidad Ordenada]]</f>
        <v>45</v>
      </c>
      <c r="K1098">
        <f>Cocina[[#This Row],[Ganacia Bruta]]-Cocina[[#This Row],[Coste Total]]</f>
        <v>33</v>
      </c>
      <c r="L1098" s="3">
        <f>Cocina[[#This Row],[Ganancia Neta]]/Cocina[[#This Row],[Ganacia Bruta]]</f>
        <v>0.42307692307692307</v>
      </c>
      <c r="N1098"/>
    </row>
    <row r="1099" spans="1:14" x14ac:dyDescent="0.2">
      <c r="A1099">
        <v>440</v>
      </c>
      <c r="B1099">
        <v>13</v>
      </c>
      <c r="C1099" t="s">
        <v>79</v>
      </c>
      <c r="D1099">
        <v>14</v>
      </c>
      <c r="E1099">
        <v>23</v>
      </c>
      <c r="F1099">
        <v>2</v>
      </c>
      <c r="G1099">
        <v>36</v>
      </c>
      <c r="H1099" s="8">
        <f>Cocina[[#This Row],[Tiempo de Preparación]]/Cocina[[#This Row],[Cantidad Ordenada]]</f>
        <v>18</v>
      </c>
      <c r="I1099">
        <f>Cocina[[#This Row],[Precio Unitario]]*Cocina[[#This Row],[Cantidad Ordenada]]</f>
        <v>46</v>
      </c>
      <c r="J1099">
        <f>Cocina[[#This Row],[Costo Unitario]]*Cocina[[#This Row],[Cantidad Ordenada]]</f>
        <v>28</v>
      </c>
      <c r="K1099">
        <f>Cocina[[#This Row],[Ganacia Bruta]]-Cocina[[#This Row],[Coste Total]]</f>
        <v>18</v>
      </c>
      <c r="L1099" s="3">
        <f>Cocina[[#This Row],[Ganancia Neta]]/Cocina[[#This Row],[Ganacia Bruta]]</f>
        <v>0.39130434782608697</v>
      </c>
      <c r="N1099"/>
    </row>
    <row r="1100" spans="1:14" x14ac:dyDescent="0.2">
      <c r="A1100">
        <v>440</v>
      </c>
      <c r="B1100">
        <v>13</v>
      </c>
      <c r="C1100" t="s">
        <v>44</v>
      </c>
      <c r="D1100">
        <v>11</v>
      </c>
      <c r="E1100">
        <v>19</v>
      </c>
      <c r="F1100">
        <v>2</v>
      </c>
      <c r="G1100">
        <v>9</v>
      </c>
      <c r="H1100" s="8">
        <f>Cocina[[#This Row],[Tiempo de Preparación]]/Cocina[[#This Row],[Cantidad Ordenada]]</f>
        <v>4.5</v>
      </c>
      <c r="I1100">
        <f>Cocina[[#This Row],[Precio Unitario]]*Cocina[[#This Row],[Cantidad Ordenada]]</f>
        <v>38</v>
      </c>
      <c r="J1100">
        <f>Cocina[[#This Row],[Costo Unitario]]*Cocina[[#This Row],[Cantidad Ordenada]]</f>
        <v>22</v>
      </c>
      <c r="K1100">
        <f>Cocina[[#This Row],[Ganacia Bruta]]-Cocina[[#This Row],[Coste Total]]</f>
        <v>16</v>
      </c>
      <c r="L1100" s="3">
        <f>Cocina[[#This Row],[Ganancia Neta]]/Cocina[[#This Row],[Ganacia Bruta]]</f>
        <v>0.42105263157894735</v>
      </c>
      <c r="N1100"/>
    </row>
    <row r="1101" spans="1:14" x14ac:dyDescent="0.2">
      <c r="A1101">
        <v>441</v>
      </c>
      <c r="B1101">
        <v>13</v>
      </c>
      <c r="C1101" t="s">
        <v>11</v>
      </c>
      <c r="D1101">
        <v>21</v>
      </c>
      <c r="E1101">
        <v>35</v>
      </c>
      <c r="F1101">
        <v>3</v>
      </c>
      <c r="G1101">
        <v>54</v>
      </c>
      <c r="H1101" s="8">
        <f>Cocina[[#This Row],[Tiempo de Preparación]]/Cocina[[#This Row],[Cantidad Ordenada]]</f>
        <v>18</v>
      </c>
      <c r="I1101">
        <f>Cocina[[#This Row],[Precio Unitario]]*Cocina[[#This Row],[Cantidad Ordenada]]</f>
        <v>105</v>
      </c>
      <c r="J1101">
        <f>Cocina[[#This Row],[Costo Unitario]]*Cocina[[#This Row],[Cantidad Ordenada]]</f>
        <v>63</v>
      </c>
      <c r="K1101">
        <f>Cocina[[#This Row],[Ganacia Bruta]]-Cocina[[#This Row],[Coste Total]]</f>
        <v>42</v>
      </c>
      <c r="L1101" s="3">
        <f>Cocina[[#This Row],[Ganancia Neta]]/Cocina[[#This Row],[Ganacia Bruta]]</f>
        <v>0.4</v>
      </c>
      <c r="N1101"/>
    </row>
    <row r="1102" spans="1:14" x14ac:dyDescent="0.2">
      <c r="A1102">
        <v>441</v>
      </c>
      <c r="B1102">
        <v>13</v>
      </c>
      <c r="C1102" t="s">
        <v>61</v>
      </c>
      <c r="D1102">
        <v>15</v>
      </c>
      <c r="E1102">
        <v>26</v>
      </c>
      <c r="F1102">
        <v>3</v>
      </c>
      <c r="G1102">
        <v>36</v>
      </c>
      <c r="H1102" s="8">
        <f>Cocina[[#This Row],[Tiempo de Preparación]]/Cocina[[#This Row],[Cantidad Ordenada]]</f>
        <v>12</v>
      </c>
      <c r="I1102">
        <f>Cocina[[#This Row],[Precio Unitario]]*Cocina[[#This Row],[Cantidad Ordenada]]</f>
        <v>78</v>
      </c>
      <c r="J1102">
        <f>Cocina[[#This Row],[Costo Unitario]]*Cocina[[#This Row],[Cantidad Ordenada]]</f>
        <v>45</v>
      </c>
      <c r="K1102">
        <f>Cocina[[#This Row],[Ganacia Bruta]]-Cocina[[#This Row],[Coste Total]]</f>
        <v>33</v>
      </c>
      <c r="L1102" s="3">
        <f>Cocina[[#This Row],[Ganancia Neta]]/Cocina[[#This Row],[Ganacia Bruta]]</f>
        <v>0.42307692307692307</v>
      </c>
      <c r="N1102"/>
    </row>
    <row r="1103" spans="1:14" x14ac:dyDescent="0.2">
      <c r="A1103">
        <v>442</v>
      </c>
      <c r="B1103">
        <v>15</v>
      </c>
      <c r="C1103" t="s">
        <v>29</v>
      </c>
      <c r="D1103">
        <v>20</v>
      </c>
      <c r="E1103">
        <v>34</v>
      </c>
      <c r="F1103">
        <v>3</v>
      </c>
      <c r="G1103">
        <v>29</v>
      </c>
      <c r="H1103" s="8">
        <f>Cocina[[#This Row],[Tiempo de Preparación]]/Cocina[[#This Row],[Cantidad Ordenada]]</f>
        <v>9.6666666666666661</v>
      </c>
      <c r="I1103">
        <f>Cocina[[#This Row],[Precio Unitario]]*Cocina[[#This Row],[Cantidad Ordenada]]</f>
        <v>102</v>
      </c>
      <c r="J1103">
        <f>Cocina[[#This Row],[Costo Unitario]]*Cocina[[#This Row],[Cantidad Ordenada]]</f>
        <v>60</v>
      </c>
      <c r="K1103">
        <f>Cocina[[#This Row],[Ganacia Bruta]]-Cocina[[#This Row],[Coste Total]]</f>
        <v>42</v>
      </c>
      <c r="L1103" s="3">
        <f>Cocina[[#This Row],[Ganancia Neta]]/Cocina[[#This Row],[Ganacia Bruta]]</f>
        <v>0.41176470588235292</v>
      </c>
      <c r="N1103"/>
    </row>
    <row r="1104" spans="1:14" x14ac:dyDescent="0.2">
      <c r="A1104">
        <v>442</v>
      </c>
      <c r="B1104">
        <v>15</v>
      </c>
      <c r="C1104" t="s">
        <v>50</v>
      </c>
      <c r="D1104">
        <v>15</v>
      </c>
      <c r="E1104">
        <v>25</v>
      </c>
      <c r="F1104">
        <v>1</v>
      </c>
      <c r="G1104">
        <v>57</v>
      </c>
      <c r="H1104" s="8">
        <f>Cocina[[#This Row],[Tiempo de Preparación]]/Cocina[[#This Row],[Cantidad Ordenada]]</f>
        <v>57</v>
      </c>
      <c r="I1104">
        <f>Cocina[[#This Row],[Precio Unitario]]*Cocina[[#This Row],[Cantidad Ordenada]]</f>
        <v>25</v>
      </c>
      <c r="J1104">
        <f>Cocina[[#This Row],[Costo Unitario]]*Cocina[[#This Row],[Cantidad Ordenada]]</f>
        <v>15</v>
      </c>
      <c r="K1104">
        <f>Cocina[[#This Row],[Ganacia Bruta]]-Cocina[[#This Row],[Coste Total]]</f>
        <v>10</v>
      </c>
      <c r="L1104" s="3">
        <f>Cocina[[#This Row],[Ganancia Neta]]/Cocina[[#This Row],[Ganacia Bruta]]</f>
        <v>0.4</v>
      </c>
      <c r="N1104"/>
    </row>
    <row r="1105" spans="1:14" x14ac:dyDescent="0.2">
      <c r="A1105">
        <v>442</v>
      </c>
      <c r="B1105">
        <v>15</v>
      </c>
      <c r="C1105" t="s">
        <v>35</v>
      </c>
      <c r="D1105">
        <v>22</v>
      </c>
      <c r="E1105">
        <v>36</v>
      </c>
      <c r="F1105">
        <v>3</v>
      </c>
      <c r="G1105">
        <v>45</v>
      </c>
      <c r="H1105" s="8">
        <f>Cocina[[#This Row],[Tiempo de Preparación]]/Cocina[[#This Row],[Cantidad Ordenada]]</f>
        <v>15</v>
      </c>
      <c r="I1105">
        <f>Cocina[[#This Row],[Precio Unitario]]*Cocina[[#This Row],[Cantidad Ordenada]]</f>
        <v>108</v>
      </c>
      <c r="J1105">
        <f>Cocina[[#This Row],[Costo Unitario]]*Cocina[[#This Row],[Cantidad Ordenada]]</f>
        <v>66</v>
      </c>
      <c r="K1105">
        <f>Cocina[[#This Row],[Ganacia Bruta]]-Cocina[[#This Row],[Coste Total]]</f>
        <v>42</v>
      </c>
      <c r="L1105" s="3">
        <f>Cocina[[#This Row],[Ganancia Neta]]/Cocina[[#This Row],[Ganacia Bruta]]</f>
        <v>0.3888888888888889</v>
      </c>
      <c r="N1105"/>
    </row>
    <row r="1106" spans="1:14" x14ac:dyDescent="0.2">
      <c r="A1106">
        <v>443</v>
      </c>
      <c r="B1106">
        <v>4</v>
      </c>
      <c r="C1106" t="s">
        <v>79</v>
      </c>
      <c r="D1106">
        <v>14</v>
      </c>
      <c r="E1106">
        <v>23</v>
      </c>
      <c r="F1106">
        <v>1</v>
      </c>
      <c r="G1106">
        <v>30</v>
      </c>
      <c r="H1106" s="8">
        <f>Cocina[[#This Row],[Tiempo de Preparación]]/Cocina[[#This Row],[Cantidad Ordenada]]</f>
        <v>30</v>
      </c>
      <c r="I1106">
        <f>Cocina[[#This Row],[Precio Unitario]]*Cocina[[#This Row],[Cantidad Ordenada]]</f>
        <v>23</v>
      </c>
      <c r="J1106">
        <f>Cocina[[#This Row],[Costo Unitario]]*Cocina[[#This Row],[Cantidad Ordenada]]</f>
        <v>14</v>
      </c>
      <c r="K1106">
        <f>Cocina[[#This Row],[Ganacia Bruta]]-Cocina[[#This Row],[Coste Total]]</f>
        <v>9</v>
      </c>
      <c r="L1106" s="3">
        <f>Cocina[[#This Row],[Ganancia Neta]]/Cocina[[#This Row],[Ganacia Bruta]]</f>
        <v>0.39130434782608697</v>
      </c>
      <c r="N1106"/>
    </row>
    <row r="1107" spans="1:14" x14ac:dyDescent="0.2">
      <c r="A1107">
        <v>443</v>
      </c>
      <c r="B1107">
        <v>4</v>
      </c>
      <c r="C1107" t="s">
        <v>95</v>
      </c>
      <c r="D1107">
        <v>19</v>
      </c>
      <c r="E1107">
        <v>32</v>
      </c>
      <c r="F1107">
        <v>1</v>
      </c>
      <c r="G1107">
        <v>52</v>
      </c>
      <c r="H1107" s="8">
        <f>Cocina[[#This Row],[Tiempo de Preparación]]/Cocina[[#This Row],[Cantidad Ordenada]]</f>
        <v>52</v>
      </c>
      <c r="I1107">
        <f>Cocina[[#This Row],[Precio Unitario]]*Cocina[[#This Row],[Cantidad Ordenada]]</f>
        <v>32</v>
      </c>
      <c r="J1107">
        <f>Cocina[[#This Row],[Costo Unitario]]*Cocina[[#This Row],[Cantidad Ordenada]]</f>
        <v>19</v>
      </c>
      <c r="K1107">
        <f>Cocina[[#This Row],[Ganacia Bruta]]-Cocina[[#This Row],[Coste Total]]</f>
        <v>13</v>
      </c>
      <c r="L1107" s="3">
        <f>Cocina[[#This Row],[Ganancia Neta]]/Cocina[[#This Row],[Ganacia Bruta]]</f>
        <v>0.40625</v>
      </c>
      <c r="N1107"/>
    </row>
    <row r="1108" spans="1:14" x14ac:dyDescent="0.2">
      <c r="A1108">
        <v>443</v>
      </c>
      <c r="B1108">
        <v>4</v>
      </c>
      <c r="C1108" t="s">
        <v>61</v>
      </c>
      <c r="D1108">
        <v>15</v>
      </c>
      <c r="E1108">
        <v>26</v>
      </c>
      <c r="F1108">
        <v>3</v>
      </c>
      <c r="G1108">
        <v>55</v>
      </c>
      <c r="H1108" s="8">
        <f>Cocina[[#This Row],[Tiempo de Preparación]]/Cocina[[#This Row],[Cantidad Ordenada]]</f>
        <v>18.333333333333332</v>
      </c>
      <c r="I1108">
        <f>Cocina[[#This Row],[Precio Unitario]]*Cocina[[#This Row],[Cantidad Ordenada]]</f>
        <v>78</v>
      </c>
      <c r="J1108">
        <f>Cocina[[#This Row],[Costo Unitario]]*Cocina[[#This Row],[Cantidad Ordenada]]</f>
        <v>45</v>
      </c>
      <c r="K1108">
        <f>Cocina[[#This Row],[Ganacia Bruta]]-Cocina[[#This Row],[Coste Total]]</f>
        <v>33</v>
      </c>
      <c r="L1108" s="3">
        <f>Cocina[[#This Row],[Ganancia Neta]]/Cocina[[#This Row],[Ganacia Bruta]]</f>
        <v>0.42307692307692307</v>
      </c>
      <c r="N1108"/>
    </row>
    <row r="1109" spans="1:14" x14ac:dyDescent="0.2">
      <c r="A1109">
        <v>443</v>
      </c>
      <c r="B1109">
        <v>4</v>
      </c>
      <c r="C1109" t="s">
        <v>22</v>
      </c>
      <c r="D1109">
        <v>16</v>
      </c>
      <c r="E1109">
        <v>28</v>
      </c>
      <c r="F1109">
        <v>3</v>
      </c>
      <c r="G1109">
        <v>18</v>
      </c>
      <c r="H1109" s="8">
        <f>Cocina[[#This Row],[Tiempo de Preparación]]/Cocina[[#This Row],[Cantidad Ordenada]]</f>
        <v>6</v>
      </c>
      <c r="I1109">
        <f>Cocina[[#This Row],[Precio Unitario]]*Cocina[[#This Row],[Cantidad Ordenada]]</f>
        <v>84</v>
      </c>
      <c r="J1109">
        <f>Cocina[[#This Row],[Costo Unitario]]*Cocina[[#This Row],[Cantidad Ordenada]]</f>
        <v>48</v>
      </c>
      <c r="K1109">
        <f>Cocina[[#This Row],[Ganacia Bruta]]-Cocina[[#This Row],[Coste Total]]</f>
        <v>36</v>
      </c>
      <c r="L1109" s="3">
        <f>Cocina[[#This Row],[Ganancia Neta]]/Cocina[[#This Row],[Ganacia Bruta]]</f>
        <v>0.42857142857142855</v>
      </c>
      <c r="N1109"/>
    </row>
    <row r="1110" spans="1:14" x14ac:dyDescent="0.2">
      <c r="A1110">
        <v>444</v>
      </c>
      <c r="B1110">
        <v>8</v>
      </c>
      <c r="C1110" t="s">
        <v>79</v>
      </c>
      <c r="D1110">
        <v>14</v>
      </c>
      <c r="E1110">
        <v>23</v>
      </c>
      <c r="F1110">
        <v>1</v>
      </c>
      <c r="G1110">
        <v>32</v>
      </c>
      <c r="H1110" s="8">
        <f>Cocina[[#This Row],[Tiempo de Preparación]]/Cocina[[#This Row],[Cantidad Ordenada]]</f>
        <v>32</v>
      </c>
      <c r="I1110">
        <f>Cocina[[#This Row],[Precio Unitario]]*Cocina[[#This Row],[Cantidad Ordenada]]</f>
        <v>23</v>
      </c>
      <c r="J1110">
        <f>Cocina[[#This Row],[Costo Unitario]]*Cocina[[#This Row],[Cantidad Ordenada]]</f>
        <v>14</v>
      </c>
      <c r="K1110">
        <f>Cocina[[#This Row],[Ganacia Bruta]]-Cocina[[#This Row],[Coste Total]]</f>
        <v>9</v>
      </c>
      <c r="L1110" s="3">
        <f>Cocina[[#This Row],[Ganancia Neta]]/Cocina[[#This Row],[Ganacia Bruta]]</f>
        <v>0.39130434782608697</v>
      </c>
      <c r="N1110"/>
    </row>
    <row r="1111" spans="1:14" x14ac:dyDescent="0.2">
      <c r="A1111">
        <v>444</v>
      </c>
      <c r="B1111">
        <v>8</v>
      </c>
      <c r="C1111" t="s">
        <v>65</v>
      </c>
      <c r="D1111">
        <v>14</v>
      </c>
      <c r="E1111">
        <v>24</v>
      </c>
      <c r="F1111">
        <v>3</v>
      </c>
      <c r="G1111">
        <v>49</v>
      </c>
      <c r="H1111" s="8">
        <f>Cocina[[#This Row],[Tiempo de Preparación]]/Cocina[[#This Row],[Cantidad Ordenada]]</f>
        <v>16.333333333333332</v>
      </c>
      <c r="I1111">
        <f>Cocina[[#This Row],[Precio Unitario]]*Cocina[[#This Row],[Cantidad Ordenada]]</f>
        <v>72</v>
      </c>
      <c r="J1111">
        <f>Cocina[[#This Row],[Costo Unitario]]*Cocina[[#This Row],[Cantidad Ordenada]]</f>
        <v>42</v>
      </c>
      <c r="K1111">
        <f>Cocina[[#This Row],[Ganacia Bruta]]-Cocina[[#This Row],[Coste Total]]</f>
        <v>30</v>
      </c>
      <c r="L1111" s="3">
        <f>Cocina[[#This Row],[Ganancia Neta]]/Cocina[[#This Row],[Ganacia Bruta]]</f>
        <v>0.41666666666666669</v>
      </c>
      <c r="N1111"/>
    </row>
    <row r="1112" spans="1:14" x14ac:dyDescent="0.2">
      <c r="A1112">
        <v>445</v>
      </c>
      <c r="B1112">
        <v>6</v>
      </c>
      <c r="C1112" t="s">
        <v>41</v>
      </c>
      <c r="D1112">
        <v>16</v>
      </c>
      <c r="E1112">
        <v>27</v>
      </c>
      <c r="F1112">
        <v>3</v>
      </c>
      <c r="G1112">
        <v>26</v>
      </c>
      <c r="H1112" s="8">
        <f>Cocina[[#This Row],[Tiempo de Preparación]]/Cocina[[#This Row],[Cantidad Ordenada]]</f>
        <v>8.6666666666666661</v>
      </c>
      <c r="I1112">
        <f>Cocina[[#This Row],[Precio Unitario]]*Cocina[[#This Row],[Cantidad Ordenada]]</f>
        <v>81</v>
      </c>
      <c r="J1112">
        <f>Cocina[[#This Row],[Costo Unitario]]*Cocina[[#This Row],[Cantidad Ordenada]]</f>
        <v>48</v>
      </c>
      <c r="K1112">
        <f>Cocina[[#This Row],[Ganacia Bruta]]-Cocina[[#This Row],[Coste Total]]</f>
        <v>33</v>
      </c>
      <c r="L1112" s="3">
        <f>Cocina[[#This Row],[Ganancia Neta]]/Cocina[[#This Row],[Ganacia Bruta]]</f>
        <v>0.40740740740740738</v>
      </c>
      <c r="N1112"/>
    </row>
    <row r="1113" spans="1:14" x14ac:dyDescent="0.2">
      <c r="A1113">
        <v>446</v>
      </c>
      <c r="B1113">
        <v>12</v>
      </c>
      <c r="C1113" t="s">
        <v>33</v>
      </c>
      <c r="D1113">
        <v>13</v>
      </c>
      <c r="E1113">
        <v>21</v>
      </c>
      <c r="F1113">
        <v>1</v>
      </c>
      <c r="G1113">
        <v>8</v>
      </c>
      <c r="H1113" s="8">
        <f>Cocina[[#This Row],[Tiempo de Preparación]]/Cocina[[#This Row],[Cantidad Ordenada]]</f>
        <v>8</v>
      </c>
      <c r="I1113">
        <f>Cocina[[#This Row],[Precio Unitario]]*Cocina[[#This Row],[Cantidad Ordenada]]</f>
        <v>21</v>
      </c>
      <c r="J1113">
        <f>Cocina[[#This Row],[Costo Unitario]]*Cocina[[#This Row],[Cantidad Ordenada]]</f>
        <v>13</v>
      </c>
      <c r="K1113">
        <f>Cocina[[#This Row],[Ganacia Bruta]]-Cocina[[#This Row],[Coste Total]]</f>
        <v>8</v>
      </c>
      <c r="L1113" s="3">
        <f>Cocina[[#This Row],[Ganancia Neta]]/Cocina[[#This Row],[Ganacia Bruta]]</f>
        <v>0.38095238095238093</v>
      </c>
      <c r="N1113"/>
    </row>
    <row r="1114" spans="1:14" x14ac:dyDescent="0.2">
      <c r="A1114">
        <v>447</v>
      </c>
      <c r="B1114">
        <v>8</v>
      </c>
      <c r="C1114" t="s">
        <v>56</v>
      </c>
      <c r="D1114">
        <v>12</v>
      </c>
      <c r="E1114">
        <v>20</v>
      </c>
      <c r="F1114">
        <v>2</v>
      </c>
      <c r="G1114">
        <v>29</v>
      </c>
      <c r="H1114" s="8">
        <f>Cocina[[#This Row],[Tiempo de Preparación]]/Cocina[[#This Row],[Cantidad Ordenada]]</f>
        <v>14.5</v>
      </c>
      <c r="I1114">
        <f>Cocina[[#This Row],[Precio Unitario]]*Cocina[[#This Row],[Cantidad Ordenada]]</f>
        <v>40</v>
      </c>
      <c r="J1114">
        <f>Cocina[[#This Row],[Costo Unitario]]*Cocina[[#This Row],[Cantidad Ordenada]]</f>
        <v>24</v>
      </c>
      <c r="K1114">
        <f>Cocina[[#This Row],[Ganacia Bruta]]-Cocina[[#This Row],[Coste Total]]</f>
        <v>16</v>
      </c>
      <c r="L1114" s="3">
        <f>Cocina[[#This Row],[Ganancia Neta]]/Cocina[[#This Row],[Ganacia Bruta]]</f>
        <v>0.4</v>
      </c>
      <c r="N1114"/>
    </row>
    <row r="1115" spans="1:14" x14ac:dyDescent="0.2">
      <c r="A1115">
        <v>447</v>
      </c>
      <c r="B1115">
        <v>8</v>
      </c>
      <c r="C1115" t="s">
        <v>44</v>
      </c>
      <c r="D1115">
        <v>11</v>
      </c>
      <c r="E1115">
        <v>19</v>
      </c>
      <c r="F1115">
        <v>3</v>
      </c>
      <c r="G1115">
        <v>50</v>
      </c>
      <c r="H1115" s="8">
        <f>Cocina[[#This Row],[Tiempo de Preparación]]/Cocina[[#This Row],[Cantidad Ordenada]]</f>
        <v>16.666666666666668</v>
      </c>
      <c r="I1115">
        <f>Cocina[[#This Row],[Precio Unitario]]*Cocina[[#This Row],[Cantidad Ordenada]]</f>
        <v>57</v>
      </c>
      <c r="J1115">
        <f>Cocina[[#This Row],[Costo Unitario]]*Cocina[[#This Row],[Cantidad Ordenada]]</f>
        <v>33</v>
      </c>
      <c r="K1115">
        <f>Cocina[[#This Row],[Ganacia Bruta]]-Cocina[[#This Row],[Coste Total]]</f>
        <v>24</v>
      </c>
      <c r="L1115" s="3">
        <f>Cocina[[#This Row],[Ganancia Neta]]/Cocina[[#This Row],[Ganacia Bruta]]</f>
        <v>0.42105263157894735</v>
      </c>
      <c r="N1115"/>
    </row>
    <row r="1116" spans="1:14" x14ac:dyDescent="0.2">
      <c r="A1116">
        <v>447</v>
      </c>
      <c r="B1116">
        <v>8</v>
      </c>
      <c r="C1116" t="s">
        <v>22</v>
      </c>
      <c r="D1116">
        <v>16</v>
      </c>
      <c r="E1116">
        <v>28</v>
      </c>
      <c r="F1116">
        <v>3</v>
      </c>
      <c r="G1116">
        <v>7</v>
      </c>
      <c r="H1116" s="8">
        <f>Cocina[[#This Row],[Tiempo de Preparación]]/Cocina[[#This Row],[Cantidad Ordenada]]</f>
        <v>2.3333333333333335</v>
      </c>
      <c r="I1116">
        <f>Cocina[[#This Row],[Precio Unitario]]*Cocina[[#This Row],[Cantidad Ordenada]]</f>
        <v>84</v>
      </c>
      <c r="J1116">
        <f>Cocina[[#This Row],[Costo Unitario]]*Cocina[[#This Row],[Cantidad Ordenada]]</f>
        <v>48</v>
      </c>
      <c r="K1116">
        <f>Cocina[[#This Row],[Ganacia Bruta]]-Cocina[[#This Row],[Coste Total]]</f>
        <v>36</v>
      </c>
      <c r="L1116" s="3">
        <f>Cocina[[#This Row],[Ganancia Neta]]/Cocina[[#This Row],[Ganacia Bruta]]</f>
        <v>0.42857142857142855</v>
      </c>
      <c r="N1116"/>
    </row>
    <row r="1117" spans="1:14" x14ac:dyDescent="0.2">
      <c r="A1117">
        <v>448</v>
      </c>
      <c r="B1117">
        <v>4</v>
      </c>
      <c r="C1117" t="s">
        <v>44</v>
      </c>
      <c r="D1117">
        <v>11</v>
      </c>
      <c r="E1117">
        <v>19</v>
      </c>
      <c r="F1117">
        <v>2</v>
      </c>
      <c r="G1117">
        <v>26</v>
      </c>
      <c r="H1117" s="8">
        <f>Cocina[[#This Row],[Tiempo de Preparación]]/Cocina[[#This Row],[Cantidad Ordenada]]</f>
        <v>13</v>
      </c>
      <c r="I1117">
        <f>Cocina[[#This Row],[Precio Unitario]]*Cocina[[#This Row],[Cantidad Ordenada]]</f>
        <v>38</v>
      </c>
      <c r="J1117">
        <f>Cocina[[#This Row],[Costo Unitario]]*Cocina[[#This Row],[Cantidad Ordenada]]</f>
        <v>22</v>
      </c>
      <c r="K1117">
        <f>Cocina[[#This Row],[Ganacia Bruta]]-Cocina[[#This Row],[Coste Total]]</f>
        <v>16</v>
      </c>
      <c r="L1117" s="3">
        <f>Cocina[[#This Row],[Ganancia Neta]]/Cocina[[#This Row],[Ganacia Bruta]]</f>
        <v>0.42105263157894735</v>
      </c>
      <c r="N1117"/>
    </row>
    <row r="1118" spans="1:14" x14ac:dyDescent="0.2">
      <c r="A1118">
        <v>448</v>
      </c>
      <c r="B1118">
        <v>4</v>
      </c>
      <c r="C1118" t="s">
        <v>102</v>
      </c>
      <c r="D1118">
        <v>20</v>
      </c>
      <c r="E1118">
        <v>33</v>
      </c>
      <c r="F1118">
        <v>3</v>
      </c>
      <c r="G1118">
        <v>40</v>
      </c>
      <c r="H1118" s="8">
        <f>Cocina[[#This Row],[Tiempo de Preparación]]/Cocina[[#This Row],[Cantidad Ordenada]]</f>
        <v>13.333333333333334</v>
      </c>
      <c r="I1118">
        <f>Cocina[[#This Row],[Precio Unitario]]*Cocina[[#This Row],[Cantidad Ordenada]]</f>
        <v>99</v>
      </c>
      <c r="J1118">
        <f>Cocina[[#This Row],[Costo Unitario]]*Cocina[[#This Row],[Cantidad Ordenada]]</f>
        <v>60</v>
      </c>
      <c r="K1118">
        <f>Cocina[[#This Row],[Ganacia Bruta]]-Cocina[[#This Row],[Coste Total]]</f>
        <v>39</v>
      </c>
      <c r="L1118" s="3">
        <f>Cocina[[#This Row],[Ganancia Neta]]/Cocina[[#This Row],[Ganacia Bruta]]</f>
        <v>0.39393939393939392</v>
      </c>
      <c r="N1118"/>
    </row>
    <row r="1119" spans="1:14" x14ac:dyDescent="0.2">
      <c r="A1119">
        <v>449</v>
      </c>
      <c r="B1119">
        <v>3</v>
      </c>
      <c r="C1119" t="s">
        <v>95</v>
      </c>
      <c r="D1119">
        <v>19</v>
      </c>
      <c r="E1119">
        <v>32</v>
      </c>
      <c r="F1119">
        <v>2</v>
      </c>
      <c r="G1119">
        <v>33</v>
      </c>
      <c r="H1119" s="8">
        <f>Cocina[[#This Row],[Tiempo de Preparación]]/Cocina[[#This Row],[Cantidad Ordenada]]</f>
        <v>16.5</v>
      </c>
      <c r="I1119">
        <f>Cocina[[#This Row],[Precio Unitario]]*Cocina[[#This Row],[Cantidad Ordenada]]</f>
        <v>64</v>
      </c>
      <c r="J1119">
        <f>Cocina[[#This Row],[Costo Unitario]]*Cocina[[#This Row],[Cantidad Ordenada]]</f>
        <v>38</v>
      </c>
      <c r="K1119">
        <f>Cocina[[#This Row],[Ganacia Bruta]]-Cocina[[#This Row],[Coste Total]]</f>
        <v>26</v>
      </c>
      <c r="L1119" s="3">
        <f>Cocina[[#This Row],[Ganancia Neta]]/Cocina[[#This Row],[Ganacia Bruta]]</f>
        <v>0.40625</v>
      </c>
      <c r="N1119"/>
    </row>
    <row r="1120" spans="1:14" x14ac:dyDescent="0.2">
      <c r="A1120">
        <v>450</v>
      </c>
      <c r="B1120">
        <v>9</v>
      </c>
      <c r="C1120" t="s">
        <v>37</v>
      </c>
      <c r="D1120">
        <v>10</v>
      </c>
      <c r="E1120">
        <v>18</v>
      </c>
      <c r="F1120">
        <v>2</v>
      </c>
      <c r="G1120">
        <v>13</v>
      </c>
      <c r="H1120" s="8">
        <f>Cocina[[#This Row],[Tiempo de Preparación]]/Cocina[[#This Row],[Cantidad Ordenada]]</f>
        <v>6.5</v>
      </c>
      <c r="I1120">
        <f>Cocina[[#This Row],[Precio Unitario]]*Cocina[[#This Row],[Cantidad Ordenada]]</f>
        <v>36</v>
      </c>
      <c r="J1120">
        <f>Cocina[[#This Row],[Costo Unitario]]*Cocina[[#This Row],[Cantidad Ordenada]]</f>
        <v>20</v>
      </c>
      <c r="K1120">
        <f>Cocina[[#This Row],[Ganacia Bruta]]-Cocina[[#This Row],[Coste Total]]</f>
        <v>16</v>
      </c>
      <c r="L1120" s="3">
        <f>Cocina[[#This Row],[Ganancia Neta]]/Cocina[[#This Row],[Ganacia Bruta]]</f>
        <v>0.44444444444444442</v>
      </c>
      <c r="N1120"/>
    </row>
    <row r="1121" spans="1:14" x14ac:dyDescent="0.2">
      <c r="A1121">
        <v>450</v>
      </c>
      <c r="B1121">
        <v>9</v>
      </c>
      <c r="C1121" t="s">
        <v>35</v>
      </c>
      <c r="D1121">
        <v>22</v>
      </c>
      <c r="E1121">
        <v>36</v>
      </c>
      <c r="F1121">
        <v>1</v>
      </c>
      <c r="G1121">
        <v>21</v>
      </c>
      <c r="H1121" s="8">
        <f>Cocina[[#This Row],[Tiempo de Preparación]]/Cocina[[#This Row],[Cantidad Ordenada]]</f>
        <v>21</v>
      </c>
      <c r="I1121">
        <f>Cocina[[#This Row],[Precio Unitario]]*Cocina[[#This Row],[Cantidad Ordenada]]</f>
        <v>36</v>
      </c>
      <c r="J1121">
        <f>Cocina[[#This Row],[Costo Unitario]]*Cocina[[#This Row],[Cantidad Ordenada]]</f>
        <v>22</v>
      </c>
      <c r="K1121">
        <f>Cocina[[#This Row],[Ganacia Bruta]]-Cocina[[#This Row],[Coste Total]]</f>
        <v>14</v>
      </c>
      <c r="L1121" s="3">
        <f>Cocina[[#This Row],[Ganancia Neta]]/Cocina[[#This Row],[Ganacia Bruta]]</f>
        <v>0.3888888888888889</v>
      </c>
      <c r="N1121"/>
    </row>
    <row r="1122" spans="1:14" x14ac:dyDescent="0.2">
      <c r="A1122">
        <v>451</v>
      </c>
      <c r="B1122">
        <v>3</v>
      </c>
      <c r="C1122" t="s">
        <v>11</v>
      </c>
      <c r="D1122">
        <v>21</v>
      </c>
      <c r="E1122">
        <v>35</v>
      </c>
      <c r="F1122">
        <v>1</v>
      </c>
      <c r="G1122">
        <v>23</v>
      </c>
      <c r="H1122" s="8">
        <f>Cocina[[#This Row],[Tiempo de Preparación]]/Cocina[[#This Row],[Cantidad Ordenada]]</f>
        <v>23</v>
      </c>
      <c r="I1122">
        <f>Cocina[[#This Row],[Precio Unitario]]*Cocina[[#This Row],[Cantidad Ordenada]]</f>
        <v>35</v>
      </c>
      <c r="J1122">
        <f>Cocina[[#This Row],[Costo Unitario]]*Cocina[[#This Row],[Cantidad Ordenada]]</f>
        <v>21</v>
      </c>
      <c r="K1122">
        <f>Cocina[[#This Row],[Ganacia Bruta]]-Cocina[[#This Row],[Coste Total]]</f>
        <v>14</v>
      </c>
      <c r="L1122" s="3">
        <f>Cocina[[#This Row],[Ganancia Neta]]/Cocina[[#This Row],[Ganacia Bruta]]</f>
        <v>0.4</v>
      </c>
      <c r="N1122"/>
    </row>
    <row r="1123" spans="1:14" x14ac:dyDescent="0.2">
      <c r="A1123">
        <v>451</v>
      </c>
      <c r="B1123">
        <v>3</v>
      </c>
      <c r="C1123" t="s">
        <v>79</v>
      </c>
      <c r="D1123">
        <v>14</v>
      </c>
      <c r="E1123">
        <v>23</v>
      </c>
      <c r="F1123">
        <v>1</v>
      </c>
      <c r="G1123">
        <v>41</v>
      </c>
      <c r="H1123" s="8">
        <f>Cocina[[#This Row],[Tiempo de Preparación]]/Cocina[[#This Row],[Cantidad Ordenada]]</f>
        <v>41</v>
      </c>
      <c r="I1123">
        <f>Cocina[[#This Row],[Precio Unitario]]*Cocina[[#This Row],[Cantidad Ordenada]]</f>
        <v>23</v>
      </c>
      <c r="J1123">
        <f>Cocina[[#This Row],[Costo Unitario]]*Cocina[[#This Row],[Cantidad Ordenada]]</f>
        <v>14</v>
      </c>
      <c r="K1123">
        <f>Cocina[[#This Row],[Ganacia Bruta]]-Cocina[[#This Row],[Coste Total]]</f>
        <v>9</v>
      </c>
      <c r="L1123" s="3">
        <f>Cocina[[#This Row],[Ganancia Neta]]/Cocina[[#This Row],[Ganacia Bruta]]</f>
        <v>0.39130434782608697</v>
      </c>
      <c r="N1123"/>
    </row>
    <row r="1124" spans="1:14" x14ac:dyDescent="0.2">
      <c r="A1124">
        <v>451</v>
      </c>
      <c r="B1124">
        <v>3</v>
      </c>
      <c r="C1124" t="s">
        <v>29</v>
      </c>
      <c r="D1124">
        <v>20</v>
      </c>
      <c r="E1124">
        <v>34</v>
      </c>
      <c r="F1124">
        <v>1</v>
      </c>
      <c r="G1124">
        <v>39</v>
      </c>
      <c r="H1124" s="8">
        <f>Cocina[[#This Row],[Tiempo de Preparación]]/Cocina[[#This Row],[Cantidad Ordenada]]</f>
        <v>39</v>
      </c>
      <c r="I1124">
        <f>Cocina[[#This Row],[Precio Unitario]]*Cocina[[#This Row],[Cantidad Ordenada]]</f>
        <v>34</v>
      </c>
      <c r="J1124">
        <f>Cocina[[#This Row],[Costo Unitario]]*Cocina[[#This Row],[Cantidad Ordenada]]</f>
        <v>20</v>
      </c>
      <c r="K1124">
        <f>Cocina[[#This Row],[Ganacia Bruta]]-Cocina[[#This Row],[Coste Total]]</f>
        <v>14</v>
      </c>
      <c r="L1124" s="3">
        <f>Cocina[[#This Row],[Ganancia Neta]]/Cocina[[#This Row],[Ganacia Bruta]]</f>
        <v>0.41176470588235292</v>
      </c>
      <c r="N1124"/>
    </row>
    <row r="1125" spans="1:14" x14ac:dyDescent="0.2">
      <c r="A1125">
        <v>452</v>
      </c>
      <c r="B1125">
        <v>9</v>
      </c>
      <c r="C1125" t="s">
        <v>47</v>
      </c>
      <c r="D1125">
        <v>19</v>
      </c>
      <c r="E1125">
        <v>31</v>
      </c>
      <c r="F1125">
        <v>3</v>
      </c>
      <c r="G1125">
        <v>53</v>
      </c>
      <c r="H1125" s="8">
        <f>Cocina[[#This Row],[Tiempo de Preparación]]/Cocina[[#This Row],[Cantidad Ordenada]]</f>
        <v>17.666666666666668</v>
      </c>
      <c r="I1125">
        <f>Cocina[[#This Row],[Precio Unitario]]*Cocina[[#This Row],[Cantidad Ordenada]]</f>
        <v>93</v>
      </c>
      <c r="J1125">
        <f>Cocina[[#This Row],[Costo Unitario]]*Cocina[[#This Row],[Cantidad Ordenada]]</f>
        <v>57</v>
      </c>
      <c r="K1125">
        <f>Cocina[[#This Row],[Ganacia Bruta]]-Cocina[[#This Row],[Coste Total]]</f>
        <v>36</v>
      </c>
      <c r="L1125" s="3">
        <f>Cocina[[#This Row],[Ganancia Neta]]/Cocina[[#This Row],[Ganacia Bruta]]</f>
        <v>0.38709677419354838</v>
      </c>
      <c r="N1125"/>
    </row>
    <row r="1126" spans="1:14" x14ac:dyDescent="0.2">
      <c r="A1126">
        <v>452</v>
      </c>
      <c r="B1126">
        <v>9</v>
      </c>
      <c r="C1126" t="s">
        <v>82</v>
      </c>
      <c r="D1126">
        <v>13</v>
      </c>
      <c r="E1126">
        <v>22</v>
      </c>
      <c r="F1126">
        <v>2</v>
      </c>
      <c r="G1126">
        <v>28</v>
      </c>
      <c r="H1126" s="8">
        <f>Cocina[[#This Row],[Tiempo de Preparación]]/Cocina[[#This Row],[Cantidad Ordenada]]</f>
        <v>14</v>
      </c>
      <c r="I1126">
        <f>Cocina[[#This Row],[Precio Unitario]]*Cocina[[#This Row],[Cantidad Ordenada]]</f>
        <v>44</v>
      </c>
      <c r="J1126">
        <f>Cocina[[#This Row],[Costo Unitario]]*Cocina[[#This Row],[Cantidad Ordenada]]</f>
        <v>26</v>
      </c>
      <c r="K1126">
        <f>Cocina[[#This Row],[Ganacia Bruta]]-Cocina[[#This Row],[Coste Total]]</f>
        <v>18</v>
      </c>
      <c r="L1126" s="3">
        <f>Cocina[[#This Row],[Ganancia Neta]]/Cocina[[#This Row],[Ganacia Bruta]]</f>
        <v>0.40909090909090912</v>
      </c>
      <c r="N1126"/>
    </row>
    <row r="1127" spans="1:14" x14ac:dyDescent="0.2">
      <c r="A1127">
        <v>452</v>
      </c>
      <c r="B1127">
        <v>9</v>
      </c>
      <c r="C1127" t="s">
        <v>33</v>
      </c>
      <c r="D1127">
        <v>13</v>
      </c>
      <c r="E1127">
        <v>21</v>
      </c>
      <c r="F1127">
        <v>1</v>
      </c>
      <c r="G1127">
        <v>42</v>
      </c>
      <c r="H1127" s="8">
        <f>Cocina[[#This Row],[Tiempo de Preparación]]/Cocina[[#This Row],[Cantidad Ordenada]]</f>
        <v>42</v>
      </c>
      <c r="I1127">
        <f>Cocina[[#This Row],[Precio Unitario]]*Cocina[[#This Row],[Cantidad Ordenada]]</f>
        <v>21</v>
      </c>
      <c r="J1127">
        <f>Cocina[[#This Row],[Costo Unitario]]*Cocina[[#This Row],[Cantidad Ordenada]]</f>
        <v>13</v>
      </c>
      <c r="K1127">
        <f>Cocina[[#This Row],[Ganacia Bruta]]-Cocina[[#This Row],[Coste Total]]</f>
        <v>8</v>
      </c>
      <c r="L1127" s="3">
        <f>Cocina[[#This Row],[Ganancia Neta]]/Cocina[[#This Row],[Ganacia Bruta]]</f>
        <v>0.38095238095238093</v>
      </c>
      <c r="N1127"/>
    </row>
    <row r="1128" spans="1:14" x14ac:dyDescent="0.2">
      <c r="A1128">
        <v>453</v>
      </c>
      <c r="B1128">
        <v>6</v>
      </c>
      <c r="C1128" t="s">
        <v>29</v>
      </c>
      <c r="D1128">
        <v>20</v>
      </c>
      <c r="E1128">
        <v>34</v>
      </c>
      <c r="F1128">
        <v>1</v>
      </c>
      <c r="G1128">
        <v>42</v>
      </c>
      <c r="H1128" s="8">
        <f>Cocina[[#This Row],[Tiempo de Preparación]]/Cocina[[#This Row],[Cantidad Ordenada]]</f>
        <v>42</v>
      </c>
      <c r="I1128">
        <f>Cocina[[#This Row],[Precio Unitario]]*Cocina[[#This Row],[Cantidad Ordenada]]</f>
        <v>34</v>
      </c>
      <c r="J1128">
        <f>Cocina[[#This Row],[Costo Unitario]]*Cocina[[#This Row],[Cantidad Ordenada]]</f>
        <v>20</v>
      </c>
      <c r="K1128">
        <f>Cocina[[#This Row],[Ganacia Bruta]]-Cocina[[#This Row],[Coste Total]]</f>
        <v>14</v>
      </c>
      <c r="L1128" s="3">
        <f>Cocina[[#This Row],[Ganancia Neta]]/Cocina[[#This Row],[Ganacia Bruta]]</f>
        <v>0.41176470588235292</v>
      </c>
      <c r="N1128"/>
    </row>
    <row r="1129" spans="1:14" x14ac:dyDescent="0.2">
      <c r="A1129">
        <v>453</v>
      </c>
      <c r="B1129">
        <v>6</v>
      </c>
      <c r="C1129" t="s">
        <v>95</v>
      </c>
      <c r="D1129">
        <v>19</v>
      </c>
      <c r="E1129">
        <v>32</v>
      </c>
      <c r="F1129">
        <v>3</v>
      </c>
      <c r="G1129">
        <v>58</v>
      </c>
      <c r="H1129" s="8">
        <f>Cocina[[#This Row],[Tiempo de Preparación]]/Cocina[[#This Row],[Cantidad Ordenada]]</f>
        <v>19.333333333333332</v>
      </c>
      <c r="I1129">
        <f>Cocina[[#This Row],[Precio Unitario]]*Cocina[[#This Row],[Cantidad Ordenada]]</f>
        <v>96</v>
      </c>
      <c r="J1129">
        <f>Cocina[[#This Row],[Costo Unitario]]*Cocina[[#This Row],[Cantidad Ordenada]]</f>
        <v>57</v>
      </c>
      <c r="K1129">
        <f>Cocina[[#This Row],[Ganacia Bruta]]-Cocina[[#This Row],[Coste Total]]</f>
        <v>39</v>
      </c>
      <c r="L1129" s="3">
        <f>Cocina[[#This Row],[Ganancia Neta]]/Cocina[[#This Row],[Ganacia Bruta]]</f>
        <v>0.40625</v>
      </c>
      <c r="N1129"/>
    </row>
    <row r="1130" spans="1:14" x14ac:dyDescent="0.2">
      <c r="A1130">
        <v>454</v>
      </c>
      <c r="B1130">
        <v>1</v>
      </c>
      <c r="C1130" t="s">
        <v>41</v>
      </c>
      <c r="D1130">
        <v>16</v>
      </c>
      <c r="E1130">
        <v>27</v>
      </c>
      <c r="F1130">
        <v>2</v>
      </c>
      <c r="G1130">
        <v>49</v>
      </c>
      <c r="H1130" s="8">
        <f>Cocina[[#This Row],[Tiempo de Preparación]]/Cocina[[#This Row],[Cantidad Ordenada]]</f>
        <v>24.5</v>
      </c>
      <c r="I1130">
        <f>Cocina[[#This Row],[Precio Unitario]]*Cocina[[#This Row],[Cantidad Ordenada]]</f>
        <v>54</v>
      </c>
      <c r="J1130">
        <f>Cocina[[#This Row],[Costo Unitario]]*Cocina[[#This Row],[Cantidad Ordenada]]</f>
        <v>32</v>
      </c>
      <c r="K1130">
        <f>Cocina[[#This Row],[Ganacia Bruta]]-Cocina[[#This Row],[Coste Total]]</f>
        <v>22</v>
      </c>
      <c r="L1130" s="3">
        <f>Cocina[[#This Row],[Ganancia Neta]]/Cocina[[#This Row],[Ganacia Bruta]]</f>
        <v>0.40740740740740738</v>
      </c>
      <c r="N1130"/>
    </row>
    <row r="1131" spans="1:14" x14ac:dyDescent="0.2">
      <c r="A1131">
        <v>454</v>
      </c>
      <c r="B1131">
        <v>1</v>
      </c>
      <c r="C1131" t="s">
        <v>44</v>
      </c>
      <c r="D1131">
        <v>11</v>
      </c>
      <c r="E1131">
        <v>19</v>
      </c>
      <c r="F1131">
        <v>3</v>
      </c>
      <c r="G1131">
        <v>18</v>
      </c>
      <c r="H1131" s="8">
        <f>Cocina[[#This Row],[Tiempo de Preparación]]/Cocina[[#This Row],[Cantidad Ordenada]]</f>
        <v>6</v>
      </c>
      <c r="I1131">
        <f>Cocina[[#This Row],[Precio Unitario]]*Cocina[[#This Row],[Cantidad Ordenada]]</f>
        <v>57</v>
      </c>
      <c r="J1131">
        <f>Cocina[[#This Row],[Costo Unitario]]*Cocina[[#This Row],[Cantidad Ordenada]]</f>
        <v>33</v>
      </c>
      <c r="K1131">
        <f>Cocina[[#This Row],[Ganacia Bruta]]-Cocina[[#This Row],[Coste Total]]</f>
        <v>24</v>
      </c>
      <c r="L1131" s="3">
        <f>Cocina[[#This Row],[Ganancia Neta]]/Cocina[[#This Row],[Ganacia Bruta]]</f>
        <v>0.42105263157894735</v>
      </c>
      <c r="N1131"/>
    </row>
    <row r="1132" spans="1:14" x14ac:dyDescent="0.2">
      <c r="A1132">
        <v>454</v>
      </c>
      <c r="B1132">
        <v>1</v>
      </c>
      <c r="C1132" t="s">
        <v>35</v>
      </c>
      <c r="D1132">
        <v>22</v>
      </c>
      <c r="E1132">
        <v>36</v>
      </c>
      <c r="F1132">
        <v>2</v>
      </c>
      <c r="G1132">
        <v>42</v>
      </c>
      <c r="H1132" s="8">
        <f>Cocina[[#This Row],[Tiempo de Preparación]]/Cocina[[#This Row],[Cantidad Ordenada]]</f>
        <v>21</v>
      </c>
      <c r="I1132">
        <f>Cocina[[#This Row],[Precio Unitario]]*Cocina[[#This Row],[Cantidad Ordenada]]</f>
        <v>72</v>
      </c>
      <c r="J1132">
        <f>Cocina[[#This Row],[Costo Unitario]]*Cocina[[#This Row],[Cantidad Ordenada]]</f>
        <v>44</v>
      </c>
      <c r="K1132">
        <f>Cocina[[#This Row],[Ganacia Bruta]]-Cocina[[#This Row],[Coste Total]]</f>
        <v>28</v>
      </c>
      <c r="L1132" s="3">
        <f>Cocina[[#This Row],[Ganancia Neta]]/Cocina[[#This Row],[Ganacia Bruta]]</f>
        <v>0.3888888888888889</v>
      </c>
      <c r="N1132"/>
    </row>
    <row r="1133" spans="1:14" x14ac:dyDescent="0.2">
      <c r="A1133">
        <v>454</v>
      </c>
      <c r="B1133">
        <v>1</v>
      </c>
      <c r="C1133" t="s">
        <v>50</v>
      </c>
      <c r="D1133">
        <v>15</v>
      </c>
      <c r="E1133">
        <v>25</v>
      </c>
      <c r="F1133">
        <v>2</v>
      </c>
      <c r="G1133">
        <v>44</v>
      </c>
      <c r="H1133" s="8">
        <f>Cocina[[#This Row],[Tiempo de Preparación]]/Cocina[[#This Row],[Cantidad Ordenada]]</f>
        <v>22</v>
      </c>
      <c r="I1133">
        <f>Cocina[[#This Row],[Precio Unitario]]*Cocina[[#This Row],[Cantidad Ordenada]]</f>
        <v>50</v>
      </c>
      <c r="J1133">
        <f>Cocina[[#This Row],[Costo Unitario]]*Cocina[[#This Row],[Cantidad Ordenada]]</f>
        <v>30</v>
      </c>
      <c r="K1133">
        <f>Cocina[[#This Row],[Ganacia Bruta]]-Cocina[[#This Row],[Coste Total]]</f>
        <v>20</v>
      </c>
      <c r="L1133" s="3">
        <f>Cocina[[#This Row],[Ganancia Neta]]/Cocina[[#This Row],[Ganacia Bruta]]</f>
        <v>0.4</v>
      </c>
      <c r="N1133"/>
    </row>
    <row r="1134" spans="1:14" x14ac:dyDescent="0.2">
      <c r="A1134">
        <v>455</v>
      </c>
      <c r="B1134">
        <v>12</v>
      </c>
      <c r="C1134" t="s">
        <v>65</v>
      </c>
      <c r="D1134">
        <v>14</v>
      </c>
      <c r="E1134">
        <v>24</v>
      </c>
      <c r="F1134">
        <v>2</v>
      </c>
      <c r="G1134">
        <v>11</v>
      </c>
      <c r="H1134" s="8">
        <f>Cocina[[#This Row],[Tiempo de Preparación]]/Cocina[[#This Row],[Cantidad Ordenada]]</f>
        <v>5.5</v>
      </c>
      <c r="I1134">
        <f>Cocina[[#This Row],[Precio Unitario]]*Cocina[[#This Row],[Cantidad Ordenada]]</f>
        <v>48</v>
      </c>
      <c r="J1134">
        <f>Cocina[[#This Row],[Costo Unitario]]*Cocina[[#This Row],[Cantidad Ordenada]]</f>
        <v>28</v>
      </c>
      <c r="K1134">
        <f>Cocina[[#This Row],[Ganacia Bruta]]-Cocina[[#This Row],[Coste Total]]</f>
        <v>20</v>
      </c>
      <c r="L1134" s="3">
        <f>Cocina[[#This Row],[Ganancia Neta]]/Cocina[[#This Row],[Ganacia Bruta]]</f>
        <v>0.41666666666666669</v>
      </c>
      <c r="N1134"/>
    </row>
    <row r="1135" spans="1:14" x14ac:dyDescent="0.2">
      <c r="A1135">
        <v>456</v>
      </c>
      <c r="B1135">
        <v>13</v>
      </c>
      <c r="C1135" t="s">
        <v>26</v>
      </c>
      <c r="D1135">
        <v>25</v>
      </c>
      <c r="E1135">
        <v>40</v>
      </c>
      <c r="F1135">
        <v>2</v>
      </c>
      <c r="G1135">
        <v>47</v>
      </c>
      <c r="H1135" s="8">
        <f>Cocina[[#This Row],[Tiempo de Preparación]]/Cocina[[#This Row],[Cantidad Ordenada]]</f>
        <v>23.5</v>
      </c>
      <c r="I1135">
        <f>Cocina[[#This Row],[Precio Unitario]]*Cocina[[#This Row],[Cantidad Ordenada]]</f>
        <v>80</v>
      </c>
      <c r="J1135">
        <f>Cocina[[#This Row],[Costo Unitario]]*Cocina[[#This Row],[Cantidad Ordenada]]</f>
        <v>50</v>
      </c>
      <c r="K1135">
        <f>Cocina[[#This Row],[Ganacia Bruta]]-Cocina[[#This Row],[Coste Total]]</f>
        <v>30</v>
      </c>
      <c r="L1135" s="3">
        <f>Cocina[[#This Row],[Ganancia Neta]]/Cocina[[#This Row],[Ganacia Bruta]]</f>
        <v>0.375</v>
      </c>
      <c r="N1135"/>
    </row>
    <row r="1136" spans="1:14" x14ac:dyDescent="0.2">
      <c r="A1136">
        <v>456</v>
      </c>
      <c r="B1136">
        <v>13</v>
      </c>
      <c r="C1136" t="s">
        <v>29</v>
      </c>
      <c r="D1136">
        <v>20</v>
      </c>
      <c r="E1136">
        <v>34</v>
      </c>
      <c r="F1136">
        <v>2</v>
      </c>
      <c r="G1136">
        <v>24</v>
      </c>
      <c r="H1136" s="8">
        <f>Cocina[[#This Row],[Tiempo de Preparación]]/Cocina[[#This Row],[Cantidad Ordenada]]</f>
        <v>12</v>
      </c>
      <c r="I1136">
        <f>Cocina[[#This Row],[Precio Unitario]]*Cocina[[#This Row],[Cantidad Ordenada]]</f>
        <v>68</v>
      </c>
      <c r="J1136">
        <f>Cocina[[#This Row],[Costo Unitario]]*Cocina[[#This Row],[Cantidad Ordenada]]</f>
        <v>40</v>
      </c>
      <c r="K1136">
        <f>Cocina[[#This Row],[Ganacia Bruta]]-Cocina[[#This Row],[Coste Total]]</f>
        <v>28</v>
      </c>
      <c r="L1136" s="3">
        <f>Cocina[[#This Row],[Ganancia Neta]]/Cocina[[#This Row],[Ganacia Bruta]]</f>
        <v>0.41176470588235292</v>
      </c>
      <c r="N1136"/>
    </row>
    <row r="1137" spans="1:14" x14ac:dyDescent="0.2">
      <c r="A1137">
        <v>457</v>
      </c>
      <c r="B1137">
        <v>18</v>
      </c>
      <c r="C1137" t="s">
        <v>102</v>
      </c>
      <c r="D1137">
        <v>20</v>
      </c>
      <c r="E1137">
        <v>33</v>
      </c>
      <c r="F1137">
        <v>3</v>
      </c>
      <c r="G1137">
        <v>43</v>
      </c>
      <c r="H1137" s="8">
        <f>Cocina[[#This Row],[Tiempo de Preparación]]/Cocina[[#This Row],[Cantidad Ordenada]]</f>
        <v>14.333333333333334</v>
      </c>
      <c r="I1137">
        <f>Cocina[[#This Row],[Precio Unitario]]*Cocina[[#This Row],[Cantidad Ordenada]]</f>
        <v>99</v>
      </c>
      <c r="J1137">
        <f>Cocina[[#This Row],[Costo Unitario]]*Cocina[[#This Row],[Cantidad Ordenada]]</f>
        <v>60</v>
      </c>
      <c r="K1137">
        <f>Cocina[[#This Row],[Ganacia Bruta]]-Cocina[[#This Row],[Coste Total]]</f>
        <v>39</v>
      </c>
      <c r="L1137" s="3">
        <f>Cocina[[#This Row],[Ganancia Neta]]/Cocina[[#This Row],[Ganacia Bruta]]</f>
        <v>0.39393939393939392</v>
      </c>
      <c r="N1137"/>
    </row>
    <row r="1138" spans="1:14" x14ac:dyDescent="0.2">
      <c r="A1138">
        <v>457</v>
      </c>
      <c r="B1138">
        <v>18</v>
      </c>
      <c r="C1138" t="s">
        <v>44</v>
      </c>
      <c r="D1138">
        <v>11</v>
      </c>
      <c r="E1138">
        <v>19</v>
      </c>
      <c r="F1138">
        <v>2</v>
      </c>
      <c r="G1138">
        <v>15</v>
      </c>
      <c r="H1138" s="8">
        <f>Cocina[[#This Row],[Tiempo de Preparación]]/Cocina[[#This Row],[Cantidad Ordenada]]</f>
        <v>7.5</v>
      </c>
      <c r="I1138">
        <f>Cocina[[#This Row],[Precio Unitario]]*Cocina[[#This Row],[Cantidad Ordenada]]</f>
        <v>38</v>
      </c>
      <c r="J1138">
        <f>Cocina[[#This Row],[Costo Unitario]]*Cocina[[#This Row],[Cantidad Ordenada]]</f>
        <v>22</v>
      </c>
      <c r="K1138">
        <f>Cocina[[#This Row],[Ganacia Bruta]]-Cocina[[#This Row],[Coste Total]]</f>
        <v>16</v>
      </c>
      <c r="L1138" s="3">
        <f>Cocina[[#This Row],[Ganancia Neta]]/Cocina[[#This Row],[Ganacia Bruta]]</f>
        <v>0.42105263157894735</v>
      </c>
      <c r="N1138"/>
    </row>
    <row r="1139" spans="1:14" x14ac:dyDescent="0.2">
      <c r="A1139">
        <v>458</v>
      </c>
      <c r="B1139">
        <v>4</v>
      </c>
      <c r="C1139" t="s">
        <v>22</v>
      </c>
      <c r="D1139">
        <v>16</v>
      </c>
      <c r="E1139">
        <v>28</v>
      </c>
      <c r="F1139">
        <v>2</v>
      </c>
      <c r="G1139">
        <v>11</v>
      </c>
      <c r="H1139" s="8">
        <f>Cocina[[#This Row],[Tiempo de Preparación]]/Cocina[[#This Row],[Cantidad Ordenada]]</f>
        <v>5.5</v>
      </c>
      <c r="I1139">
        <f>Cocina[[#This Row],[Precio Unitario]]*Cocina[[#This Row],[Cantidad Ordenada]]</f>
        <v>56</v>
      </c>
      <c r="J1139">
        <f>Cocina[[#This Row],[Costo Unitario]]*Cocina[[#This Row],[Cantidad Ordenada]]</f>
        <v>32</v>
      </c>
      <c r="K1139">
        <f>Cocina[[#This Row],[Ganacia Bruta]]-Cocina[[#This Row],[Coste Total]]</f>
        <v>24</v>
      </c>
      <c r="L1139" s="3">
        <f>Cocina[[#This Row],[Ganancia Neta]]/Cocina[[#This Row],[Ganacia Bruta]]</f>
        <v>0.42857142857142855</v>
      </c>
      <c r="N1139"/>
    </row>
    <row r="1140" spans="1:14" x14ac:dyDescent="0.2">
      <c r="A1140">
        <v>458</v>
      </c>
      <c r="B1140">
        <v>4</v>
      </c>
      <c r="C1140" t="s">
        <v>29</v>
      </c>
      <c r="D1140">
        <v>20</v>
      </c>
      <c r="E1140">
        <v>34</v>
      </c>
      <c r="F1140">
        <v>3</v>
      </c>
      <c r="G1140">
        <v>28</v>
      </c>
      <c r="H1140" s="8">
        <f>Cocina[[#This Row],[Tiempo de Preparación]]/Cocina[[#This Row],[Cantidad Ordenada]]</f>
        <v>9.3333333333333339</v>
      </c>
      <c r="I1140">
        <f>Cocina[[#This Row],[Precio Unitario]]*Cocina[[#This Row],[Cantidad Ordenada]]</f>
        <v>102</v>
      </c>
      <c r="J1140">
        <f>Cocina[[#This Row],[Costo Unitario]]*Cocina[[#This Row],[Cantidad Ordenada]]</f>
        <v>60</v>
      </c>
      <c r="K1140">
        <f>Cocina[[#This Row],[Ganacia Bruta]]-Cocina[[#This Row],[Coste Total]]</f>
        <v>42</v>
      </c>
      <c r="L1140" s="3">
        <f>Cocina[[#This Row],[Ganancia Neta]]/Cocina[[#This Row],[Ganacia Bruta]]</f>
        <v>0.41176470588235292</v>
      </c>
      <c r="N1140"/>
    </row>
    <row r="1141" spans="1:14" x14ac:dyDescent="0.2">
      <c r="A1141">
        <v>458</v>
      </c>
      <c r="B1141">
        <v>4</v>
      </c>
      <c r="C1141" t="s">
        <v>102</v>
      </c>
      <c r="D1141">
        <v>20</v>
      </c>
      <c r="E1141">
        <v>33</v>
      </c>
      <c r="F1141">
        <v>2</v>
      </c>
      <c r="G1141">
        <v>6</v>
      </c>
      <c r="H1141" s="8">
        <f>Cocina[[#This Row],[Tiempo de Preparación]]/Cocina[[#This Row],[Cantidad Ordenada]]</f>
        <v>3</v>
      </c>
      <c r="I1141">
        <f>Cocina[[#This Row],[Precio Unitario]]*Cocina[[#This Row],[Cantidad Ordenada]]</f>
        <v>66</v>
      </c>
      <c r="J1141">
        <f>Cocina[[#This Row],[Costo Unitario]]*Cocina[[#This Row],[Cantidad Ordenada]]</f>
        <v>40</v>
      </c>
      <c r="K1141">
        <f>Cocina[[#This Row],[Ganacia Bruta]]-Cocina[[#This Row],[Coste Total]]</f>
        <v>26</v>
      </c>
      <c r="L1141" s="3">
        <f>Cocina[[#This Row],[Ganancia Neta]]/Cocina[[#This Row],[Ganacia Bruta]]</f>
        <v>0.39393939393939392</v>
      </c>
      <c r="N1141"/>
    </row>
    <row r="1142" spans="1:14" x14ac:dyDescent="0.2">
      <c r="A1142">
        <v>458</v>
      </c>
      <c r="B1142">
        <v>4</v>
      </c>
      <c r="C1142" t="s">
        <v>82</v>
      </c>
      <c r="D1142">
        <v>13</v>
      </c>
      <c r="E1142">
        <v>22</v>
      </c>
      <c r="F1142">
        <v>2</v>
      </c>
      <c r="G1142">
        <v>44</v>
      </c>
      <c r="H1142" s="8">
        <f>Cocina[[#This Row],[Tiempo de Preparación]]/Cocina[[#This Row],[Cantidad Ordenada]]</f>
        <v>22</v>
      </c>
      <c r="I1142">
        <f>Cocina[[#This Row],[Precio Unitario]]*Cocina[[#This Row],[Cantidad Ordenada]]</f>
        <v>44</v>
      </c>
      <c r="J1142">
        <f>Cocina[[#This Row],[Costo Unitario]]*Cocina[[#This Row],[Cantidad Ordenada]]</f>
        <v>26</v>
      </c>
      <c r="K1142">
        <f>Cocina[[#This Row],[Ganacia Bruta]]-Cocina[[#This Row],[Coste Total]]</f>
        <v>18</v>
      </c>
      <c r="L1142" s="3">
        <f>Cocina[[#This Row],[Ganancia Neta]]/Cocina[[#This Row],[Ganacia Bruta]]</f>
        <v>0.40909090909090912</v>
      </c>
      <c r="N1142"/>
    </row>
    <row r="1143" spans="1:14" x14ac:dyDescent="0.2">
      <c r="A1143">
        <v>459</v>
      </c>
      <c r="B1143">
        <v>20</v>
      </c>
      <c r="C1143" t="s">
        <v>22</v>
      </c>
      <c r="D1143">
        <v>16</v>
      </c>
      <c r="E1143">
        <v>28</v>
      </c>
      <c r="F1143">
        <v>3</v>
      </c>
      <c r="G1143">
        <v>30</v>
      </c>
      <c r="H1143" s="8">
        <f>Cocina[[#This Row],[Tiempo de Preparación]]/Cocina[[#This Row],[Cantidad Ordenada]]</f>
        <v>10</v>
      </c>
      <c r="I1143">
        <f>Cocina[[#This Row],[Precio Unitario]]*Cocina[[#This Row],[Cantidad Ordenada]]</f>
        <v>84</v>
      </c>
      <c r="J1143">
        <f>Cocina[[#This Row],[Costo Unitario]]*Cocina[[#This Row],[Cantidad Ordenada]]</f>
        <v>48</v>
      </c>
      <c r="K1143">
        <f>Cocina[[#This Row],[Ganacia Bruta]]-Cocina[[#This Row],[Coste Total]]</f>
        <v>36</v>
      </c>
      <c r="L1143" s="3">
        <f>Cocina[[#This Row],[Ganancia Neta]]/Cocina[[#This Row],[Ganacia Bruta]]</f>
        <v>0.42857142857142855</v>
      </c>
      <c r="N1143"/>
    </row>
    <row r="1144" spans="1:14" x14ac:dyDescent="0.2">
      <c r="A1144">
        <v>460</v>
      </c>
      <c r="B1144">
        <v>19</v>
      </c>
      <c r="C1144" t="s">
        <v>22</v>
      </c>
      <c r="D1144">
        <v>16</v>
      </c>
      <c r="E1144">
        <v>28</v>
      </c>
      <c r="F1144">
        <v>1</v>
      </c>
      <c r="G1144">
        <v>40</v>
      </c>
      <c r="H1144" s="8">
        <f>Cocina[[#This Row],[Tiempo de Preparación]]/Cocina[[#This Row],[Cantidad Ordenada]]</f>
        <v>40</v>
      </c>
      <c r="I1144">
        <f>Cocina[[#This Row],[Precio Unitario]]*Cocina[[#This Row],[Cantidad Ordenada]]</f>
        <v>28</v>
      </c>
      <c r="J1144">
        <f>Cocina[[#This Row],[Costo Unitario]]*Cocina[[#This Row],[Cantidad Ordenada]]</f>
        <v>16</v>
      </c>
      <c r="K1144">
        <f>Cocina[[#This Row],[Ganacia Bruta]]-Cocina[[#This Row],[Coste Total]]</f>
        <v>12</v>
      </c>
      <c r="L1144" s="3">
        <f>Cocina[[#This Row],[Ganancia Neta]]/Cocina[[#This Row],[Ganacia Bruta]]</f>
        <v>0.42857142857142855</v>
      </c>
      <c r="N1144"/>
    </row>
    <row r="1145" spans="1:14" x14ac:dyDescent="0.2">
      <c r="A1145">
        <v>460</v>
      </c>
      <c r="B1145">
        <v>19</v>
      </c>
      <c r="C1145" t="s">
        <v>61</v>
      </c>
      <c r="D1145">
        <v>15</v>
      </c>
      <c r="E1145">
        <v>26</v>
      </c>
      <c r="F1145">
        <v>1</v>
      </c>
      <c r="G1145">
        <v>8</v>
      </c>
      <c r="H1145" s="8">
        <f>Cocina[[#This Row],[Tiempo de Preparación]]/Cocina[[#This Row],[Cantidad Ordenada]]</f>
        <v>8</v>
      </c>
      <c r="I1145">
        <f>Cocina[[#This Row],[Precio Unitario]]*Cocina[[#This Row],[Cantidad Ordenada]]</f>
        <v>26</v>
      </c>
      <c r="J1145">
        <f>Cocina[[#This Row],[Costo Unitario]]*Cocina[[#This Row],[Cantidad Ordenada]]</f>
        <v>15</v>
      </c>
      <c r="K1145">
        <f>Cocina[[#This Row],[Ganacia Bruta]]-Cocina[[#This Row],[Coste Total]]</f>
        <v>11</v>
      </c>
      <c r="L1145" s="3">
        <f>Cocina[[#This Row],[Ganancia Neta]]/Cocina[[#This Row],[Ganacia Bruta]]</f>
        <v>0.42307692307692307</v>
      </c>
      <c r="N1145"/>
    </row>
    <row r="1146" spans="1:14" x14ac:dyDescent="0.2">
      <c r="A1146">
        <v>460</v>
      </c>
      <c r="B1146">
        <v>19</v>
      </c>
      <c r="C1146" t="s">
        <v>50</v>
      </c>
      <c r="D1146">
        <v>15</v>
      </c>
      <c r="E1146">
        <v>25</v>
      </c>
      <c r="F1146">
        <v>2</v>
      </c>
      <c r="G1146">
        <v>43</v>
      </c>
      <c r="H1146" s="8">
        <f>Cocina[[#This Row],[Tiempo de Preparación]]/Cocina[[#This Row],[Cantidad Ordenada]]</f>
        <v>21.5</v>
      </c>
      <c r="I1146">
        <f>Cocina[[#This Row],[Precio Unitario]]*Cocina[[#This Row],[Cantidad Ordenada]]</f>
        <v>50</v>
      </c>
      <c r="J1146">
        <f>Cocina[[#This Row],[Costo Unitario]]*Cocina[[#This Row],[Cantidad Ordenada]]</f>
        <v>30</v>
      </c>
      <c r="K1146">
        <f>Cocina[[#This Row],[Ganacia Bruta]]-Cocina[[#This Row],[Coste Total]]</f>
        <v>20</v>
      </c>
      <c r="L1146" s="3">
        <f>Cocina[[#This Row],[Ganancia Neta]]/Cocina[[#This Row],[Ganacia Bruta]]</f>
        <v>0.4</v>
      </c>
      <c r="N1146"/>
    </row>
    <row r="1147" spans="1:14" x14ac:dyDescent="0.2">
      <c r="A1147">
        <v>460</v>
      </c>
      <c r="B1147">
        <v>19</v>
      </c>
      <c r="C1147" t="s">
        <v>65</v>
      </c>
      <c r="D1147">
        <v>14</v>
      </c>
      <c r="E1147">
        <v>24</v>
      </c>
      <c r="F1147">
        <v>3</v>
      </c>
      <c r="G1147">
        <v>33</v>
      </c>
      <c r="H1147" s="8">
        <f>Cocina[[#This Row],[Tiempo de Preparación]]/Cocina[[#This Row],[Cantidad Ordenada]]</f>
        <v>11</v>
      </c>
      <c r="I1147">
        <f>Cocina[[#This Row],[Precio Unitario]]*Cocina[[#This Row],[Cantidad Ordenada]]</f>
        <v>72</v>
      </c>
      <c r="J1147">
        <f>Cocina[[#This Row],[Costo Unitario]]*Cocina[[#This Row],[Cantidad Ordenada]]</f>
        <v>42</v>
      </c>
      <c r="K1147">
        <f>Cocina[[#This Row],[Ganacia Bruta]]-Cocina[[#This Row],[Coste Total]]</f>
        <v>30</v>
      </c>
      <c r="L1147" s="3">
        <f>Cocina[[#This Row],[Ganancia Neta]]/Cocina[[#This Row],[Ganacia Bruta]]</f>
        <v>0.41666666666666669</v>
      </c>
      <c r="N1147"/>
    </row>
    <row r="1148" spans="1:14" x14ac:dyDescent="0.2">
      <c r="A1148">
        <v>461</v>
      </c>
      <c r="B1148">
        <v>4</v>
      </c>
      <c r="C1148" t="s">
        <v>11</v>
      </c>
      <c r="D1148">
        <v>21</v>
      </c>
      <c r="E1148">
        <v>35</v>
      </c>
      <c r="F1148">
        <v>2</v>
      </c>
      <c r="G1148">
        <v>38</v>
      </c>
      <c r="H1148" s="8">
        <f>Cocina[[#This Row],[Tiempo de Preparación]]/Cocina[[#This Row],[Cantidad Ordenada]]</f>
        <v>19</v>
      </c>
      <c r="I1148">
        <f>Cocina[[#This Row],[Precio Unitario]]*Cocina[[#This Row],[Cantidad Ordenada]]</f>
        <v>70</v>
      </c>
      <c r="J1148">
        <f>Cocina[[#This Row],[Costo Unitario]]*Cocina[[#This Row],[Cantidad Ordenada]]</f>
        <v>42</v>
      </c>
      <c r="K1148">
        <f>Cocina[[#This Row],[Ganacia Bruta]]-Cocina[[#This Row],[Coste Total]]</f>
        <v>28</v>
      </c>
      <c r="L1148" s="3">
        <f>Cocina[[#This Row],[Ganancia Neta]]/Cocina[[#This Row],[Ganacia Bruta]]</f>
        <v>0.4</v>
      </c>
      <c r="N1148"/>
    </row>
    <row r="1149" spans="1:14" x14ac:dyDescent="0.2">
      <c r="A1149">
        <v>461</v>
      </c>
      <c r="B1149">
        <v>4</v>
      </c>
      <c r="C1149" t="s">
        <v>18</v>
      </c>
      <c r="D1149">
        <v>17</v>
      </c>
      <c r="E1149">
        <v>29</v>
      </c>
      <c r="F1149">
        <v>1</v>
      </c>
      <c r="G1149">
        <v>28</v>
      </c>
      <c r="H1149" s="8">
        <f>Cocina[[#This Row],[Tiempo de Preparación]]/Cocina[[#This Row],[Cantidad Ordenada]]</f>
        <v>28</v>
      </c>
      <c r="I1149">
        <f>Cocina[[#This Row],[Precio Unitario]]*Cocina[[#This Row],[Cantidad Ordenada]]</f>
        <v>29</v>
      </c>
      <c r="J1149">
        <f>Cocina[[#This Row],[Costo Unitario]]*Cocina[[#This Row],[Cantidad Ordenada]]</f>
        <v>17</v>
      </c>
      <c r="K1149">
        <f>Cocina[[#This Row],[Ganacia Bruta]]-Cocina[[#This Row],[Coste Total]]</f>
        <v>12</v>
      </c>
      <c r="L1149" s="3">
        <f>Cocina[[#This Row],[Ganancia Neta]]/Cocina[[#This Row],[Ganacia Bruta]]</f>
        <v>0.41379310344827586</v>
      </c>
      <c r="N1149"/>
    </row>
    <row r="1150" spans="1:14" x14ac:dyDescent="0.2">
      <c r="A1150">
        <v>462</v>
      </c>
      <c r="B1150">
        <v>9</v>
      </c>
      <c r="C1150" t="s">
        <v>102</v>
      </c>
      <c r="D1150">
        <v>20</v>
      </c>
      <c r="E1150">
        <v>33</v>
      </c>
      <c r="F1150">
        <v>3</v>
      </c>
      <c r="G1150">
        <v>11</v>
      </c>
      <c r="H1150" s="8">
        <f>Cocina[[#This Row],[Tiempo de Preparación]]/Cocina[[#This Row],[Cantidad Ordenada]]</f>
        <v>3.6666666666666665</v>
      </c>
      <c r="I1150">
        <f>Cocina[[#This Row],[Precio Unitario]]*Cocina[[#This Row],[Cantidad Ordenada]]</f>
        <v>99</v>
      </c>
      <c r="J1150">
        <f>Cocina[[#This Row],[Costo Unitario]]*Cocina[[#This Row],[Cantidad Ordenada]]</f>
        <v>60</v>
      </c>
      <c r="K1150">
        <f>Cocina[[#This Row],[Ganacia Bruta]]-Cocina[[#This Row],[Coste Total]]</f>
        <v>39</v>
      </c>
      <c r="L1150" s="3">
        <f>Cocina[[#This Row],[Ganancia Neta]]/Cocina[[#This Row],[Ganacia Bruta]]</f>
        <v>0.39393939393939392</v>
      </c>
      <c r="N1150"/>
    </row>
    <row r="1151" spans="1:14" x14ac:dyDescent="0.2">
      <c r="A1151">
        <v>463</v>
      </c>
      <c r="B1151">
        <v>7</v>
      </c>
      <c r="C1151" t="s">
        <v>47</v>
      </c>
      <c r="D1151">
        <v>19</v>
      </c>
      <c r="E1151">
        <v>31</v>
      </c>
      <c r="F1151">
        <v>3</v>
      </c>
      <c r="G1151">
        <v>14</v>
      </c>
      <c r="H1151" s="8">
        <f>Cocina[[#This Row],[Tiempo de Preparación]]/Cocina[[#This Row],[Cantidad Ordenada]]</f>
        <v>4.666666666666667</v>
      </c>
      <c r="I1151">
        <f>Cocina[[#This Row],[Precio Unitario]]*Cocina[[#This Row],[Cantidad Ordenada]]</f>
        <v>93</v>
      </c>
      <c r="J1151">
        <f>Cocina[[#This Row],[Costo Unitario]]*Cocina[[#This Row],[Cantidad Ordenada]]</f>
        <v>57</v>
      </c>
      <c r="K1151">
        <f>Cocina[[#This Row],[Ganacia Bruta]]-Cocina[[#This Row],[Coste Total]]</f>
        <v>36</v>
      </c>
      <c r="L1151" s="3">
        <f>Cocina[[#This Row],[Ganancia Neta]]/Cocina[[#This Row],[Ganacia Bruta]]</f>
        <v>0.38709677419354838</v>
      </c>
      <c r="N1151"/>
    </row>
    <row r="1152" spans="1:14" x14ac:dyDescent="0.2">
      <c r="A1152">
        <v>464</v>
      </c>
      <c r="B1152">
        <v>16</v>
      </c>
      <c r="C1152" t="s">
        <v>61</v>
      </c>
      <c r="D1152">
        <v>15</v>
      </c>
      <c r="E1152">
        <v>26</v>
      </c>
      <c r="F1152">
        <v>3</v>
      </c>
      <c r="G1152">
        <v>50</v>
      </c>
      <c r="H1152" s="8">
        <f>Cocina[[#This Row],[Tiempo de Preparación]]/Cocina[[#This Row],[Cantidad Ordenada]]</f>
        <v>16.666666666666668</v>
      </c>
      <c r="I1152">
        <f>Cocina[[#This Row],[Precio Unitario]]*Cocina[[#This Row],[Cantidad Ordenada]]</f>
        <v>78</v>
      </c>
      <c r="J1152">
        <f>Cocina[[#This Row],[Costo Unitario]]*Cocina[[#This Row],[Cantidad Ordenada]]</f>
        <v>45</v>
      </c>
      <c r="K1152">
        <f>Cocina[[#This Row],[Ganacia Bruta]]-Cocina[[#This Row],[Coste Total]]</f>
        <v>33</v>
      </c>
      <c r="L1152" s="3">
        <f>Cocina[[#This Row],[Ganancia Neta]]/Cocina[[#This Row],[Ganacia Bruta]]</f>
        <v>0.42307692307692307</v>
      </c>
      <c r="N1152"/>
    </row>
    <row r="1153" spans="1:14" x14ac:dyDescent="0.2">
      <c r="A1153">
        <v>464</v>
      </c>
      <c r="B1153">
        <v>16</v>
      </c>
      <c r="C1153" t="s">
        <v>41</v>
      </c>
      <c r="D1153">
        <v>16</v>
      </c>
      <c r="E1153">
        <v>27</v>
      </c>
      <c r="F1153">
        <v>2</v>
      </c>
      <c r="G1153">
        <v>24</v>
      </c>
      <c r="H1153" s="8">
        <f>Cocina[[#This Row],[Tiempo de Preparación]]/Cocina[[#This Row],[Cantidad Ordenada]]</f>
        <v>12</v>
      </c>
      <c r="I1153">
        <f>Cocina[[#This Row],[Precio Unitario]]*Cocina[[#This Row],[Cantidad Ordenada]]</f>
        <v>54</v>
      </c>
      <c r="J1153">
        <f>Cocina[[#This Row],[Costo Unitario]]*Cocina[[#This Row],[Cantidad Ordenada]]</f>
        <v>32</v>
      </c>
      <c r="K1153">
        <f>Cocina[[#This Row],[Ganacia Bruta]]-Cocina[[#This Row],[Coste Total]]</f>
        <v>22</v>
      </c>
      <c r="L1153" s="3">
        <f>Cocina[[#This Row],[Ganancia Neta]]/Cocina[[#This Row],[Ganacia Bruta]]</f>
        <v>0.40740740740740738</v>
      </c>
      <c r="N1153"/>
    </row>
    <row r="1154" spans="1:14" x14ac:dyDescent="0.2">
      <c r="A1154">
        <v>464</v>
      </c>
      <c r="B1154">
        <v>16</v>
      </c>
      <c r="C1154" t="s">
        <v>82</v>
      </c>
      <c r="D1154">
        <v>13</v>
      </c>
      <c r="E1154">
        <v>22</v>
      </c>
      <c r="F1154">
        <v>1</v>
      </c>
      <c r="G1154">
        <v>10</v>
      </c>
      <c r="H1154" s="8">
        <f>Cocina[[#This Row],[Tiempo de Preparación]]/Cocina[[#This Row],[Cantidad Ordenada]]</f>
        <v>10</v>
      </c>
      <c r="I1154">
        <f>Cocina[[#This Row],[Precio Unitario]]*Cocina[[#This Row],[Cantidad Ordenada]]</f>
        <v>22</v>
      </c>
      <c r="J1154">
        <f>Cocina[[#This Row],[Costo Unitario]]*Cocina[[#This Row],[Cantidad Ordenada]]</f>
        <v>13</v>
      </c>
      <c r="K1154">
        <f>Cocina[[#This Row],[Ganacia Bruta]]-Cocina[[#This Row],[Coste Total]]</f>
        <v>9</v>
      </c>
      <c r="L1154" s="3">
        <f>Cocina[[#This Row],[Ganancia Neta]]/Cocina[[#This Row],[Ganacia Bruta]]</f>
        <v>0.40909090909090912</v>
      </c>
      <c r="N1154"/>
    </row>
    <row r="1155" spans="1:14" x14ac:dyDescent="0.2">
      <c r="A1155">
        <v>465</v>
      </c>
      <c r="B1155">
        <v>4</v>
      </c>
      <c r="C1155" t="s">
        <v>50</v>
      </c>
      <c r="D1155">
        <v>15</v>
      </c>
      <c r="E1155">
        <v>25</v>
      </c>
      <c r="F1155">
        <v>3</v>
      </c>
      <c r="G1155">
        <v>37</v>
      </c>
      <c r="H1155" s="8">
        <f>Cocina[[#This Row],[Tiempo de Preparación]]/Cocina[[#This Row],[Cantidad Ordenada]]</f>
        <v>12.333333333333334</v>
      </c>
      <c r="I1155">
        <f>Cocina[[#This Row],[Precio Unitario]]*Cocina[[#This Row],[Cantidad Ordenada]]</f>
        <v>75</v>
      </c>
      <c r="J1155">
        <f>Cocina[[#This Row],[Costo Unitario]]*Cocina[[#This Row],[Cantidad Ordenada]]</f>
        <v>45</v>
      </c>
      <c r="K1155">
        <f>Cocina[[#This Row],[Ganacia Bruta]]-Cocina[[#This Row],[Coste Total]]</f>
        <v>30</v>
      </c>
      <c r="L1155" s="3">
        <f>Cocina[[#This Row],[Ganancia Neta]]/Cocina[[#This Row],[Ganacia Bruta]]</f>
        <v>0.4</v>
      </c>
      <c r="N1155"/>
    </row>
    <row r="1156" spans="1:14" x14ac:dyDescent="0.2">
      <c r="A1156">
        <v>465</v>
      </c>
      <c r="B1156">
        <v>4</v>
      </c>
      <c r="C1156" t="s">
        <v>79</v>
      </c>
      <c r="D1156">
        <v>14</v>
      </c>
      <c r="E1156">
        <v>23</v>
      </c>
      <c r="F1156">
        <v>2</v>
      </c>
      <c r="G1156">
        <v>23</v>
      </c>
      <c r="H1156" s="8">
        <f>Cocina[[#This Row],[Tiempo de Preparación]]/Cocina[[#This Row],[Cantidad Ordenada]]</f>
        <v>11.5</v>
      </c>
      <c r="I1156">
        <f>Cocina[[#This Row],[Precio Unitario]]*Cocina[[#This Row],[Cantidad Ordenada]]</f>
        <v>46</v>
      </c>
      <c r="J1156">
        <f>Cocina[[#This Row],[Costo Unitario]]*Cocina[[#This Row],[Cantidad Ordenada]]</f>
        <v>28</v>
      </c>
      <c r="K1156">
        <f>Cocina[[#This Row],[Ganacia Bruta]]-Cocina[[#This Row],[Coste Total]]</f>
        <v>18</v>
      </c>
      <c r="L1156" s="3">
        <f>Cocina[[#This Row],[Ganancia Neta]]/Cocina[[#This Row],[Ganacia Bruta]]</f>
        <v>0.39130434782608697</v>
      </c>
      <c r="N1156"/>
    </row>
    <row r="1157" spans="1:14" x14ac:dyDescent="0.2">
      <c r="A1157">
        <v>466</v>
      </c>
      <c r="B1157">
        <v>4</v>
      </c>
      <c r="C1157" t="s">
        <v>82</v>
      </c>
      <c r="D1157">
        <v>13</v>
      </c>
      <c r="E1157">
        <v>22</v>
      </c>
      <c r="F1157">
        <v>1</v>
      </c>
      <c r="G1157">
        <v>50</v>
      </c>
      <c r="H1157" s="8">
        <f>Cocina[[#This Row],[Tiempo de Preparación]]/Cocina[[#This Row],[Cantidad Ordenada]]</f>
        <v>50</v>
      </c>
      <c r="I1157">
        <f>Cocina[[#This Row],[Precio Unitario]]*Cocina[[#This Row],[Cantidad Ordenada]]</f>
        <v>22</v>
      </c>
      <c r="J1157">
        <f>Cocina[[#This Row],[Costo Unitario]]*Cocina[[#This Row],[Cantidad Ordenada]]</f>
        <v>13</v>
      </c>
      <c r="K1157">
        <f>Cocina[[#This Row],[Ganacia Bruta]]-Cocina[[#This Row],[Coste Total]]</f>
        <v>9</v>
      </c>
      <c r="L1157" s="3">
        <f>Cocina[[#This Row],[Ganancia Neta]]/Cocina[[#This Row],[Ganacia Bruta]]</f>
        <v>0.40909090909090912</v>
      </c>
      <c r="N1157"/>
    </row>
    <row r="1158" spans="1:14" x14ac:dyDescent="0.2">
      <c r="A1158">
        <v>466</v>
      </c>
      <c r="B1158">
        <v>4</v>
      </c>
      <c r="C1158" t="s">
        <v>31</v>
      </c>
      <c r="D1158">
        <v>18</v>
      </c>
      <c r="E1158">
        <v>30</v>
      </c>
      <c r="F1158">
        <v>3</v>
      </c>
      <c r="G1158">
        <v>52</v>
      </c>
      <c r="H1158" s="8">
        <f>Cocina[[#This Row],[Tiempo de Preparación]]/Cocina[[#This Row],[Cantidad Ordenada]]</f>
        <v>17.333333333333332</v>
      </c>
      <c r="I1158">
        <f>Cocina[[#This Row],[Precio Unitario]]*Cocina[[#This Row],[Cantidad Ordenada]]</f>
        <v>90</v>
      </c>
      <c r="J1158">
        <f>Cocina[[#This Row],[Costo Unitario]]*Cocina[[#This Row],[Cantidad Ordenada]]</f>
        <v>54</v>
      </c>
      <c r="K1158">
        <f>Cocina[[#This Row],[Ganacia Bruta]]-Cocina[[#This Row],[Coste Total]]</f>
        <v>36</v>
      </c>
      <c r="L1158" s="3">
        <f>Cocina[[#This Row],[Ganancia Neta]]/Cocina[[#This Row],[Ganacia Bruta]]</f>
        <v>0.4</v>
      </c>
      <c r="N1158"/>
    </row>
    <row r="1159" spans="1:14" x14ac:dyDescent="0.2">
      <c r="A1159">
        <v>466</v>
      </c>
      <c r="B1159">
        <v>4</v>
      </c>
      <c r="C1159" t="s">
        <v>22</v>
      </c>
      <c r="D1159">
        <v>16</v>
      </c>
      <c r="E1159">
        <v>28</v>
      </c>
      <c r="F1159">
        <v>1</v>
      </c>
      <c r="G1159">
        <v>43</v>
      </c>
      <c r="H1159" s="8">
        <f>Cocina[[#This Row],[Tiempo de Preparación]]/Cocina[[#This Row],[Cantidad Ordenada]]</f>
        <v>43</v>
      </c>
      <c r="I1159">
        <f>Cocina[[#This Row],[Precio Unitario]]*Cocina[[#This Row],[Cantidad Ordenada]]</f>
        <v>28</v>
      </c>
      <c r="J1159">
        <f>Cocina[[#This Row],[Costo Unitario]]*Cocina[[#This Row],[Cantidad Ordenada]]</f>
        <v>16</v>
      </c>
      <c r="K1159">
        <f>Cocina[[#This Row],[Ganacia Bruta]]-Cocina[[#This Row],[Coste Total]]</f>
        <v>12</v>
      </c>
      <c r="L1159" s="3">
        <f>Cocina[[#This Row],[Ganancia Neta]]/Cocina[[#This Row],[Ganacia Bruta]]</f>
        <v>0.42857142857142855</v>
      </c>
      <c r="N1159"/>
    </row>
    <row r="1160" spans="1:14" x14ac:dyDescent="0.2">
      <c r="A1160">
        <v>467</v>
      </c>
      <c r="B1160">
        <v>15</v>
      </c>
      <c r="C1160" t="s">
        <v>102</v>
      </c>
      <c r="D1160">
        <v>20</v>
      </c>
      <c r="E1160">
        <v>33</v>
      </c>
      <c r="F1160">
        <v>3</v>
      </c>
      <c r="G1160">
        <v>13</v>
      </c>
      <c r="H1160" s="8">
        <f>Cocina[[#This Row],[Tiempo de Preparación]]/Cocina[[#This Row],[Cantidad Ordenada]]</f>
        <v>4.333333333333333</v>
      </c>
      <c r="I1160">
        <f>Cocina[[#This Row],[Precio Unitario]]*Cocina[[#This Row],[Cantidad Ordenada]]</f>
        <v>99</v>
      </c>
      <c r="J1160">
        <f>Cocina[[#This Row],[Costo Unitario]]*Cocina[[#This Row],[Cantidad Ordenada]]</f>
        <v>60</v>
      </c>
      <c r="K1160">
        <f>Cocina[[#This Row],[Ganacia Bruta]]-Cocina[[#This Row],[Coste Total]]</f>
        <v>39</v>
      </c>
      <c r="L1160" s="3">
        <f>Cocina[[#This Row],[Ganancia Neta]]/Cocina[[#This Row],[Ganacia Bruta]]</f>
        <v>0.39393939393939392</v>
      </c>
      <c r="N1160"/>
    </row>
    <row r="1161" spans="1:14" x14ac:dyDescent="0.2">
      <c r="A1161">
        <v>467</v>
      </c>
      <c r="B1161">
        <v>15</v>
      </c>
      <c r="C1161" t="s">
        <v>82</v>
      </c>
      <c r="D1161">
        <v>13</v>
      </c>
      <c r="E1161">
        <v>22</v>
      </c>
      <c r="F1161">
        <v>2</v>
      </c>
      <c r="G1161">
        <v>59</v>
      </c>
      <c r="H1161" s="8">
        <f>Cocina[[#This Row],[Tiempo de Preparación]]/Cocina[[#This Row],[Cantidad Ordenada]]</f>
        <v>29.5</v>
      </c>
      <c r="I1161">
        <f>Cocina[[#This Row],[Precio Unitario]]*Cocina[[#This Row],[Cantidad Ordenada]]</f>
        <v>44</v>
      </c>
      <c r="J1161">
        <f>Cocina[[#This Row],[Costo Unitario]]*Cocina[[#This Row],[Cantidad Ordenada]]</f>
        <v>26</v>
      </c>
      <c r="K1161">
        <f>Cocina[[#This Row],[Ganacia Bruta]]-Cocina[[#This Row],[Coste Total]]</f>
        <v>18</v>
      </c>
      <c r="L1161" s="3">
        <f>Cocina[[#This Row],[Ganancia Neta]]/Cocina[[#This Row],[Ganacia Bruta]]</f>
        <v>0.40909090909090912</v>
      </c>
      <c r="N1161"/>
    </row>
    <row r="1162" spans="1:14" x14ac:dyDescent="0.2">
      <c r="A1162">
        <v>468</v>
      </c>
      <c r="B1162">
        <v>14</v>
      </c>
      <c r="C1162" t="s">
        <v>44</v>
      </c>
      <c r="D1162">
        <v>11</v>
      </c>
      <c r="E1162">
        <v>19</v>
      </c>
      <c r="F1162">
        <v>2</v>
      </c>
      <c r="G1162">
        <v>38</v>
      </c>
      <c r="H1162" s="8">
        <f>Cocina[[#This Row],[Tiempo de Preparación]]/Cocina[[#This Row],[Cantidad Ordenada]]</f>
        <v>19</v>
      </c>
      <c r="I1162">
        <f>Cocina[[#This Row],[Precio Unitario]]*Cocina[[#This Row],[Cantidad Ordenada]]</f>
        <v>38</v>
      </c>
      <c r="J1162">
        <f>Cocina[[#This Row],[Costo Unitario]]*Cocina[[#This Row],[Cantidad Ordenada]]</f>
        <v>22</v>
      </c>
      <c r="K1162">
        <f>Cocina[[#This Row],[Ganacia Bruta]]-Cocina[[#This Row],[Coste Total]]</f>
        <v>16</v>
      </c>
      <c r="L1162" s="3">
        <f>Cocina[[#This Row],[Ganancia Neta]]/Cocina[[#This Row],[Ganacia Bruta]]</f>
        <v>0.42105263157894735</v>
      </c>
      <c r="N1162"/>
    </row>
    <row r="1163" spans="1:14" x14ac:dyDescent="0.2">
      <c r="A1163">
        <v>468</v>
      </c>
      <c r="B1163">
        <v>14</v>
      </c>
      <c r="C1163" t="s">
        <v>56</v>
      </c>
      <c r="D1163">
        <v>12</v>
      </c>
      <c r="E1163">
        <v>20</v>
      </c>
      <c r="F1163">
        <v>2</v>
      </c>
      <c r="G1163">
        <v>16</v>
      </c>
      <c r="H1163" s="8">
        <f>Cocina[[#This Row],[Tiempo de Preparación]]/Cocina[[#This Row],[Cantidad Ordenada]]</f>
        <v>8</v>
      </c>
      <c r="I1163">
        <f>Cocina[[#This Row],[Precio Unitario]]*Cocina[[#This Row],[Cantidad Ordenada]]</f>
        <v>40</v>
      </c>
      <c r="J1163">
        <f>Cocina[[#This Row],[Costo Unitario]]*Cocina[[#This Row],[Cantidad Ordenada]]</f>
        <v>24</v>
      </c>
      <c r="K1163">
        <f>Cocina[[#This Row],[Ganacia Bruta]]-Cocina[[#This Row],[Coste Total]]</f>
        <v>16</v>
      </c>
      <c r="L1163" s="3">
        <f>Cocina[[#This Row],[Ganancia Neta]]/Cocina[[#This Row],[Ganacia Bruta]]</f>
        <v>0.4</v>
      </c>
      <c r="N1163"/>
    </row>
    <row r="1164" spans="1:14" x14ac:dyDescent="0.2">
      <c r="A1164">
        <v>468</v>
      </c>
      <c r="B1164">
        <v>14</v>
      </c>
      <c r="C1164" t="s">
        <v>22</v>
      </c>
      <c r="D1164">
        <v>16</v>
      </c>
      <c r="E1164">
        <v>28</v>
      </c>
      <c r="F1164">
        <v>1</v>
      </c>
      <c r="G1164">
        <v>9</v>
      </c>
      <c r="H1164" s="8">
        <f>Cocina[[#This Row],[Tiempo de Preparación]]/Cocina[[#This Row],[Cantidad Ordenada]]</f>
        <v>9</v>
      </c>
      <c r="I1164">
        <f>Cocina[[#This Row],[Precio Unitario]]*Cocina[[#This Row],[Cantidad Ordenada]]</f>
        <v>28</v>
      </c>
      <c r="J1164">
        <f>Cocina[[#This Row],[Costo Unitario]]*Cocina[[#This Row],[Cantidad Ordenada]]</f>
        <v>16</v>
      </c>
      <c r="K1164">
        <f>Cocina[[#This Row],[Ganacia Bruta]]-Cocina[[#This Row],[Coste Total]]</f>
        <v>12</v>
      </c>
      <c r="L1164" s="3">
        <f>Cocina[[#This Row],[Ganancia Neta]]/Cocina[[#This Row],[Ganacia Bruta]]</f>
        <v>0.42857142857142855</v>
      </c>
      <c r="N1164"/>
    </row>
    <row r="1165" spans="1:14" x14ac:dyDescent="0.2">
      <c r="A1165">
        <v>469</v>
      </c>
      <c r="B1165">
        <v>1</v>
      </c>
      <c r="C1165" t="s">
        <v>11</v>
      </c>
      <c r="D1165">
        <v>21</v>
      </c>
      <c r="E1165">
        <v>35</v>
      </c>
      <c r="F1165">
        <v>3</v>
      </c>
      <c r="G1165">
        <v>22</v>
      </c>
      <c r="H1165" s="8">
        <f>Cocina[[#This Row],[Tiempo de Preparación]]/Cocina[[#This Row],[Cantidad Ordenada]]</f>
        <v>7.333333333333333</v>
      </c>
      <c r="I1165">
        <f>Cocina[[#This Row],[Precio Unitario]]*Cocina[[#This Row],[Cantidad Ordenada]]</f>
        <v>105</v>
      </c>
      <c r="J1165">
        <f>Cocina[[#This Row],[Costo Unitario]]*Cocina[[#This Row],[Cantidad Ordenada]]</f>
        <v>63</v>
      </c>
      <c r="K1165">
        <f>Cocina[[#This Row],[Ganacia Bruta]]-Cocina[[#This Row],[Coste Total]]</f>
        <v>42</v>
      </c>
      <c r="L1165" s="3">
        <f>Cocina[[#This Row],[Ganancia Neta]]/Cocina[[#This Row],[Ganacia Bruta]]</f>
        <v>0.4</v>
      </c>
      <c r="N1165"/>
    </row>
    <row r="1166" spans="1:14" x14ac:dyDescent="0.2">
      <c r="A1166">
        <v>469</v>
      </c>
      <c r="B1166">
        <v>1</v>
      </c>
      <c r="C1166" t="s">
        <v>95</v>
      </c>
      <c r="D1166">
        <v>19</v>
      </c>
      <c r="E1166">
        <v>32</v>
      </c>
      <c r="F1166">
        <v>1</v>
      </c>
      <c r="G1166">
        <v>44</v>
      </c>
      <c r="H1166" s="8">
        <f>Cocina[[#This Row],[Tiempo de Preparación]]/Cocina[[#This Row],[Cantidad Ordenada]]</f>
        <v>44</v>
      </c>
      <c r="I1166">
        <f>Cocina[[#This Row],[Precio Unitario]]*Cocina[[#This Row],[Cantidad Ordenada]]</f>
        <v>32</v>
      </c>
      <c r="J1166">
        <f>Cocina[[#This Row],[Costo Unitario]]*Cocina[[#This Row],[Cantidad Ordenada]]</f>
        <v>19</v>
      </c>
      <c r="K1166">
        <f>Cocina[[#This Row],[Ganacia Bruta]]-Cocina[[#This Row],[Coste Total]]</f>
        <v>13</v>
      </c>
      <c r="L1166" s="3">
        <f>Cocina[[#This Row],[Ganancia Neta]]/Cocina[[#This Row],[Ganacia Bruta]]</f>
        <v>0.40625</v>
      </c>
      <c r="N1166"/>
    </row>
    <row r="1167" spans="1:14" x14ac:dyDescent="0.2">
      <c r="A1167">
        <v>470</v>
      </c>
      <c r="B1167">
        <v>17</v>
      </c>
      <c r="C1167" t="s">
        <v>65</v>
      </c>
      <c r="D1167">
        <v>14</v>
      </c>
      <c r="E1167">
        <v>24</v>
      </c>
      <c r="F1167">
        <v>1</v>
      </c>
      <c r="G1167">
        <v>44</v>
      </c>
      <c r="H1167" s="8">
        <f>Cocina[[#This Row],[Tiempo de Preparación]]/Cocina[[#This Row],[Cantidad Ordenada]]</f>
        <v>44</v>
      </c>
      <c r="I1167">
        <f>Cocina[[#This Row],[Precio Unitario]]*Cocina[[#This Row],[Cantidad Ordenada]]</f>
        <v>24</v>
      </c>
      <c r="J1167">
        <f>Cocina[[#This Row],[Costo Unitario]]*Cocina[[#This Row],[Cantidad Ordenada]]</f>
        <v>14</v>
      </c>
      <c r="K1167">
        <f>Cocina[[#This Row],[Ganacia Bruta]]-Cocina[[#This Row],[Coste Total]]</f>
        <v>10</v>
      </c>
      <c r="L1167" s="3">
        <f>Cocina[[#This Row],[Ganancia Neta]]/Cocina[[#This Row],[Ganacia Bruta]]</f>
        <v>0.41666666666666669</v>
      </c>
      <c r="N1167"/>
    </row>
    <row r="1168" spans="1:14" x14ac:dyDescent="0.2">
      <c r="A1168">
        <v>470</v>
      </c>
      <c r="B1168">
        <v>17</v>
      </c>
      <c r="C1168" t="s">
        <v>37</v>
      </c>
      <c r="D1168">
        <v>10</v>
      </c>
      <c r="E1168">
        <v>18</v>
      </c>
      <c r="F1168">
        <v>3</v>
      </c>
      <c r="G1168">
        <v>28</v>
      </c>
      <c r="H1168" s="8">
        <f>Cocina[[#This Row],[Tiempo de Preparación]]/Cocina[[#This Row],[Cantidad Ordenada]]</f>
        <v>9.3333333333333339</v>
      </c>
      <c r="I1168">
        <f>Cocina[[#This Row],[Precio Unitario]]*Cocina[[#This Row],[Cantidad Ordenada]]</f>
        <v>54</v>
      </c>
      <c r="J1168">
        <f>Cocina[[#This Row],[Costo Unitario]]*Cocina[[#This Row],[Cantidad Ordenada]]</f>
        <v>30</v>
      </c>
      <c r="K1168">
        <f>Cocina[[#This Row],[Ganacia Bruta]]-Cocina[[#This Row],[Coste Total]]</f>
        <v>24</v>
      </c>
      <c r="L1168" s="3">
        <f>Cocina[[#This Row],[Ganancia Neta]]/Cocina[[#This Row],[Ganacia Bruta]]</f>
        <v>0.44444444444444442</v>
      </c>
      <c r="N1168"/>
    </row>
    <row r="1169" spans="1:14" x14ac:dyDescent="0.2">
      <c r="A1169">
        <v>471</v>
      </c>
      <c r="B1169">
        <v>7</v>
      </c>
      <c r="C1169" t="s">
        <v>11</v>
      </c>
      <c r="D1169">
        <v>21</v>
      </c>
      <c r="E1169">
        <v>35</v>
      </c>
      <c r="F1169">
        <v>3</v>
      </c>
      <c r="G1169">
        <v>57</v>
      </c>
      <c r="H1169" s="8">
        <f>Cocina[[#This Row],[Tiempo de Preparación]]/Cocina[[#This Row],[Cantidad Ordenada]]</f>
        <v>19</v>
      </c>
      <c r="I1169">
        <f>Cocina[[#This Row],[Precio Unitario]]*Cocina[[#This Row],[Cantidad Ordenada]]</f>
        <v>105</v>
      </c>
      <c r="J1169">
        <f>Cocina[[#This Row],[Costo Unitario]]*Cocina[[#This Row],[Cantidad Ordenada]]</f>
        <v>63</v>
      </c>
      <c r="K1169">
        <f>Cocina[[#This Row],[Ganacia Bruta]]-Cocina[[#This Row],[Coste Total]]</f>
        <v>42</v>
      </c>
      <c r="L1169" s="3">
        <f>Cocina[[#This Row],[Ganancia Neta]]/Cocina[[#This Row],[Ganacia Bruta]]</f>
        <v>0.4</v>
      </c>
      <c r="N1169"/>
    </row>
    <row r="1170" spans="1:14" x14ac:dyDescent="0.2">
      <c r="A1170">
        <v>472</v>
      </c>
      <c r="B1170">
        <v>20</v>
      </c>
      <c r="C1170" t="s">
        <v>11</v>
      </c>
      <c r="D1170">
        <v>21</v>
      </c>
      <c r="E1170">
        <v>35</v>
      </c>
      <c r="F1170">
        <v>2</v>
      </c>
      <c r="G1170">
        <v>42</v>
      </c>
      <c r="H1170" s="8">
        <f>Cocina[[#This Row],[Tiempo de Preparación]]/Cocina[[#This Row],[Cantidad Ordenada]]</f>
        <v>21</v>
      </c>
      <c r="I1170">
        <f>Cocina[[#This Row],[Precio Unitario]]*Cocina[[#This Row],[Cantidad Ordenada]]</f>
        <v>70</v>
      </c>
      <c r="J1170">
        <f>Cocina[[#This Row],[Costo Unitario]]*Cocina[[#This Row],[Cantidad Ordenada]]</f>
        <v>42</v>
      </c>
      <c r="K1170">
        <f>Cocina[[#This Row],[Ganacia Bruta]]-Cocina[[#This Row],[Coste Total]]</f>
        <v>28</v>
      </c>
      <c r="L1170" s="3">
        <f>Cocina[[#This Row],[Ganancia Neta]]/Cocina[[#This Row],[Ganacia Bruta]]</f>
        <v>0.4</v>
      </c>
      <c r="N1170"/>
    </row>
    <row r="1171" spans="1:14" x14ac:dyDescent="0.2">
      <c r="A1171">
        <v>472</v>
      </c>
      <c r="B1171">
        <v>20</v>
      </c>
      <c r="C1171" t="s">
        <v>82</v>
      </c>
      <c r="D1171">
        <v>13</v>
      </c>
      <c r="E1171">
        <v>22</v>
      </c>
      <c r="F1171">
        <v>2</v>
      </c>
      <c r="G1171">
        <v>31</v>
      </c>
      <c r="H1171" s="8">
        <f>Cocina[[#This Row],[Tiempo de Preparación]]/Cocina[[#This Row],[Cantidad Ordenada]]</f>
        <v>15.5</v>
      </c>
      <c r="I1171">
        <f>Cocina[[#This Row],[Precio Unitario]]*Cocina[[#This Row],[Cantidad Ordenada]]</f>
        <v>44</v>
      </c>
      <c r="J1171">
        <f>Cocina[[#This Row],[Costo Unitario]]*Cocina[[#This Row],[Cantidad Ordenada]]</f>
        <v>26</v>
      </c>
      <c r="K1171">
        <f>Cocina[[#This Row],[Ganacia Bruta]]-Cocina[[#This Row],[Coste Total]]</f>
        <v>18</v>
      </c>
      <c r="L1171" s="3">
        <f>Cocina[[#This Row],[Ganancia Neta]]/Cocina[[#This Row],[Ganacia Bruta]]</f>
        <v>0.40909090909090912</v>
      </c>
      <c r="N1171"/>
    </row>
    <row r="1172" spans="1:14" x14ac:dyDescent="0.2">
      <c r="A1172">
        <v>473</v>
      </c>
      <c r="B1172">
        <v>13</v>
      </c>
      <c r="C1172" t="s">
        <v>82</v>
      </c>
      <c r="D1172">
        <v>13</v>
      </c>
      <c r="E1172">
        <v>22</v>
      </c>
      <c r="F1172">
        <v>2</v>
      </c>
      <c r="G1172">
        <v>51</v>
      </c>
      <c r="H1172" s="8">
        <f>Cocina[[#This Row],[Tiempo de Preparación]]/Cocina[[#This Row],[Cantidad Ordenada]]</f>
        <v>25.5</v>
      </c>
      <c r="I1172">
        <f>Cocina[[#This Row],[Precio Unitario]]*Cocina[[#This Row],[Cantidad Ordenada]]</f>
        <v>44</v>
      </c>
      <c r="J1172">
        <f>Cocina[[#This Row],[Costo Unitario]]*Cocina[[#This Row],[Cantidad Ordenada]]</f>
        <v>26</v>
      </c>
      <c r="K1172">
        <f>Cocina[[#This Row],[Ganacia Bruta]]-Cocina[[#This Row],[Coste Total]]</f>
        <v>18</v>
      </c>
      <c r="L1172" s="3">
        <f>Cocina[[#This Row],[Ganancia Neta]]/Cocina[[#This Row],[Ganacia Bruta]]</f>
        <v>0.40909090909090912</v>
      </c>
      <c r="N1172"/>
    </row>
    <row r="1173" spans="1:14" x14ac:dyDescent="0.2">
      <c r="A1173">
        <v>473</v>
      </c>
      <c r="B1173">
        <v>13</v>
      </c>
      <c r="C1173" t="s">
        <v>11</v>
      </c>
      <c r="D1173">
        <v>21</v>
      </c>
      <c r="E1173">
        <v>35</v>
      </c>
      <c r="F1173">
        <v>1</v>
      </c>
      <c r="G1173">
        <v>10</v>
      </c>
      <c r="H1173" s="8">
        <f>Cocina[[#This Row],[Tiempo de Preparación]]/Cocina[[#This Row],[Cantidad Ordenada]]</f>
        <v>10</v>
      </c>
      <c r="I1173">
        <f>Cocina[[#This Row],[Precio Unitario]]*Cocina[[#This Row],[Cantidad Ordenada]]</f>
        <v>35</v>
      </c>
      <c r="J1173">
        <f>Cocina[[#This Row],[Costo Unitario]]*Cocina[[#This Row],[Cantidad Ordenada]]</f>
        <v>21</v>
      </c>
      <c r="K1173">
        <f>Cocina[[#This Row],[Ganacia Bruta]]-Cocina[[#This Row],[Coste Total]]</f>
        <v>14</v>
      </c>
      <c r="L1173" s="3">
        <f>Cocina[[#This Row],[Ganancia Neta]]/Cocina[[#This Row],[Ganacia Bruta]]</f>
        <v>0.4</v>
      </c>
      <c r="N1173"/>
    </row>
    <row r="1174" spans="1:14" x14ac:dyDescent="0.2">
      <c r="A1174">
        <v>474</v>
      </c>
      <c r="B1174">
        <v>2</v>
      </c>
      <c r="C1174" t="s">
        <v>29</v>
      </c>
      <c r="D1174">
        <v>20</v>
      </c>
      <c r="E1174">
        <v>34</v>
      </c>
      <c r="F1174">
        <v>1</v>
      </c>
      <c r="G1174">
        <v>55</v>
      </c>
      <c r="H1174" s="8">
        <f>Cocina[[#This Row],[Tiempo de Preparación]]/Cocina[[#This Row],[Cantidad Ordenada]]</f>
        <v>55</v>
      </c>
      <c r="I1174">
        <f>Cocina[[#This Row],[Precio Unitario]]*Cocina[[#This Row],[Cantidad Ordenada]]</f>
        <v>34</v>
      </c>
      <c r="J1174">
        <f>Cocina[[#This Row],[Costo Unitario]]*Cocina[[#This Row],[Cantidad Ordenada]]</f>
        <v>20</v>
      </c>
      <c r="K1174">
        <f>Cocina[[#This Row],[Ganacia Bruta]]-Cocina[[#This Row],[Coste Total]]</f>
        <v>14</v>
      </c>
      <c r="L1174" s="3">
        <f>Cocina[[#This Row],[Ganancia Neta]]/Cocina[[#This Row],[Ganacia Bruta]]</f>
        <v>0.41176470588235292</v>
      </c>
      <c r="N1174"/>
    </row>
    <row r="1175" spans="1:14" x14ac:dyDescent="0.2">
      <c r="A1175">
        <v>474</v>
      </c>
      <c r="B1175">
        <v>2</v>
      </c>
      <c r="C1175" t="s">
        <v>18</v>
      </c>
      <c r="D1175">
        <v>17</v>
      </c>
      <c r="E1175">
        <v>29</v>
      </c>
      <c r="F1175">
        <v>1</v>
      </c>
      <c r="G1175">
        <v>37</v>
      </c>
      <c r="H1175" s="8">
        <f>Cocina[[#This Row],[Tiempo de Preparación]]/Cocina[[#This Row],[Cantidad Ordenada]]</f>
        <v>37</v>
      </c>
      <c r="I1175">
        <f>Cocina[[#This Row],[Precio Unitario]]*Cocina[[#This Row],[Cantidad Ordenada]]</f>
        <v>29</v>
      </c>
      <c r="J1175">
        <f>Cocina[[#This Row],[Costo Unitario]]*Cocina[[#This Row],[Cantidad Ordenada]]</f>
        <v>17</v>
      </c>
      <c r="K1175">
        <f>Cocina[[#This Row],[Ganacia Bruta]]-Cocina[[#This Row],[Coste Total]]</f>
        <v>12</v>
      </c>
      <c r="L1175" s="3">
        <f>Cocina[[#This Row],[Ganancia Neta]]/Cocina[[#This Row],[Ganacia Bruta]]</f>
        <v>0.41379310344827586</v>
      </c>
      <c r="N1175"/>
    </row>
    <row r="1176" spans="1:14" x14ac:dyDescent="0.2">
      <c r="A1176">
        <v>474</v>
      </c>
      <c r="B1176">
        <v>2</v>
      </c>
      <c r="C1176" t="s">
        <v>47</v>
      </c>
      <c r="D1176">
        <v>19</v>
      </c>
      <c r="E1176">
        <v>31</v>
      </c>
      <c r="F1176">
        <v>1</v>
      </c>
      <c r="G1176">
        <v>34</v>
      </c>
      <c r="H1176" s="8">
        <f>Cocina[[#This Row],[Tiempo de Preparación]]/Cocina[[#This Row],[Cantidad Ordenada]]</f>
        <v>34</v>
      </c>
      <c r="I1176">
        <f>Cocina[[#This Row],[Precio Unitario]]*Cocina[[#This Row],[Cantidad Ordenada]]</f>
        <v>31</v>
      </c>
      <c r="J1176">
        <f>Cocina[[#This Row],[Costo Unitario]]*Cocina[[#This Row],[Cantidad Ordenada]]</f>
        <v>19</v>
      </c>
      <c r="K1176">
        <f>Cocina[[#This Row],[Ganacia Bruta]]-Cocina[[#This Row],[Coste Total]]</f>
        <v>12</v>
      </c>
      <c r="L1176" s="3">
        <f>Cocina[[#This Row],[Ganancia Neta]]/Cocina[[#This Row],[Ganacia Bruta]]</f>
        <v>0.38709677419354838</v>
      </c>
      <c r="N1176"/>
    </row>
    <row r="1177" spans="1:14" x14ac:dyDescent="0.2">
      <c r="A1177">
        <v>474</v>
      </c>
      <c r="B1177">
        <v>2</v>
      </c>
      <c r="C1177" t="s">
        <v>22</v>
      </c>
      <c r="D1177">
        <v>16</v>
      </c>
      <c r="E1177">
        <v>28</v>
      </c>
      <c r="F1177">
        <v>3</v>
      </c>
      <c r="G1177">
        <v>35</v>
      </c>
      <c r="H1177" s="8">
        <f>Cocina[[#This Row],[Tiempo de Preparación]]/Cocina[[#This Row],[Cantidad Ordenada]]</f>
        <v>11.666666666666666</v>
      </c>
      <c r="I1177">
        <f>Cocina[[#This Row],[Precio Unitario]]*Cocina[[#This Row],[Cantidad Ordenada]]</f>
        <v>84</v>
      </c>
      <c r="J1177">
        <f>Cocina[[#This Row],[Costo Unitario]]*Cocina[[#This Row],[Cantidad Ordenada]]</f>
        <v>48</v>
      </c>
      <c r="K1177">
        <f>Cocina[[#This Row],[Ganacia Bruta]]-Cocina[[#This Row],[Coste Total]]</f>
        <v>36</v>
      </c>
      <c r="L1177" s="3">
        <f>Cocina[[#This Row],[Ganancia Neta]]/Cocina[[#This Row],[Ganacia Bruta]]</f>
        <v>0.42857142857142855</v>
      </c>
      <c r="N1177"/>
    </row>
    <row r="1178" spans="1:14" x14ac:dyDescent="0.2">
      <c r="A1178">
        <v>475</v>
      </c>
      <c r="B1178">
        <v>18</v>
      </c>
      <c r="C1178" t="s">
        <v>65</v>
      </c>
      <c r="D1178">
        <v>14</v>
      </c>
      <c r="E1178">
        <v>24</v>
      </c>
      <c r="F1178">
        <v>3</v>
      </c>
      <c r="G1178">
        <v>21</v>
      </c>
      <c r="H1178" s="8">
        <f>Cocina[[#This Row],[Tiempo de Preparación]]/Cocina[[#This Row],[Cantidad Ordenada]]</f>
        <v>7</v>
      </c>
      <c r="I1178">
        <f>Cocina[[#This Row],[Precio Unitario]]*Cocina[[#This Row],[Cantidad Ordenada]]</f>
        <v>72</v>
      </c>
      <c r="J1178">
        <f>Cocina[[#This Row],[Costo Unitario]]*Cocina[[#This Row],[Cantidad Ordenada]]</f>
        <v>42</v>
      </c>
      <c r="K1178">
        <f>Cocina[[#This Row],[Ganacia Bruta]]-Cocina[[#This Row],[Coste Total]]</f>
        <v>30</v>
      </c>
      <c r="L1178" s="3">
        <f>Cocina[[#This Row],[Ganancia Neta]]/Cocina[[#This Row],[Ganacia Bruta]]</f>
        <v>0.41666666666666669</v>
      </c>
      <c r="N1178"/>
    </row>
    <row r="1179" spans="1:14" x14ac:dyDescent="0.2">
      <c r="A1179">
        <v>475</v>
      </c>
      <c r="B1179">
        <v>18</v>
      </c>
      <c r="C1179" t="s">
        <v>29</v>
      </c>
      <c r="D1179">
        <v>20</v>
      </c>
      <c r="E1179">
        <v>34</v>
      </c>
      <c r="F1179">
        <v>3</v>
      </c>
      <c r="G1179">
        <v>14</v>
      </c>
      <c r="H1179" s="8">
        <f>Cocina[[#This Row],[Tiempo de Preparación]]/Cocina[[#This Row],[Cantidad Ordenada]]</f>
        <v>4.666666666666667</v>
      </c>
      <c r="I1179">
        <f>Cocina[[#This Row],[Precio Unitario]]*Cocina[[#This Row],[Cantidad Ordenada]]</f>
        <v>102</v>
      </c>
      <c r="J1179">
        <f>Cocina[[#This Row],[Costo Unitario]]*Cocina[[#This Row],[Cantidad Ordenada]]</f>
        <v>60</v>
      </c>
      <c r="K1179">
        <f>Cocina[[#This Row],[Ganacia Bruta]]-Cocina[[#This Row],[Coste Total]]</f>
        <v>42</v>
      </c>
      <c r="L1179" s="3">
        <f>Cocina[[#This Row],[Ganancia Neta]]/Cocina[[#This Row],[Ganacia Bruta]]</f>
        <v>0.41176470588235292</v>
      </c>
      <c r="N1179"/>
    </row>
    <row r="1180" spans="1:14" x14ac:dyDescent="0.2">
      <c r="A1180">
        <v>476</v>
      </c>
      <c r="B1180">
        <v>13</v>
      </c>
      <c r="C1180" t="s">
        <v>65</v>
      </c>
      <c r="D1180">
        <v>14</v>
      </c>
      <c r="E1180">
        <v>24</v>
      </c>
      <c r="F1180">
        <v>2</v>
      </c>
      <c r="G1180">
        <v>55</v>
      </c>
      <c r="H1180" s="8">
        <f>Cocina[[#This Row],[Tiempo de Preparación]]/Cocina[[#This Row],[Cantidad Ordenada]]</f>
        <v>27.5</v>
      </c>
      <c r="I1180">
        <f>Cocina[[#This Row],[Precio Unitario]]*Cocina[[#This Row],[Cantidad Ordenada]]</f>
        <v>48</v>
      </c>
      <c r="J1180">
        <f>Cocina[[#This Row],[Costo Unitario]]*Cocina[[#This Row],[Cantidad Ordenada]]</f>
        <v>28</v>
      </c>
      <c r="K1180">
        <f>Cocina[[#This Row],[Ganacia Bruta]]-Cocina[[#This Row],[Coste Total]]</f>
        <v>20</v>
      </c>
      <c r="L1180" s="3">
        <f>Cocina[[#This Row],[Ganancia Neta]]/Cocina[[#This Row],[Ganacia Bruta]]</f>
        <v>0.41666666666666669</v>
      </c>
      <c r="N1180"/>
    </row>
    <row r="1181" spans="1:14" x14ac:dyDescent="0.2">
      <c r="A1181">
        <v>476</v>
      </c>
      <c r="B1181">
        <v>13</v>
      </c>
      <c r="C1181" t="s">
        <v>29</v>
      </c>
      <c r="D1181">
        <v>20</v>
      </c>
      <c r="E1181">
        <v>34</v>
      </c>
      <c r="F1181">
        <v>1</v>
      </c>
      <c r="G1181">
        <v>34</v>
      </c>
      <c r="H1181" s="8">
        <f>Cocina[[#This Row],[Tiempo de Preparación]]/Cocina[[#This Row],[Cantidad Ordenada]]</f>
        <v>34</v>
      </c>
      <c r="I1181">
        <f>Cocina[[#This Row],[Precio Unitario]]*Cocina[[#This Row],[Cantidad Ordenada]]</f>
        <v>34</v>
      </c>
      <c r="J1181">
        <f>Cocina[[#This Row],[Costo Unitario]]*Cocina[[#This Row],[Cantidad Ordenada]]</f>
        <v>20</v>
      </c>
      <c r="K1181">
        <f>Cocina[[#This Row],[Ganacia Bruta]]-Cocina[[#This Row],[Coste Total]]</f>
        <v>14</v>
      </c>
      <c r="L1181" s="3">
        <f>Cocina[[#This Row],[Ganancia Neta]]/Cocina[[#This Row],[Ganacia Bruta]]</f>
        <v>0.41176470588235292</v>
      </c>
      <c r="N1181"/>
    </row>
    <row r="1182" spans="1:14" x14ac:dyDescent="0.2">
      <c r="A1182">
        <v>476</v>
      </c>
      <c r="B1182">
        <v>13</v>
      </c>
      <c r="C1182" t="s">
        <v>95</v>
      </c>
      <c r="D1182">
        <v>19</v>
      </c>
      <c r="E1182">
        <v>32</v>
      </c>
      <c r="F1182">
        <v>3</v>
      </c>
      <c r="G1182">
        <v>5</v>
      </c>
      <c r="H1182" s="8">
        <f>Cocina[[#This Row],[Tiempo de Preparación]]/Cocina[[#This Row],[Cantidad Ordenada]]</f>
        <v>1.6666666666666667</v>
      </c>
      <c r="I1182">
        <f>Cocina[[#This Row],[Precio Unitario]]*Cocina[[#This Row],[Cantidad Ordenada]]</f>
        <v>96</v>
      </c>
      <c r="J1182">
        <f>Cocina[[#This Row],[Costo Unitario]]*Cocina[[#This Row],[Cantidad Ordenada]]</f>
        <v>57</v>
      </c>
      <c r="K1182">
        <f>Cocina[[#This Row],[Ganacia Bruta]]-Cocina[[#This Row],[Coste Total]]</f>
        <v>39</v>
      </c>
      <c r="L1182" s="3">
        <f>Cocina[[#This Row],[Ganancia Neta]]/Cocina[[#This Row],[Ganacia Bruta]]</f>
        <v>0.40625</v>
      </c>
      <c r="N1182"/>
    </row>
    <row r="1183" spans="1:14" x14ac:dyDescent="0.2">
      <c r="A1183">
        <v>476</v>
      </c>
      <c r="B1183">
        <v>13</v>
      </c>
      <c r="C1183" t="s">
        <v>26</v>
      </c>
      <c r="D1183">
        <v>25</v>
      </c>
      <c r="E1183">
        <v>40</v>
      </c>
      <c r="F1183">
        <v>1</v>
      </c>
      <c r="G1183">
        <v>21</v>
      </c>
      <c r="H1183" s="8">
        <f>Cocina[[#This Row],[Tiempo de Preparación]]/Cocina[[#This Row],[Cantidad Ordenada]]</f>
        <v>21</v>
      </c>
      <c r="I1183">
        <f>Cocina[[#This Row],[Precio Unitario]]*Cocina[[#This Row],[Cantidad Ordenada]]</f>
        <v>40</v>
      </c>
      <c r="J1183">
        <f>Cocina[[#This Row],[Costo Unitario]]*Cocina[[#This Row],[Cantidad Ordenada]]</f>
        <v>25</v>
      </c>
      <c r="K1183">
        <f>Cocina[[#This Row],[Ganacia Bruta]]-Cocina[[#This Row],[Coste Total]]</f>
        <v>15</v>
      </c>
      <c r="L1183" s="3">
        <f>Cocina[[#This Row],[Ganancia Neta]]/Cocina[[#This Row],[Ganacia Bruta]]</f>
        <v>0.375</v>
      </c>
      <c r="N1183"/>
    </row>
    <row r="1184" spans="1:14" x14ac:dyDescent="0.2">
      <c r="A1184">
        <v>477</v>
      </c>
      <c r="B1184">
        <v>8</v>
      </c>
      <c r="C1184" t="s">
        <v>29</v>
      </c>
      <c r="D1184">
        <v>20</v>
      </c>
      <c r="E1184">
        <v>34</v>
      </c>
      <c r="F1184">
        <v>2</v>
      </c>
      <c r="G1184">
        <v>34</v>
      </c>
      <c r="H1184" s="8">
        <f>Cocina[[#This Row],[Tiempo de Preparación]]/Cocina[[#This Row],[Cantidad Ordenada]]</f>
        <v>17</v>
      </c>
      <c r="I1184">
        <f>Cocina[[#This Row],[Precio Unitario]]*Cocina[[#This Row],[Cantidad Ordenada]]</f>
        <v>68</v>
      </c>
      <c r="J1184">
        <f>Cocina[[#This Row],[Costo Unitario]]*Cocina[[#This Row],[Cantidad Ordenada]]</f>
        <v>40</v>
      </c>
      <c r="K1184">
        <f>Cocina[[#This Row],[Ganacia Bruta]]-Cocina[[#This Row],[Coste Total]]</f>
        <v>28</v>
      </c>
      <c r="L1184" s="3">
        <f>Cocina[[#This Row],[Ganancia Neta]]/Cocina[[#This Row],[Ganacia Bruta]]</f>
        <v>0.41176470588235292</v>
      </c>
      <c r="N1184"/>
    </row>
    <row r="1185" spans="1:14" x14ac:dyDescent="0.2">
      <c r="A1185">
        <v>477</v>
      </c>
      <c r="B1185">
        <v>8</v>
      </c>
      <c r="C1185" t="s">
        <v>79</v>
      </c>
      <c r="D1185">
        <v>14</v>
      </c>
      <c r="E1185">
        <v>23</v>
      </c>
      <c r="F1185">
        <v>2</v>
      </c>
      <c r="G1185">
        <v>13</v>
      </c>
      <c r="H1185" s="8">
        <f>Cocina[[#This Row],[Tiempo de Preparación]]/Cocina[[#This Row],[Cantidad Ordenada]]</f>
        <v>6.5</v>
      </c>
      <c r="I1185">
        <f>Cocina[[#This Row],[Precio Unitario]]*Cocina[[#This Row],[Cantidad Ordenada]]</f>
        <v>46</v>
      </c>
      <c r="J1185">
        <f>Cocina[[#This Row],[Costo Unitario]]*Cocina[[#This Row],[Cantidad Ordenada]]</f>
        <v>28</v>
      </c>
      <c r="K1185">
        <f>Cocina[[#This Row],[Ganacia Bruta]]-Cocina[[#This Row],[Coste Total]]</f>
        <v>18</v>
      </c>
      <c r="L1185" s="3">
        <f>Cocina[[#This Row],[Ganancia Neta]]/Cocina[[#This Row],[Ganacia Bruta]]</f>
        <v>0.39130434782608697</v>
      </c>
      <c r="N1185"/>
    </row>
    <row r="1186" spans="1:14" x14ac:dyDescent="0.2">
      <c r="A1186">
        <v>477</v>
      </c>
      <c r="B1186">
        <v>8</v>
      </c>
      <c r="C1186" t="s">
        <v>65</v>
      </c>
      <c r="D1186">
        <v>14</v>
      </c>
      <c r="E1186">
        <v>24</v>
      </c>
      <c r="F1186">
        <v>2</v>
      </c>
      <c r="G1186">
        <v>47</v>
      </c>
      <c r="H1186" s="8">
        <f>Cocina[[#This Row],[Tiempo de Preparación]]/Cocina[[#This Row],[Cantidad Ordenada]]</f>
        <v>23.5</v>
      </c>
      <c r="I1186">
        <f>Cocina[[#This Row],[Precio Unitario]]*Cocina[[#This Row],[Cantidad Ordenada]]</f>
        <v>48</v>
      </c>
      <c r="J1186">
        <f>Cocina[[#This Row],[Costo Unitario]]*Cocina[[#This Row],[Cantidad Ordenada]]</f>
        <v>28</v>
      </c>
      <c r="K1186">
        <f>Cocina[[#This Row],[Ganacia Bruta]]-Cocina[[#This Row],[Coste Total]]</f>
        <v>20</v>
      </c>
      <c r="L1186" s="3">
        <f>Cocina[[#This Row],[Ganancia Neta]]/Cocina[[#This Row],[Ganacia Bruta]]</f>
        <v>0.41666666666666669</v>
      </c>
      <c r="N1186"/>
    </row>
    <row r="1187" spans="1:14" x14ac:dyDescent="0.2">
      <c r="A1187">
        <v>477</v>
      </c>
      <c r="B1187">
        <v>8</v>
      </c>
      <c r="C1187" t="s">
        <v>33</v>
      </c>
      <c r="D1187">
        <v>13</v>
      </c>
      <c r="E1187">
        <v>21</v>
      </c>
      <c r="F1187">
        <v>2</v>
      </c>
      <c r="G1187">
        <v>21</v>
      </c>
      <c r="H1187" s="8">
        <f>Cocina[[#This Row],[Tiempo de Preparación]]/Cocina[[#This Row],[Cantidad Ordenada]]</f>
        <v>10.5</v>
      </c>
      <c r="I1187">
        <f>Cocina[[#This Row],[Precio Unitario]]*Cocina[[#This Row],[Cantidad Ordenada]]</f>
        <v>42</v>
      </c>
      <c r="J1187">
        <f>Cocina[[#This Row],[Costo Unitario]]*Cocina[[#This Row],[Cantidad Ordenada]]</f>
        <v>26</v>
      </c>
      <c r="K1187">
        <f>Cocina[[#This Row],[Ganacia Bruta]]-Cocina[[#This Row],[Coste Total]]</f>
        <v>16</v>
      </c>
      <c r="L1187" s="3">
        <f>Cocina[[#This Row],[Ganancia Neta]]/Cocina[[#This Row],[Ganacia Bruta]]</f>
        <v>0.38095238095238093</v>
      </c>
      <c r="N1187"/>
    </row>
    <row r="1188" spans="1:14" x14ac:dyDescent="0.2">
      <c r="A1188">
        <v>478</v>
      </c>
      <c r="B1188">
        <v>7</v>
      </c>
      <c r="C1188" t="s">
        <v>31</v>
      </c>
      <c r="D1188">
        <v>18</v>
      </c>
      <c r="E1188">
        <v>30</v>
      </c>
      <c r="F1188">
        <v>2</v>
      </c>
      <c r="G1188">
        <v>54</v>
      </c>
      <c r="H1188" s="8">
        <f>Cocina[[#This Row],[Tiempo de Preparación]]/Cocina[[#This Row],[Cantidad Ordenada]]</f>
        <v>27</v>
      </c>
      <c r="I1188">
        <f>Cocina[[#This Row],[Precio Unitario]]*Cocina[[#This Row],[Cantidad Ordenada]]</f>
        <v>60</v>
      </c>
      <c r="J1188">
        <f>Cocina[[#This Row],[Costo Unitario]]*Cocina[[#This Row],[Cantidad Ordenada]]</f>
        <v>36</v>
      </c>
      <c r="K1188">
        <f>Cocina[[#This Row],[Ganacia Bruta]]-Cocina[[#This Row],[Coste Total]]</f>
        <v>24</v>
      </c>
      <c r="L1188" s="3">
        <f>Cocina[[#This Row],[Ganancia Neta]]/Cocina[[#This Row],[Ganacia Bruta]]</f>
        <v>0.4</v>
      </c>
      <c r="N1188"/>
    </row>
    <row r="1189" spans="1:14" x14ac:dyDescent="0.2">
      <c r="A1189">
        <v>478</v>
      </c>
      <c r="B1189">
        <v>7</v>
      </c>
      <c r="C1189" t="s">
        <v>18</v>
      </c>
      <c r="D1189">
        <v>17</v>
      </c>
      <c r="E1189">
        <v>29</v>
      </c>
      <c r="F1189">
        <v>2</v>
      </c>
      <c r="G1189">
        <v>36</v>
      </c>
      <c r="H1189" s="8">
        <f>Cocina[[#This Row],[Tiempo de Preparación]]/Cocina[[#This Row],[Cantidad Ordenada]]</f>
        <v>18</v>
      </c>
      <c r="I1189">
        <f>Cocina[[#This Row],[Precio Unitario]]*Cocina[[#This Row],[Cantidad Ordenada]]</f>
        <v>58</v>
      </c>
      <c r="J1189">
        <f>Cocina[[#This Row],[Costo Unitario]]*Cocina[[#This Row],[Cantidad Ordenada]]</f>
        <v>34</v>
      </c>
      <c r="K1189">
        <f>Cocina[[#This Row],[Ganacia Bruta]]-Cocina[[#This Row],[Coste Total]]</f>
        <v>24</v>
      </c>
      <c r="L1189" s="3">
        <f>Cocina[[#This Row],[Ganancia Neta]]/Cocina[[#This Row],[Ganacia Bruta]]</f>
        <v>0.41379310344827586</v>
      </c>
      <c r="N1189"/>
    </row>
    <row r="1190" spans="1:14" x14ac:dyDescent="0.2">
      <c r="A1190">
        <v>479</v>
      </c>
      <c r="B1190">
        <v>1</v>
      </c>
      <c r="C1190" t="s">
        <v>37</v>
      </c>
      <c r="D1190">
        <v>10</v>
      </c>
      <c r="E1190">
        <v>18</v>
      </c>
      <c r="F1190">
        <v>1</v>
      </c>
      <c r="G1190">
        <v>45</v>
      </c>
      <c r="H1190" s="8">
        <f>Cocina[[#This Row],[Tiempo de Preparación]]/Cocina[[#This Row],[Cantidad Ordenada]]</f>
        <v>45</v>
      </c>
      <c r="I1190">
        <f>Cocina[[#This Row],[Precio Unitario]]*Cocina[[#This Row],[Cantidad Ordenada]]</f>
        <v>18</v>
      </c>
      <c r="J1190">
        <f>Cocina[[#This Row],[Costo Unitario]]*Cocina[[#This Row],[Cantidad Ordenada]]</f>
        <v>10</v>
      </c>
      <c r="K1190">
        <f>Cocina[[#This Row],[Ganacia Bruta]]-Cocina[[#This Row],[Coste Total]]</f>
        <v>8</v>
      </c>
      <c r="L1190" s="3">
        <f>Cocina[[#This Row],[Ganancia Neta]]/Cocina[[#This Row],[Ganacia Bruta]]</f>
        <v>0.44444444444444442</v>
      </c>
      <c r="N1190"/>
    </row>
    <row r="1191" spans="1:14" x14ac:dyDescent="0.2">
      <c r="A1191">
        <v>479</v>
      </c>
      <c r="B1191">
        <v>1</v>
      </c>
      <c r="C1191" t="s">
        <v>29</v>
      </c>
      <c r="D1191">
        <v>20</v>
      </c>
      <c r="E1191">
        <v>34</v>
      </c>
      <c r="F1191">
        <v>1</v>
      </c>
      <c r="G1191">
        <v>38</v>
      </c>
      <c r="H1191" s="8">
        <f>Cocina[[#This Row],[Tiempo de Preparación]]/Cocina[[#This Row],[Cantidad Ordenada]]</f>
        <v>38</v>
      </c>
      <c r="I1191">
        <f>Cocina[[#This Row],[Precio Unitario]]*Cocina[[#This Row],[Cantidad Ordenada]]</f>
        <v>34</v>
      </c>
      <c r="J1191">
        <f>Cocina[[#This Row],[Costo Unitario]]*Cocina[[#This Row],[Cantidad Ordenada]]</f>
        <v>20</v>
      </c>
      <c r="K1191">
        <f>Cocina[[#This Row],[Ganacia Bruta]]-Cocina[[#This Row],[Coste Total]]</f>
        <v>14</v>
      </c>
      <c r="L1191" s="3">
        <f>Cocina[[#This Row],[Ganancia Neta]]/Cocina[[#This Row],[Ganacia Bruta]]</f>
        <v>0.41176470588235292</v>
      </c>
      <c r="N1191"/>
    </row>
    <row r="1192" spans="1:14" x14ac:dyDescent="0.2">
      <c r="A1192">
        <v>480</v>
      </c>
      <c r="B1192">
        <v>1</v>
      </c>
      <c r="C1192" t="s">
        <v>11</v>
      </c>
      <c r="D1192">
        <v>21</v>
      </c>
      <c r="E1192">
        <v>35</v>
      </c>
      <c r="F1192">
        <v>3</v>
      </c>
      <c r="G1192">
        <v>57</v>
      </c>
      <c r="H1192" s="8">
        <f>Cocina[[#This Row],[Tiempo de Preparación]]/Cocina[[#This Row],[Cantidad Ordenada]]</f>
        <v>19</v>
      </c>
      <c r="I1192">
        <f>Cocina[[#This Row],[Precio Unitario]]*Cocina[[#This Row],[Cantidad Ordenada]]</f>
        <v>105</v>
      </c>
      <c r="J1192">
        <f>Cocina[[#This Row],[Costo Unitario]]*Cocina[[#This Row],[Cantidad Ordenada]]</f>
        <v>63</v>
      </c>
      <c r="K1192">
        <f>Cocina[[#This Row],[Ganacia Bruta]]-Cocina[[#This Row],[Coste Total]]</f>
        <v>42</v>
      </c>
      <c r="L1192" s="3">
        <f>Cocina[[#This Row],[Ganancia Neta]]/Cocina[[#This Row],[Ganacia Bruta]]</f>
        <v>0.4</v>
      </c>
      <c r="N1192"/>
    </row>
    <row r="1193" spans="1:14" x14ac:dyDescent="0.2">
      <c r="A1193">
        <v>480</v>
      </c>
      <c r="B1193">
        <v>1</v>
      </c>
      <c r="C1193" t="s">
        <v>41</v>
      </c>
      <c r="D1193">
        <v>16</v>
      </c>
      <c r="E1193">
        <v>27</v>
      </c>
      <c r="F1193">
        <v>2</v>
      </c>
      <c r="G1193">
        <v>8</v>
      </c>
      <c r="H1193" s="8">
        <f>Cocina[[#This Row],[Tiempo de Preparación]]/Cocina[[#This Row],[Cantidad Ordenada]]</f>
        <v>4</v>
      </c>
      <c r="I1193">
        <f>Cocina[[#This Row],[Precio Unitario]]*Cocina[[#This Row],[Cantidad Ordenada]]</f>
        <v>54</v>
      </c>
      <c r="J1193">
        <f>Cocina[[#This Row],[Costo Unitario]]*Cocina[[#This Row],[Cantidad Ordenada]]</f>
        <v>32</v>
      </c>
      <c r="K1193">
        <f>Cocina[[#This Row],[Ganacia Bruta]]-Cocina[[#This Row],[Coste Total]]</f>
        <v>22</v>
      </c>
      <c r="L1193" s="3">
        <f>Cocina[[#This Row],[Ganancia Neta]]/Cocina[[#This Row],[Ganacia Bruta]]</f>
        <v>0.40740740740740738</v>
      </c>
      <c r="N1193"/>
    </row>
    <row r="1194" spans="1:14" x14ac:dyDescent="0.2">
      <c r="A1194">
        <v>481</v>
      </c>
      <c r="B1194">
        <v>9</v>
      </c>
      <c r="C1194" t="s">
        <v>61</v>
      </c>
      <c r="D1194">
        <v>15</v>
      </c>
      <c r="E1194">
        <v>26</v>
      </c>
      <c r="F1194">
        <v>2</v>
      </c>
      <c r="G1194">
        <v>58</v>
      </c>
      <c r="H1194" s="8">
        <f>Cocina[[#This Row],[Tiempo de Preparación]]/Cocina[[#This Row],[Cantidad Ordenada]]</f>
        <v>29</v>
      </c>
      <c r="I1194">
        <f>Cocina[[#This Row],[Precio Unitario]]*Cocina[[#This Row],[Cantidad Ordenada]]</f>
        <v>52</v>
      </c>
      <c r="J1194">
        <f>Cocina[[#This Row],[Costo Unitario]]*Cocina[[#This Row],[Cantidad Ordenada]]</f>
        <v>30</v>
      </c>
      <c r="K1194">
        <f>Cocina[[#This Row],[Ganacia Bruta]]-Cocina[[#This Row],[Coste Total]]</f>
        <v>22</v>
      </c>
      <c r="L1194" s="3">
        <f>Cocina[[#This Row],[Ganancia Neta]]/Cocina[[#This Row],[Ganacia Bruta]]</f>
        <v>0.42307692307692307</v>
      </c>
      <c r="N1194"/>
    </row>
    <row r="1195" spans="1:14" x14ac:dyDescent="0.2">
      <c r="A1195">
        <v>482</v>
      </c>
      <c r="B1195">
        <v>9</v>
      </c>
      <c r="C1195" t="s">
        <v>33</v>
      </c>
      <c r="D1195">
        <v>13</v>
      </c>
      <c r="E1195">
        <v>21</v>
      </c>
      <c r="F1195">
        <v>3</v>
      </c>
      <c r="G1195">
        <v>21</v>
      </c>
      <c r="H1195" s="8">
        <f>Cocina[[#This Row],[Tiempo de Preparación]]/Cocina[[#This Row],[Cantidad Ordenada]]</f>
        <v>7</v>
      </c>
      <c r="I1195">
        <f>Cocina[[#This Row],[Precio Unitario]]*Cocina[[#This Row],[Cantidad Ordenada]]</f>
        <v>63</v>
      </c>
      <c r="J1195">
        <f>Cocina[[#This Row],[Costo Unitario]]*Cocina[[#This Row],[Cantidad Ordenada]]</f>
        <v>39</v>
      </c>
      <c r="K1195">
        <f>Cocina[[#This Row],[Ganacia Bruta]]-Cocina[[#This Row],[Coste Total]]</f>
        <v>24</v>
      </c>
      <c r="L1195" s="3">
        <f>Cocina[[#This Row],[Ganancia Neta]]/Cocina[[#This Row],[Ganacia Bruta]]</f>
        <v>0.38095238095238093</v>
      </c>
      <c r="N1195"/>
    </row>
    <row r="1196" spans="1:14" x14ac:dyDescent="0.2">
      <c r="A1196">
        <v>483</v>
      </c>
      <c r="B1196">
        <v>2</v>
      </c>
      <c r="C1196" t="s">
        <v>41</v>
      </c>
      <c r="D1196">
        <v>16</v>
      </c>
      <c r="E1196">
        <v>27</v>
      </c>
      <c r="F1196">
        <v>3</v>
      </c>
      <c r="G1196">
        <v>53</v>
      </c>
      <c r="H1196" s="8">
        <f>Cocina[[#This Row],[Tiempo de Preparación]]/Cocina[[#This Row],[Cantidad Ordenada]]</f>
        <v>17.666666666666668</v>
      </c>
      <c r="I1196">
        <f>Cocina[[#This Row],[Precio Unitario]]*Cocina[[#This Row],[Cantidad Ordenada]]</f>
        <v>81</v>
      </c>
      <c r="J1196">
        <f>Cocina[[#This Row],[Costo Unitario]]*Cocina[[#This Row],[Cantidad Ordenada]]</f>
        <v>48</v>
      </c>
      <c r="K1196">
        <f>Cocina[[#This Row],[Ganacia Bruta]]-Cocina[[#This Row],[Coste Total]]</f>
        <v>33</v>
      </c>
      <c r="L1196" s="3">
        <f>Cocina[[#This Row],[Ganancia Neta]]/Cocina[[#This Row],[Ganacia Bruta]]</f>
        <v>0.40740740740740738</v>
      </c>
      <c r="N1196"/>
    </row>
    <row r="1197" spans="1:14" x14ac:dyDescent="0.2">
      <c r="A1197">
        <v>484</v>
      </c>
      <c r="B1197">
        <v>18</v>
      </c>
      <c r="C1197" t="s">
        <v>50</v>
      </c>
      <c r="D1197">
        <v>15</v>
      </c>
      <c r="E1197">
        <v>25</v>
      </c>
      <c r="F1197">
        <v>3</v>
      </c>
      <c r="G1197">
        <v>34</v>
      </c>
      <c r="H1197" s="8">
        <f>Cocina[[#This Row],[Tiempo de Preparación]]/Cocina[[#This Row],[Cantidad Ordenada]]</f>
        <v>11.333333333333334</v>
      </c>
      <c r="I1197">
        <f>Cocina[[#This Row],[Precio Unitario]]*Cocina[[#This Row],[Cantidad Ordenada]]</f>
        <v>75</v>
      </c>
      <c r="J1197">
        <f>Cocina[[#This Row],[Costo Unitario]]*Cocina[[#This Row],[Cantidad Ordenada]]</f>
        <v>45</v>
      </c>
      <c r="K1197">
        <f>Cocina[[#This Row],[Ganacia Bruta]]-Cocina[[#This Row],[Coste Total]]</f>
        <v>30</v>
      </c>
      <c r="L1197" s="3">
        <f>Cocina[[#This Row],[Ganancia Neta]]/Cocina[[#This Row],[Ganacia Bruta]]</f>
        <v>0.4</v>
      </c>
      <c r="N1197"/>
    </row>
    <row r="1198" spans="1:14" x14ac:dyDescent="0.2">
      <c r="A1198">
        <v>485</v>
      </c>
      <c r="B1198">
        <v>6</v>
      </c>
      <c r="C1198" t="s">
        <v>65</v>
      </c>
      <c r="D1198">
        <v>14</v>
      </c>
      <c r="E1198">
        <v>24</v>
      </c>
      <c r="F1198">
        <v>3</v>
      </c>
      <c r="G1198">
        <v>23</v>
      </c>
      <c r="H1198" s="8">
        <f>Cocina[[#This Row],[Tiempo de Preparación]]/Cocina[[#This Row],[Cantidad Ordenada]]</f>
        <v>7.666666666666667</v>
      </c>
      <c r="I1198">
        <f>Cocina[[#This Row],[Precio Unitario]]*Cocina[[#This Row],[Cantidad Ordenada]]</f>
        <v>72</v>
      </c>
      <c r="J1198">
        <f>Cocina[[#This Row],[Costo Unitario]]*Cocina[[#This Row],[Cantidad Ordenada]]</f>
        <v>42</v>
      </c>
      <c r="K1198">
        <f>Cocina[[#This Row],[Ganacia Bruta]]-Cocina[[#This Row],[Coste Total]]</f>
        <v>30</v>
      </c>
      <c r="L1198" s="3">
        <f>Cocina[[#This Row],[Ganancia Neta]]/Cocina[[#This Row],[Ganacia Bruta]]</f>
        <v>0.41666666666666669</v>
      </c>
      <c r="N1198"/>
    </row>
    <row r="1199" spans="1:14" x14ac:dyDescent="0.2">
      <c r="A1199">
        <v>485</v>
      </c>
      <c r="B1199">
        <v>6</v>
      </c>
      <c r="C1199" t="s">
        <v>35</v>
      </c>
      <c r="D1199">
        <v>22</v>
      </c>
      <c r="E1199">
        <v>36</v>
      </c>
      <c r="F1199">
        <v>2</v>
      </c>
      <c r="G1199">
        <v>56</v>
      </c>
      <c r="H1199" s="8">
        <f>Cocina[[#This Row],[Tiempo de Preparación]]/Cocina[[#This Row],[Cantidad Ordenada]]</f>
        <v>28</v>
      </c>
      <c r="I1199">
        <f>Cocina[[#This Row],[Precio Unitario]]*Cocina[[#This Row],[Cantidad Ordenada]]</f>
        <v>72</v>
      </c>
      <c r="J1199">
        <f>Cocina[[#This Row],[Costo Unitario]]*Cocina[[#This Row],[Cantidad Ordenada]]</f>
        <v>44</v>
      </c>
      <c r="K1199">
        <f>Cocina[[#This Row],[Ganacia Bruta]]-Cocina[[#This Row],[Coste Total]]</f>
        <v>28</v>
      </c>
      <c r="L1199" s="3">
        <f>Cocina[[#This Row],[Ganancia Neta]]/Cocina[[#This Row],[Ganacia Bruta]]</f>
        <v>0.3888888888888889</v>
      </c>
      <c r="N1199"/>
    </row>
    <row r="1200" spans="1:14" x14ac:dyDescent="0.2">
      <c r="A1200">
        <v>486</v>
      </c>
      <c r="B1200">
        <v>15</v>
      </c>
      <c r="C1200" t="s">
        <v>35</v>
      </c>
      <c r="D1200">
        <v>22</v>
      </c>
      <c r="E1200">
        <v>36</v>
      </c>
      <c r="F1200">
        <v>2</v>
      </c>
      <c r="G1200">
        <v>7</v>
      </c>
      <c r="H1200" s="8">
        <f>Cocina[[#This Row],[Tiempo de Preparación]]/Cocina[[#This Row],[Cantidad Ordenada]]</f>
        <v>3.5</v>
      </c>
      <c r="I1200">
        <f>Cocina[[#This Row],[Precio Unitario]]*Cocina[[#This Row],[Cantidad Ordenada]]</f>
        <v>72</v>
      </c>
      <c r="J1200">
        <f>Cocina[[#This Row],[Costo Unitario]]*Cocina[[#This Row],[Cantidad Ordenada]]</f>
        <v>44</v>
      </c>
      <c r="K1200">
        <f>Cocina[[#This Row],[Ganacia Bruta]]-Cocina[[#This Row],[Coste Total]]</f>
        <v>28</v>
      </c>
      <c r="L1200" s="3">
        <f>Cocina[[#This Row],[Ganancia Neta]]/Cocina[[#This Row],[Ganacia Bruta]]</f>
        <v>0.3888888888888889</v>
      </c>
      <c r="N1200"/>
    </row>
    <row r="1201" spans="1:14" x14ac:dyDescent="0.2">
      <c r="A1201">
        <v>486</v>
      </c>
      <c r="B1201">
        <v>15</v>
      </c>
      <c r="C1201" t="s">
        <v>56</v>
      </c>
      <c r="D1201">
        <v>12</v>
      </c>
      <c r="E1201">
        <v>20</v>
      </c>
      <c r="F1201">
        <v>1</v>
      </c>
      <c r="G1201">
        <v>19</v>
      </c>
      <c r="H1201" s="8">
        <f>Cocina[[#This Row],[Tiempo de Preparación]]/Cocina[[#This Row],[Cantidad Ordenada]]</f>
        <v>19</v>
      </c>
      <c r="I1201">
        <f>Cocina[[#This Row],[Precio Unitario]]*Cocina[[#This Row],[Cantidad Ordenada]]</f>
        <v>20</v>
      </c>
      <c r="J1201">
        <f>Cocina[[#This Row],[Costo Unitario]]*Cocina[[#This Row],[Cantidad Ordenada]]</f>
        <v>12</v>
      </c>
      <c r="K1201">
        <f>Cocina[[#This Row],[Ganacia Bruta]]-Cocina[[#This Row],[Coste Total]]</f>
        <v>8</v>
      </c>
      <c r="L1201" s="3">
        <f>Cocina[[#This Row],[Ganancia Neta]]/Cocina[[#This Row],[Ganacia Bruta]]</f>
        <v>0.4</v>
      </c>
      <c r="N1201"/>
    </row>
    <row r="1202" spans="1:14" x14ac:dyDescent="0.2">
      <c r="A1202">
        <v>486</v>
      </c>
      <c r="B1202">
        <v>15</v>
      </c>
      <c r="C1202" t="s">
        <v>29</v>
      </c>
      <c r="D1202">
        <v>20</v>
      </c>
      <c r="E1202">
        <v>34</v>
      </c>
      <c r="F1202">
        <v>1</v>
      </c>
      <c r="G1202">
        <v>9</v>
      </c>
      <c r="H1202" s="8">
        <f>Cocina[[#This Row],[Tiempo de Preparación]]/Cocina[[#This Row],[Cantidad Ordenada]]</f>
        <v>9</v>
      </c>
      <c r="I1202">
        <f>Cocina[[#This Row],[Precio Unitario]]*Cocina[[#This Row],[Cantidad Ordenada]]</f>
        <v>34</v>
      </c>
      <c r="J1202">
        <f>Cocina[[#This Row],[Costo Unitario]]*Cocina[[#This Row],[Cantidad Ordenada]]</f>
        <v>20</v>
      </c>
      <c r="K1202">
        <f>Cocina[[#This Row],[Ganacia Bruta]]-Cocina[[#This Row],[Coste Total]]</f>
        <v>14</v>
      </c>
      <c r="L1202" s="3">
        <f>Cocina[[#This Row],[Ganancia Neta]]/Cocina[[#This Row],[Ganacia Bruta]]</f>
        <v>0.41176470588235292</v>
      </c>
      <c r="N1202"/>
    </row>
    <row r="1203" spans="1:14" x14ac:dyDescent="0.2">
      <c r="A1203">
        <v>486</v>
      </c>
      <c r="B1203">
        <v>15</v>
      </c>
      <c r="C1203" t="s">
        <v>65</v>
      </c>
      <c r="D1203">
        <v>14</v>
      </c>
      <c r="E1203">
        <v>24</v>
      </c>
      <c r="F1203">
        <v>1</v>
      </c>
      <c r="G1203">
        <v>24</v>
      </c>
      <c r="H1203" s="8">
        <f>Cocina[[#This Row],[Tiempo de Preparación]]/Cocina[[#This Row],[Cantidad Ordenada]]</f>
        <v>24</v>
      </c>
      <c r="I1203">
        <f>Cocina[[#This Row],[Precio Unitario]]*Cocina[[#This Row],[Cantidad Ordenada]]</f>
        <v>24</v>
      </c>
      <c r="J1203">
        <f>Cocina[[#This Row],[Costo Unitario]]*Cocina[[#This Row],[Cantidad Ordenada]]</f>
        <v>14</v>
      </c>
      <c r="K1203">
        <f>Cocina[[#This Row],[Ganacia Bruta]]-Cocina[[#This Row],[Coste Total]]</f>
        <v>10</v>
      </c>
      <c r="L1203" s="3">
        <f>Cocina[[#This Row],[Ganancia Neta]]/Cocina[[#This Row],[Ganacia Bruta]]</f>
        <v>0.41666666666666669</v>
      </c>
      <c r="N1203"/>
    </row>
    <row r="1204" spans="1:14" x14ac:dyDescent="0.2">
      <c r="A1204">
        <v>487</v>
      </c>
      <c r="B1204">
        <v>17</v>
      </c>
      <c r="C1204" t="s">
        <v>29</v>
      </c>
      <c r="D1204">
        <v>20</v>
      </c>
      <c r="E1204">
        <v>34</v>
      </c>
      <c r="F1204">
        <v>2</v>
      </c>
      <c r="G1204">
        <v>58</v>
      </c>
      <c r="H1204" s="8">
        <f>Cocina[[#This Row],[Tiempo de Preparación]]/Cocina[[#This Row],[Cantidad Ordenada]]</f>
        <v>29</v>
      </c>
      <c r="I1204">
        <f>Cocina[[#This Row],[Precio Unitario]]*Cocina[[#This Row],[Cantidad Ordenada]]</f>
        <v>68</v>
      </c>
      <c r="J1204">
        <f>Cocina[[#This Row],[Costo Unitario]]*Cocina[[#This Row],[Cantidad Ordenada]]</f>
        <v>40</v>
      </c>
      <c r="K1204">
        <f>Cocina[[#This Row],[Ganacia Bruta]]-Cocina[[#This Row],[Coste Total]]</f>
        <v>28</v>
      </c>
      <c r="L1204" s="3">
        <f>Cocina[[#This Row],[Ganancia Neta]]/Cocina[[#This Row],[Ganacia Bruta]]</f>
        <v>0.41176470588235292</v>
      </c>
      <c r="N1204"/>
    </row>
    <row r="1205" spans="1:14" x14ac:dyDescent="0.2">
      <c r="A1205">
        <v>487</v>
      </c>
      <c r="B1205">
        <v>17</v>
      </c>
      <c r="C1205" t="s">
        <v>47</v>
      </c>
      <c r="D1205">
        <v>19</v>
      </c>
      <c r="E1205">
        <v>31</v>
      </c>
      <c r="F1205">
        <v>2</v>
      </c>
      <c r="G1205">
        <v>29</v>
      </c>
      <c r="H1205" s="8">
        <f>Cocina[[#This Row],[Tiempo de Preparación]]/Cocina[[#This Row],[Cantidad Ordenada]]</f>
        <v>14.5</v>
      </c>
      <c r="I1205">
        <f>Cocina[[#This Row],[Precio Unitario]]*Cocina[[#This Row],[Cantidad Ordenada]]</f>
        <v>62</v>
      </c>
      <c r="J1205">
        <f>Cocina[[#This Row],[Costo Unitario]]*Cocina[[#This Row],[Cantidad Ordenada]]</f>
        <v>38</v>
      </c>
      <c r="K1205">
        <f>Cocina[[#This Row],[Ganacia Bruta]]-Cocina[[#This Row],[Coste Total]]</f>
        <v>24</v>
      </c>
      <c r="L1205" s="3">
        <f>Cocina[[#This Row],[Ganancia Neta]]/Cocina[[#This Row],[Ganacia Bruta]]</f>
        <v>0.38709677419354838</v>
      </c>
      <c r="N1205"/>
    </row>
    <row r="1206" spans="1:14" x14ac:dyDescent="0.2">
      <c r="A1206">
        <v>487</v>
      </c>
      <c r="B1206">
        <v>17</v>
      </c>
      <c r="C1206" t="s">
        <v>82</v>
      </c>
      <c r="D1206">
        <v>13</v>
      </c>
      <c r="E1206">
        <v>22</v>
      </c>
      <c r="F1206">
        <v>1</v>
      </c>
      <c r="G1206">
        <v>5</v>
      </c>
      <c r="H1206" s="8">
        <f>Cocina[[#This Row],[Tiempo de Preparación]]/Cocina[[#This Row],[Cantidad Ordenada]]</f>
        <v>5</v>
      </c>
      <c r="I1206">
        <f>Cocina[[#This Row],[Precio Unitario]]*Cocina[[#This Row],[Cantidad Ordenada]]</f>
        <v>22</v>
      </c>
      <c r="J1206">
        <f>Cocina[[#This Row],[Costo Unitario]]*Cocina[[#This Row],[Cantidad Ordenada]]</f>
        <v>13</v>
      </c>
      <c r="K1206">
        <f>Cocina[[#This Row],[Ganacia Bruta]]-Cocina[[#This Row],[Coste Total]]</f>
        <v>9</v>
      </c>
      <c r="L1206" s="3">
        <f>Cocina[[#This Row],[Ganancia Neta]]/Cocina[[#This Row],[Ganacia Bruta]]</f>
        <v>0.40909090909090912</v>
      </c>
      <c r="N1206"/>
    </row>
    <row r="1207" spans="1:14" x14ac:dyDescent="0.2">
      <c r="A1207">
        <v>488</v>
      </c>
      <c r="B1207">
        <v>10</v>
      </c>
      <c r="C1207" t="s">
        <v>37</v>
      </c>
      <c r="D1207">
        <v>10</v>
      </c>
      <c r="E1207">
        <v>18</v>
      </c>
      <c r="F1207">
        <v>3</v>
      </c>
      <c r="G1207">
        <v>54</v>
      </c>
      <c r="H1207" s="8">
        <f>Cocina[[#This Row],[Tiempo de Preparación]]/Cocina[[#This Row],[Cantidad Ordenada]]</f>
        <v>18</v>
      </c>
      <c r="I1207">
        <f>Cocina[[#This Row],[Precio Unitario]]*Cocina[[#This Row],[Cantidad Ordenada]]</f>
        <v>54</v>
      </c>
      <c r="J1207">
        <f>Cocina[[#This Row],[Costo Unitario]]*Cocina[[#This Row],[Cantidad Ordenada]]</f>
        <v>30</v>
      </c>
      <c r="K1207">
        <f>Cocina[[#This Row],[Ganacia Bruta]]-Cocina[[#This Row],[Coste Total]]</f>
        <v>24</v>
      </c>
      <c r="L1207" s="3">
        <f>Cocina[[#This Row],[Ganancia Neta]]/Cocina[[#This Row],[Ganacia Bruta]]</f>
        <v>0.44444444444444442</v>
      </c>
      <c r="N1207"/>
    </row>
    <row r="1208" spans="1:14" x14ac:dyDescent="0.2">
      <c r="A1208">
        <v>488</v>
      </c>
      <c r="B1208">
        <v>10</v>
      </c>
      <c r="C1208" t="s">
        <v>79</v>
      </c>
      <c r="D1208">
        <v>14</v>
      </c>
      <c r="E1208">
        <v>23</v>
      </c>
      <c r="F1208">
        <v>3</v>
      </c>
      <c r="G1208">
        <v>52</v>
      </c>
      <c r="H1208" s="8">
        <f>Cocina[[#This Row],[Tiempo de Preparación]]/Cocina[[#This Row],[Cantidad Ordenada]]</f>
        <v>17.333333333333332</v>
      </c>
      <c r="I1208">
        <f>Cocina[[#This Row],[Precio Unitario]]*Cocina[[#This Row],[Cantidad Ordenada]]</f>
        <v>69</v>
      </c>
      <c r="J1208">
        <f>Cocina[[#This Row],[Costo Unitario]]*Cocina[[#This Row],[Cantidad Ordenada]]</f>
        <v>42</v>
      </c>
      <c r="K1208">
        <f>Cocina[[#This Row],[Ganacia Bruta]]-Cocina[[#This Row],[Coste Total]]</f>
        <v>27</v>
      </c>
      <c r="L1208" s="3">
        <f>Cocina[[#This Row],[Ganancia Neta]]/Cocina[[#This Row],[Ganacia Bruta]]</f>
        <v>0.39130434782608697</v>
      </c>
      <c r="N1208"/>
    </row>
    <row r="1209" spans="1:14" x14ac:dyDescent="0.2">
      <c r="A1209">
        <v>488</v>
      </c>
      <c r="B1209">
        <v>10</v>
      </c>
      <c r="C1209" t="s">
        <v>47</v>
      </c>
      <c r="D1209">
        <v>19</v>
      </c>
      <c r="E1209">
        <v>31</v>
      </c>
      <c r="F1209">
        <v>2</v>
      </c>
      <c r="G1209">
        <v>18</v>
      </c>
      <c r="H1209" s="8">
        <f>Cocina[[#This Row],[Tiempo de Preparación]]/Cocina[[#This Row],[Cantidad Ordenada]]</f>
        <v>9</v>
      </c>
      <c r="I1209">
        <f>Cocina[[#This Row],[Precio Unitario]]*Cocina[[#This Row],[Cantidad Ordenada]]</f>
        <v>62</v>
      </c>
      <c r="J1209">
        <f>Cocina[[#This Row],[Costo Unitario]]*Cocina[[#This Row],[Cantidad Ordenada]]</f>
        <v>38</v>
      </c>
      <c r="K1209">
        <f>Cocina[[#This Row],[Ganacia Bruta]]-Cocina[[#This Row],[Coste Total]]</f>
        <v>24</v>
      </c>
      <c r="L1209" s="3">
        <f>Cocina[[#This Row],[Ganancia Neta]]/Cocina[[#This Row],[Ganacia Bruta]]</f>
        <v>0.38709677419354838</v>
      </c>
      <c r="N1209"/>
    </row>
    <row r="1210" spans="1:14" x14ac:dyDescent="0.2">
      <c r="A1210">
        <v>489</v>
      </c>
      <c r="B1210">
        <v>3</v>
      </c>
      <c r="C1210" t="s">
        <v>26</v>
      </c>
      <c r="D1210">
        <v>25</v>
      </c>
      <c r="E1210">
        <v>40</v>
      </c>
      <c r="F1210">
        <v>2</v>
      </c>
      <c r="G1210">
        <v>28</v>
      </c>
      <c r="H1210" s="8">
        <f>Cocina[[#This Row],[Tiempo de Preparación]]/Cocina[[#This Row],[Cantidad Ordenada]]</f>
        <v>14</v>
      </c>
      <c r="I1210">
        <f>Cocina[[#This Row],[Precio Unitario]]*Cocina[[#This Row],[Cantidad Ordenada]]</f>
        <v>80</v>
      </c>
      <c r="J1210">
        <f>Cocina[[#This Row],[Costo Unitario]]*Cocina[[#This Row],[Cantidad Ordenada]]</f>
        <v>50</v>
      </c>
      <c r="K1210">
        <f>Cocina[[#This Row],[Ganacia Bruta]]-Cocina[[#This Row],[Coste Total]]</f>
        <v>30</v>
      </c>
      <c r="L1210" s="3">
        <f>Cocina[[#This Row],[Ganancia Neta]]/Cocina[[#This Row],[Ganacia Bruta]]</f>
        <v>0.375</v>
      </c>
      <c r="N1210"/>
    </row>
    <row r="1211" spans="1:14" x14ac:dyDescent="0.2">
      <c r="A1211">
        <v>489</v>
      </c>
      <c r="B1211">
        <v>3</v>
      </c>
      <c r="C1211" t="s">
        <v>79</v>
      </c>
      <c r="D1211">
        <v>14</v>
      </c>
      <c r="E1211">
        <v>23</v>
      </c>
      <c r="F1211">
        <v>3</v>
      </c>
      <c r="G1211">
        <v>6</v>
      </c>
      <c r="H1211" s="8">
        <f>Cocina[[#This Row],[Tiempo de Preparación]]/Cocina[[#This Row],[Cantidad Ordenada]]</f>
        <v>2</v>
      </c>
      <c r="I1211">
        <f>Cocina[[#This Row],[Precio Unitario]]*Cocina[[#This Row],[Cantidad Ordenada]]</f>
        <v>69</v>
      </c>
      <c r="J1211">
        <f>Cocina[[#This Row],[Costo Unitario]]*Cocina[[#This Row],[Cantidad Ordenada]]</f>
        <v>42</v>
      </c>
      <c r="K1211">
        <f>Cocina[[#This Row],[Ganacia Bruta]]-Cocina[[#This Row],[Coste Total]]</f>
        <v>27</v>
      </c>
      <c r="L1211" s="3">
        <f>Cocina[[#This Row],[Ganancia Neta]]/Cocina[[#This Row],[Ganacia Bruta]]</f>
        <v>0.39130434782608697</v>
      </c>
      <c r="N1211"/>
    </row>
    <row r="1212" spans="1:14" x14ac:dyDescent="0.2">
      <c r="A1212">
        <v>490</v>
      </c>
      <c r="B1212">
        <v>1</v>
      </c>
      <c r="C1212" t="s">
        <v>61</v>
      </c>
      <c r="D1212">
        <v>15</v>
      </c>
      <c r="E1212">
        <v>26</v>
      </c>
      <c r="F1212">
        <v>3</v>
      </c>
      <c r="G1212">
        <v>34</v>
      </c>
      <c r="H1212" s="8">
        <f>Cocina[[#This Row],[Tiempo de Preparación]]/Cocina[[#This Row],[Cantidad Ordenada]]</f>
        <v>11.333333333333334</v>
      </c>
      <c r="I1212">
        <f>Cocina[[#This Row],[Precio Unitario]]*Cocina[[#This Row],[Cantidad Ordenada]]</f>
        <v>78</v>
      </c>
      <c r="J1212">
        <f>Cocina[[#This Row],[Costo Unitario]]*Cocina[[#This Row],[Cantidad Ordenada]]</f>
        <v>45</v>
      </c>
      <c r="K1212">
        <f>Cocina[[#This Row],[Ganacia Bruta]]-Cocina[[#This Row],[Coste Total]]</f>
        <v>33</v>
      </c>
      <c r="L1212" s="3">
        <f>Cocina[[#This Row],[Ganancia Neta]]/Cocina[[#This Row],[Ganacia Bruta]]</f>
        <v>0.42307692307692307</v>
      </c>
      <c r="N1212"/>
    </row>
    <row r="1213" spans="1:14" x14ac:dyDescent="0.2">
      <c r="A1213">
        <v>490</v>
      </c>
      <c r="B1213">
        <v>1</v>
      </c>
      <c r="C1213" t="s">
        <v>95</v>
      </c>
      <c r="D1213">
        <v>19</v>
      </c>
      <c r="E1213">
        <v>32</v>
      </c>
      <c r="F1213">
        <v>1</v>
      </c>
      <c r="G1213">
        <v>55</v>
      </c>
      <c r="H1213" s="8">
        <f>Cocina[[#This Row],[Tiempo de Preparación]]/Cocina[[#This Row],[Cantidad Ordenada]]</f>
        <v>55</v>
      </c>
      <c r="I1213">
        <f>Cocina[[#This Row],[Precio Unitario]]*Cocina[[#This Row],[Cantidad Ordenada]]</f>
        <v>32</v>
      </c>
      <c r="J1213">
        <f>Cocina[[#This Row],[Costo Unitario]]*Cocina[[#This Row],[Cantidad Ordenada]]</f>
        <v>19</v>
      </c>
      <c r="K1213">
        <f>Cocina[[#This Row],[Ganacia Bruta]]-Cocina[[#This Row],[Coste Total]]</f>
        <v>13</v>
      </c>
      <c r="L1213" s="3">
        <f>Cocina[[#This Row],[Ganancia Neta]]/Cocina[[#This Row],[Ganacia Bruta]]</f>
        <v>0.40625</v>
      </c>
      <c r="N1213"/>
    </row>
    <row r="1214" spans="1:14" x14ac:dyDescent="0.2">
      <c r="A1214">
        <v>490</v>
      </c>
      <c r="B1214">
        <v>1</v>
      </c>
      <c r="C1214" t="s">
        <v>29</v>
      </c>
      <c r="D1214">
        <v>20</v>
      </c>
      <c r="E1214">
        <v>34</v>
      </c>
      <c r="F1214">
        <v>3</v>
      </c>
      <c r="G1214">
        <v>42</v>
      </c>
      <c r="H1214" s="8">
        <f>Cocina[[#This Row],[Tiempo de Preparación]]/Cocina[[#This Row],[Cantidad Ordenada]]</f>
        <v>14</v>
      </c>
      <c r="I1214">
        <f>Cocina[[#This Row],[Precio Unitario]]*Cocina[[#This Row],[Cantidad Ordenada]]</f>
        <v>102</v>
      </c>
      <c r="J1214">
        <f>Cocina[[#This Row],[Costo Unitario]]*Cocina[[#This Row],[Cantidad Ordenada]]</f>
        <v>60</v>
      </c>
      <c r="K1214">
        <f>Cocina[[#This Row],[Ganacia Bruta]]-Cocina[[#This Row],[Coste Total]]</f>
        <v>42</v>
      </c>
      <c r="L1214" s="3">
        <f>Cocina[[#This Row],[Ganancia Neta]]/Cocina[[#This Row],[Ganacia Bruta]]</f>
        <v>0.41176470588235292</v>
      </c>
      <c r="N1214"/>
    </row>
    <row r="1215" spans="1:14" x14ac:dyDescent="0.2">
      <c r="A1215">
        <v>491</v>
      </c>
      <c r="B1215">
        <v>7</v>
      </c>
      <c r="C1215" t="s">
        <v>18</v>
      </c>
      <c r="D1215">
        <v>17</v>
      </c>
      <c r="E1215">
        <v>29</v>
      </c>
      <c r="F1215">
        <v>2</v>
      </c>
      <c r="G1215">
        <v>30</v>
      </c>
      <c r="H1215" s="8">
        <f>Cocina[[#This Row],[Tiempo de Preparación]]/Cocina[[#This Row],[Cantidad Ordenada]]</f>
        <v>15</v>
      </c>
      <c r="I1215">
        <f>Cocina[[#This Row],[Precio Unitario]]*Cocina[[#This Row],[Cantidad Ordenada]]</f>
        <v>58</v>
      </c>
      <c r="J1215">
        <f>Cocina[[#This Row],[Costo Unitario]]*Cocina[[#This Row],[Cantidad Ordenada]]</f>
        <v>34</v>
      </c>
      <c r="K1215">
        <f>Cocina[[#This Row],[Ganacia Bruta]]-Cocina[[#This Row],[Coste Total]]</f>
        <v>24</v>
      </c>
      <c r="L1215" s="3">
        <f>Cocina[[#This Row],[Ganancia Neta]]/Cocina[[#This Row],[Ganacia Bruta]]</f>
        <v>0.41379310344827586</v>
      </c>
      <c r="N1215"/>
    </row>
    <row r="1216" spans="1:14" x14ac:dyDescent="0.2">
      <c r="A1216">
        <v>491</v>
      </c>
      <c r="B1216">
        <v>7</v>
      </c>
      <c r="C1216" t="s">
        <v>31</v>
      </c>
      <c r="D1216">
        <v>18</v>
      </c>
      <c r="E1216">
        <v>30</v>
      </c>
      <c r="F1216">
        <v>2</v>
      </c>
      <c r="G1216">
        <v>11</v>
      </c>
      <c r="H1216" s="8">
        <f>Cocina[[#This Row],[Tiempo de Preparación]]/Cocina[[#This Row],[Cantidad Ordenada]]</f>
        <v>5.5</v>
      </c>
      <c r="I1216">
        <f>Cocina[[#This Row],[Precio Unitario]]*Cocina[[#This Row],[Cantidad Ordenada]]</f>
        <v>60</v>
      </c>
      <c r="J1216">
        <f>Cocina[[#This Row],[Costo Unitario]]*Cocina[[#This Row],[Cantidad Ordenada]]</f>
        <v>36</v>
      </c>
      <c r="K1216">
        <f>Cocina[[#This Row],[Ganacia Bruta]]-Cocina[[#This Row],[Coste Total]]</f>
        <v>24</v>
      </c>
      <c r="L1216" s="3">
        <f>Cocina[[#This Row],[Ganancia Neta]]/Cocina[[#This Row],[Ganacia Bruta]]</f>
        <v>0.4</v>
      </c>
      <c r="N1216"/>
    </row>
    <row r="1217" spans="1:14" x14ac:dyDescent="0.2">
      <c r="A1217">
        <v>492</v>
      </c>
      <c r="B1217">
        <v>4</v>
      </c>
      <c r="C1217" t="s">
        <v>102</v>
      </c>
      <c r="D1217">
        <v>20</v>
      </c>
      <c r="E1217">
        <v>33</v>
      </c>
      <c r="F1217">
        <v>3</v>
      </c>
      <c r="G1217">
        <v>15</v>
      </c>
      <c r="H1217" s="8">
        <f>Cocina[[#This Row],[Tiempo de Preparación]]/Cocina[[#This Row],[Cantidad Ordenada]]</f>
        <v>5</v>
      </c>
      <c r="I1217">
        <f>Cocina[[#This Row],[Precio Unitario]]*Cocina[[#This Row],[Cantidad Ordenada]]</f>
        <v>99</v>
      </c>
      <c r="J1217">
        <f>Cocina[[#This Row],[Costo Unitario]]*Cocina[[#This Row],[Cantidad Ordenada]]</f>
        <v>60</v>
      </c>
      <c r="K1217">
        <f>Cocina[[#This Row],[Ganacia Bruta]]-Cocina[[#This Row],[Coste Total]]</f>
        <v>39</v>
      </c>
      <c r="L1217" s="3">
        <f>Cocina[[#This Row],[Ganancia Neta]]/Cocina[[#This Row],[Ganacia Bruta]]</f>
        <v>0.39393939393939392</v>
      </c>
      <c r="N1217"/>
    </row>
    <row r="1218" spans="1:14" x14ac:dyDescent="0.2">
      <c r="A1218">
        <v>492</v>
      </c>
      <c r="B1218">
        <v>4</v>
      </c>
      <c r="C1218" t="s">
        <v>33</v>
      </c>
      <c r="D1218">
        <v>13</v>
      </c>
      <c r="E1218">
        <v>21</v>
      </c>
      <c r="F1218">
        <v>3</v>
      </c>
      <c r="G1218">
        <v>8</v>
      </c>
      <c r="H1218" s="8">
        <f>Cocina[[#This Row],[Tiempo de Preparación]]/Cocina[[#This Row],[Cantidad Ordenada]]</f>
        <v>2.6666666666666665</v>
      </c>
      <c r="I1218">
        <f>Cocina[[#This Row],[Precio Unitario]]*Cocina[[#This Row],[Cantidad Ordenada]]</f>
        <v>63</v>
      </c>
      <c r="J1218">
        <f>Cocina[[#This Row],[Costo Unitario]]*Cocina[[#This Row],[Cantidad Ordenada]]</f>
        <v>39</v>
      </c>
      <c r="K1218">
        <f>Cocina[[#This Row],[Ganacia Bruta]]-Cocina[[#This Row],[Coste Total]]</f>
        <v>24</v>
      </c>
      <c r="L1218" s="3">
        <f>Cocina[[#This Row],[Ganancia Neta]]/Cocina[[#This Row],[Ganacia Bruta]]</f>
        <v>0.38095238095238093</v>
      </c>
      <c r="N1218"/>
    </row>
    <row r="1219" spans="1:14" x14ac:dyDescent="0.2">
      <c r="A1219">
        <v>492</v>
      </c>
      <c r="B1219">
        <v>4</v>
      </c>
      <c r="C1219" t="s">
        <v>65</v>
      </c>
      <c r="D1219">
        <v>14</v>
      </c>
      <c r="E1219">
        <v>24</v>
      </c>
      <c r="F1219">
        <v>2</v>
      </c>
      <c r="G1219">
        <v>26</v>
      </c>
      <c r="H1219" s="8">
        <f>Cocina[[#This Row],[Tiempo de Preparación]]/Cocina[[#This Row],[Cantidad Ordenada]]</f>
        <v>13</v>
      </c>
      <c r="I1219">
        <f>Cocina[[#This Row],[Precio Unitario]]*Cocina[[#This Row],[Cantidad Ordenada]]</f>
        <v>48</v>
      </c>
      <c r="J1219">
        <f>Cocina[[#This Row],[Costo Unitario]]*Cocina[[#This Row],[Cantidad Ordenada]]</f>
        <v>28</v>
      </c>
      <c r="K1219">
        <f>Cocina[[#This Row],[Ganacia Bruta]]-Cocina[[#This Row],[Coste Total]]</f>
        <v>20</v>
      </c>
      <c r="L1219" s="3">
        <f>Cocina[[#This Row],[Ganancia Neta]]/Cocina[[#This Row],[Ganacia Bruta]]</f>
        <v>0.41666666666666669</v>
      </c>
      <c r="N1219"/>
    </row>
    <row r="1220" spans="1:14" x14ac:dyDescent="0.2">
      <c r="A1220">
        <v>493</v>
      </c>
      <c r="B1220">
        <v>2</v>
      </c>
      <c r="C1220" t="s">
        <v>37</v>
      </c>
      <c r="D1220">
        <v>10</v>
      </c>
      <c r="E1220">
        <v>18</v>
      </c>
      <c r="F1220">
        <v>3</v>
      </c>
      <c r="G1220">
        <v>8</v>
      </c>
      <c r="H1220" s="8">
        <f>Cocina[[#This Row],[Tiempo de Preparación]]/Cocina[[#This Row],[Cantidad Ordenada]]</f>
        <v>2.6666666666666665</v>
      </c>
      <c r="I1220">
        <f>Cocina[[#This Row],[Precio Unitario]]*Cocina[[#This Row],[Cantidad Ordenada]]</f>
        <v>54</v>
      </c>
      <c r="J1220">
        <f>Cocina[[#This Row],[Costo Unitario]]*Cocina[[#This Row],[Cantidad Ordenada]]</f>
        <v>30</v>
      </c>
      <c r="K1220">
        <f>Cocina[[#This Row],[Ganacia Bruta]]-Cocina[[#This Row],[Coste Total]]</f>
        <v>24</v>
      </c>
      <c r="L1220" s="3">
        <f>Cocina[[#This Row],[Ganancia Neta]]/Cocina[[#This Row],[Ganacia Bruta]]</f>
        <v>0.44444444444444442</v>
      </c>
      <c r="N1220"/>
    </row>
    <row r="1221" spans="1:14" x14ac:dyDescent="0.2">
      <c r="A1221">
        <v>494</v>
      </c>
      <c r="B1221">
        <v>20</v>
      </c>
      <c r="C1221" t="s">
        <v>95</v>
      </c>
      <c r="D1221">
        <v>19</v>
      </c>
      <c r="E1221">
        <v>32</v>
      </c>
      <c r="F1221">
        <v>2</v>
      </c>
      <c r="G1221">
        <v>9</v>
      </c>
      <c r="H1221" s="8">
        <f>Cocina[[#This Row],[Tiempo de Preparación]]/Cocina[[#This Row],[Cantidad Ordenada]]</f>
        <v>4.5</v>
      </c>
      <c r="I1221">
        <f>Cocina[[#This Row],[Precio Unitario]]*Cocina[[#This Row],[Cantidad Ordenada]]</f>
        <v>64</v>
      </c>
      <c r="J1221">
        <f>Cocina[[#This Row],[Costo Unitario]]*Cocina[[#This Row],[Cantidad Ordenada]]</f>
        <v>38</v>
      </c>
      <c r="K1221">
        <f>Cocina[[#This Row],[Ganacia Bruta]]-Cocina[[#This Row],[Coste Total]]</f>
        <v>26</v>
      </c>
      <c r="L1221" s="3">
        <f>Cocina[[#This Row],[Ganancia Neta]]/Cocina[[#This Row],[Ganacia Bruta]]</f>
        <v>0.40625</v>
      </c>
      <c r="N1221"/>
    </row>
    <row r="1222" spans="1:14" x14ac:dyDescent="0.2">
      <c r="A1222">
        <v>494</v>
      </c>
      <c r="B1222">
        <v>20</v>
      </c>
      <c r="C1222" t="s">
        <v>35</v>
      </c>
      <c r="D1222">
        <v>22</v>
      </c>
      <c r="E1222">
        <v>36</v>
      </c>
      <c r="F1222">
        <v>3</v>
      </c>
      <c r="G1222">
        <v>22</v>
      </c>
      <c r="H1222" s="8">
        <f>Cocina[[#This Row],[Tiempo de Preparación]]/Cocina[[#This Row],[Cantidad Ordenada]]</f>
        <v>7.333333333333333</v>
      </c>
      <c r="I1222">
        <f>Cocina[[#This Row],[Precio Unitario]]*Cocina[[#This Row],[Cantidad Ordenada]]</f>
        <v>108</v>
      </c>
      <c r="J1222">
        <f>Cocina[[#This Row],[Costo Unitario]]*Cocina[[#This Row],[Cantidad Ordenada]]</f>
        <v>66</v>
      </c>
      <c r="K1222">
        <f>Cocina[[#This Row],[Ganacia Bruta]]-Cocina[[#This Row],[Coste Total]]</f>
        <v>42</v>
      </c>
      <c r="L1222" s="3">
        <f>Cocina[[#This Row],[Ganancia Neta]]/Cocina[[#This Row],[Ganacia Bruta]]</f>
        <v>0.3888888888888889</v>
      </c>
      <c r="N1222"/>
    </row>
    <row r="1223" spans="1:14" x14ac:dyDescent="0.2">
      <c r="A1223">
        <v>495</v>
      </c>
      <c r="B1223">
        <v>11</v>
      </c>
      <c r="C1223" t="s">
        <v>26</v>
      </c>
      <c r="D1223">
        <v>25</v>
      </c>
      <c r="E1223">
        <v>40</v>
      </c>
      <c r="F1223">
        <v>3</v>
      </c>
      <c r="G1223">
        <v>13</v>
      </c>
      <c r="H1223" s="8">
        <f>Cocina[[#This Row],[Tiempo de Preparación]]/Cocina[[#This Row],[Cantidad Ordenada]]</f>
        <v>4.333333333333333</v>
      </c>
      <c r="I1223">
        <f>Cocina[[#This Row],[Precio Unitario]]*Cocina[[#This Row],[Cantidad Ordenada]]</f>
        <v>120</v>
      </c>
      <c r="J1223">
        <f>Cocina[[#This Row],[Costo Unitario]]*Cocina[[#This Row],[Cantidad Ordenada]]</f>
        <v>75</v>
      </c>
      <c r="K1223">
        <f>Cocina[[#This Row],[Ganacia Bruta]]-Cocina[[#This Row],[Coste Total]]</f>
        <v>45</v>
      </c>
      <c r="L1223" s="3">
        <f>Cocina[[#This Row],[Ganancia Neta]]/Cocina[[#This Row],[Ganacia Bruta]]</f>
        <v>0.375</v>
      </c>
      <c r="N1223"/>
    </row>
    <row r="1224" spans="1:14" x14ac:dyDescent="0.2">
      <c r="A1224">
        <v>495</v>
      </c>
      <c r="B1224">
        <v>11</v>
      </c>
      <c r="C1224" t="s">
        <v>41</v>
      </c>
      <c r="D1224">
        <v>16</v>
      </c>
      <c r="E1224">
        <v>27</v>
      </c>
      <c r="F1224">
        <v>2</v>
      </c>
      <c r="G1224">
        <v>9</v>
      </c>
      <c r="H1224" s="8">
        <f>Cocina[[#This Row],[Tiempo de Preparación]]/Cocina[[#This Row],[Cantidad Ordenada]]</f>
        <v>4.5</v>
      </c>
      <c r="I1224">
        <f>Cocina[[#This Row],[Precio Unitario]]*Cocina[[#This Row],[Cantidad Ordenada]]</f>
        <v>54</v>
      </c>
      <c r="J1224">
        <f>Cocina[[#This Row],[Costo Unitario]]*Cocina[[#This Row],[Cantidad Ordenada]]</f>
        <v>32</v>
      </c>
      <c r="K1224">
        <f>Cocina[[#This Row],[Ganacia Bruta]]-Cocina[[#This Row],[Coste Total]]</f>
        <v>22</v>
      </c>
      <c r="L1224" s="3">
        <f>Cocina[[#This Row],[Ganancia Neta]]/Cocina[[#This Row],[Ganacia Bruta]]</f>
        <v>0.40740740740740738</v>
      </c>
      <c r="N1224"/>
    </row>
    <row r="1225" spans="1:14" x14ac:dyDescent="0.2">
      <c r="A1225">
        <v>495</v>
      </c>
      <c r="B1225">
        <v>11</v>
      </c>
      <c r="C1225" t="s">
        <v>22</v>
      </c>
      <c r="D1225">
        <v>16</v>
      </c>
      <c r="E1225">
        <v>28</v>
      </c>
      <c r="F1225">
        <v>2</v>
      </c>
      <c r="G1225">
        <v>44</v>
      </c>
      <c r="H1225" s="8">
        <f>Cocina[[#This Row],[Tiempo de Preparación]]/Cocina[[#This Row],[Cantidad Ordenada]]</f>
        <v>22</v>
      </c>
      <c r="I1225">
        <f>Cocina[[#This Row],[Precio Unitario]]*Cocina[[#This Row],[Cantidad Ordenada]]</f>
        <v>56</v>
      </c>
      <c r="J1225">
        <f>Cocina[[#This Row],[Costo Unitario]]*Cocina[[#This Row],[Cantidad Ordenada]]</f>
        <v>32</v>
      </c>
      <c r="K1225">
        <f>Cocina[[#This Row],[Ganacia Bruta]]-Cocina[[#This Row],[Coste Total]]</f>
        <v>24</v>
      </c>
      <c r="L1225" s="3">
        <f>Cocina[[#This Row],[Ganancia Neta]]/Cocina[[#This Row],[Ganacia Bruta]]</f>
        <v>0.42857142857142855</v>
      </c>
      <c r="N1225"/>
    </row>
    <row r="1226" spans="1:14" x14ac:dyDescent="0.2">
      <c r="A1226">
        <v>495</v>
      </c>
      <c r="B1226">
        <v>11</v>
      </c>
      <c r="C1226" t="s">
        <v>102</v>
      </c>
      <c r="D1226">
        <v>20</v>
      </c>
      <c r="E1226">
        <v>33</v>
      </c>
      <c r="F1226">
        <v>1</v>
      </c>
      <c r="G1226">
        <v>36</v>
      </c>
      <c r="H1226" s="8">
        <f>Cocina[[#This Row],[Tiempo de Preparación]]/Cocina[[#This Row],[Cantidad Ordenada]]</f>
        <v>36</v>
      </c>
      <c r="I1226">
        <f>Cocina[[#This Row],[Precio Unitario]]*Cocina[[#This Row],[Cantidad Ordenada]]</f>
        <v>33</v>
      </c>
      <c r="J1226">
        <f>Cocina[[#This Row],[Costo Unitario]]*Cocina[[#This Row],[Cantidad Ordenada]]</f>
        <v>20</v>
      </c>
      <c r="K1226">
        <f>Cocina[[#This Row],[Ganacia Bruta]]-Cocina[[#This Row],[Coste Total]]</f>
        <v>13</v>
      </c>
      <c r="L1226" s="3">
        <f>Cocina[[#This Row],[Ganancia Neta]]/Cocina[[#This Row],[Ganacia Bruta]]</f>
        <v>0.39393939393939392</v>
      </c>
      <c r="N1226"/>
    </row>
    <row r="1227" spans="1:14" x14ac:dyDescent="0.2">
      <c r="A1227">
        <v>496</v>
      </c>
      <c r="B1227">
        <v>1</v>
      </c>
      <c r="C1227" t="s">
        <v>102</v>
      </c>
      <c r="D1227">
        <v>20</v>
      </c>
      <c r="E1227">
        <v>33</v>
      </c>
      <c r="F1227">
        <v>1</v>
      </c>
      <c r="G1227">
        <v>28</v>
      </c>
      <c r="H1227" s="8">
        <f>Cocina[[#This Row],[Tiempo de Preparación]]/Cocina[[#This Row],[Cantidad Ordenada]]</f>
        <v>28</v>
      </c>
      <c r="I1227">
        <f>Cocina[[#This Row],[Precio Unitario]]*Cocina[[#This Row],[Cantidad Ordenada]]</f>
        <v>33</v>
      </c>
      <c r="J1227">
        <f>Cocina[[#This Row],[Costo Unitario]]*Cocina[[#This Row],[Cantidad Ordenada]]</f>
        <v>20</v>
      </c>
      <c r="K1227">
        <f>Cocina[[#This Row],[Ganacia Bruta]]-Cocina[[#This Row],[Coste Total]]</f>
        <v>13</v>
      </c>
      <c r="L1227" s="3">
        <f>Cocina[[#This Row],[Ganancia Neta]]/Cocina[[#This Row],[Ganacia Bruta]]</f>
        <v>0.39393939393939392</v>
      </c>
      <c r="N1227"/>
    </row>
    <row r="1228" spans="1:14" x14ac:dyDescent="0.2">
      <c r="A1228">
        <v>496</v>
      </c>
      <c r="B1228">
        <v>1</v>
      </c>
      <c r="C1228" t="s">
        <v>29</v>
      </c>
      <c r="D1228">
        <v>20</v>
      </c>
      <c r="E1228">
        <v>34</v>
      </c>
      <c r="F1228">
        <v>3</v>
      </c>
      <c r="G1228">
        <v>23</v>
      </c>
      <c r="H1228" s="8">
        <f>Cocina[[#This Row],[Tiempo de Preparación]]/Cocina[[#This Row],[Cantidad Ordenada]]</f>
        <v>7.666666666666667</v>
      </c>
      <c r="I1228">
        <f>Cocina[[#This Row],[Precio Unitario]]*Cocina[[#This Row],[Cantidad Ordenada]]</f>
        <v>102</v>
      </c>
      <c r="J1228">
        <f>Cocina[[#This Row],[Costo Unitario]]*Cocina[[#This Row],[Cantidad Ordenada]]</f>
        <v>60</v>
      </c>
      <c r="K1228">
        <f>Cocina[[#This Row],[Ganacia Bruta]]-Cocina[[#This Row],[Coste Total]]</f>
        <v>42</v>
      </c>
      <c r="L1228" s="3">
        <f>Cocina[[#This Row],[Ganancia Neta]]/Cocina[[#This Row],[Ganacia Bruta]]</f>
        <v>0.41176470588235292</v>
      </c>
      <c r="N1228"/>
    </row>
    <row r="1229" spans="1:14" x14ac:dyDescent="0.2">
      <c r="A1229">
        <v>496</v>
      </c>
      <c r="B1229">
        <v>1</v>
      </c>
      <c r="C1229" t="s">
        <v>44</v>
      </c>
      <c r="D1229">
        <v>11</v>
      </c>
      <c r="E1229">
        <v>19</v>
      </c>
      <c r="F1229">
        <v>3</v>
      </c>
      <c r="G1229">
        <v>41</v>
      </c>
      <c r="H1229" s="8">
        <f>Cocina[[#This Row],[Tiempo de Preparación]]/Cocina[[#This Row],[Cantidad Ordenada]]</f>
        <v>13.666666666666666</v>
      </c>
      <c r="I1229">
        <f>Cocina[[#This Row],[Precio Unitario]]*Cocina[[#This Row],[Cantidad Ordenada]]</f>
        <v>57</v>
      </c>
      <c r="J1229">
        <f>Cocina[[#This Row],[Costo Unitario]]*Cocina[[#This Row],[Cantidad Ordenada]]</f>
        <v>33</v>
      </c>
      <c r="K1229">
        <f>Cocina[[#This Row],[Ganacia Bruta]]-Cocina[[#This Row],[Coste Total]]</f>
        <v>24</v>
      </c>
      <c r="L1229" s="3">
        <f>Cocina[[#This Row],[Ganancia Neta]]/Cocina[[#This Row],[Ganacia Bruta]]</f>
        <v>0.42105263157894735</v>
      </c>
      <c r="N1229"/>
    </row>
    <row r="1230" spans="1:14" x14ac:dyDescent="0.2">
      <c r="A1230">
        <v>496</v>
      </c>
      <c r="B1230">
        <v>1</v>
      </c>
      <c r="C1230" t="s">
        <v>47</v>
      </c>
      <c r="D1230">
        <v>19</v>
      </c>
      <c r="E1230">
        <v>31</v>
      </c>
      <c r="F1230">
        <v>1</v>
      </c>
      <c r="G1230">
        <v>41</v>
      </c>
      <c r="H1230" s="8">
        <f>Cocina[[#This Row],[Tiempo de Preparación]]/Cocina[[#This Row],[Cantidad Ordenada]]</f>
        <v>41</v>
      </c>
      <c r="I1230">
        <f>Cocina[[#This Row],[Precio Unitario]]*Cocina[[#This Row],[Cantidad Ordenada]]</f>
        <v>31</v>
      </c>
      <c r="J1230">
        <f>Cocina[[#This Row],[Costo Unitario]]*Cocina[[#This Row],[Cantidad Ordenada]]</f>
        <v>19</v>
      </c>
      <c r="K1230">
        <f>Cocina[[#This Row],[Ganacia Bruta]]-Cocina[[#This Row],[Coste Total]]</f>
        <v>12</v>
      </c>
      <c r="L1230" s="3">
        <f>Cocina[[#This Row],[Ganancia Neta]]/Cocina[[#This Row],[Ganacia Bruta]]</f>
        <v>0.38709677419354838</v>
      </c>
      <c r="N1230"/>
    </row>
    <row r="1231" spans="1:14" x14ac:dyDescent="0.2">
      <c r="A1231">
        <v>497</v>
      </c>
      <c r="B1231">
        <v>13</v>
      </c>
      <c r="C1231" t="s">
        <v>31</v>
      </c>
      <c r="D1231">
        <v>18</v>
      </c>
      <c r="E1231">
        <v>30</v>
      </c>
      <c r="F1231">
        <v>1</v>
      </c>
      <c r="G1231">
        <v>6</v>
      </c>
      <c r="H1231" s="8">
        <f>Cocina[[#This Row],[Tiempo de Preparación]]/Cocina[[#This Row],[Cantidad Ordenada]]</f>
        <v>6</v>
      </c>
      <c r="I1231">
        <f>Cocina[[#This Row],[Precio Unitario]]*Cocina[[#This Row],[Cantidad Ordenada]]</f>
        <v>30</v>
      </c>
      <c r="J1231">
        <f>Cocina[[#This Row],[Costo Unitario]]*Cocina[[#This Row],[Cantidad Ordenada]]</f>
        <v>18</v>
      </c>
      <c r="K1231">
        <f>Cocina[[#This Row],[Ganacia Bruta]]-Cocina[[#This Row],[Coste Total]]</f>
        <v>12</v>
      </c>
      <c r="L1231" s="3">
        <f>Cocina[[#This Row],[Ganancia Neta]]/Cocina[[#This Row],[Ganacia Bruta]]</f>
        <v>0.4</v>
      </c>
      <c r="N1231"/>
    </row>
    <row r="1232" spans="1:14" x14ac:dyDescent="0.2">
      <c r="A1232">
        <v>497</v>
      </c>
      <c r="B1232">
        <v>13</v>
      </c>
      <c r="C1232" t="s">
        <v>26</v>
      </c>
      <c r="D1232">
        <v>25</v>
      </c>
      <c r="E1232">
        <v>40</v>
      </c>
      <c r="F1232">
        <v>3</v>
      </c>
      <c r="G1232">
        <v>32</v>
      </c>
      <c r="H1232" s="8">
        <f>Cocina[[#This Row],[Tiempo de Preparación]]/Cocina[[#This Row],[Cantidad Ordenada]]</f>
        <v>10.666666666666666</v>
      </c>
      <c r="I1232">
        <f>Cocina[[#This Row],[Precio Unitario]]*Cocina[[#This Row],[Cantidad Ordenada]]</f>
        <v>120</v>
      </c>
      <c r="J1232">
        <f>Cocina[[#This Row],[Costo Unitario]]*Cocina[[#This Row],[Cantidad Ordenada]]</f>
        <v>75</v>
      </c>
      <c r="K1232">
        <f>Cocina[[#This Row],[Ganacia Bruta]]-Cocina[[#This Row],[Coste Total]]</f>
        <v>45</v>
      </c>
      <c r="L1232" s="3">
        <f>Cocina[[#This Row],[Ganancia Neta]]/Cocina[[#This Row],[Ganacia Bruta]]</f>
        <v>0.375</v>
      </c>
      <c r="N1232"/>
    </row>
    <row r="1233" spans="1:14" x14ac:dyDescent="0.2">
      <c r="A1233">
        <v>498</v>
      </c>
      <c r="B1233">
        <v>20</v>
      </c>
      <c r="C1233" t="s">
        <v>44</v>
      </c>
      <c r="D1233">
        <v>11</v>
      </c>
      <c r="E1233">
        <v>19</v>
      </c>
      <c r="F1233">
        <v>1</v>
      </c>
      <c r="G1233">
        <v>32</v>
      </c>
      <c r="H1233" s="8">
        <f>Cocina[[#This Row],[Tiempo de Preparación]]/Cocina[[#This Row],[Cantidad Ordenada]]</f>
        <v>32</v>
      </c>
      <c r="I1233">
        <f>Cocina[[#This Row],[Precio Unitario]]*Cocina[[#This Row],[Cantidad Ordenada]]</f>
        <v>19</v>
      </c>
      <c r="J1233">
        <f>Cocina[[#This Row],[Costo Unitario]]*Cocina[[#This Row],[Cantidad Ordenada]]</f>
        <v>11</v>
      </c>
      <c r="K1233">
        <f>Cocina[[#This Row],[Ganacia Bruta]]-Cocina[[#This Row],[Coste Total]]</f>
        <v>8</v>
      </c>
      <c r="L1233" s="3">
        <f>Cocina[[#This Row],[Ganancia Neta]]/Cocina[[#This Row],[Ganacia Bruta]]</f>
        <v>0.42105263157894735</v>
      </c>
      <c r="N1233"/>
    </row>
    <row r="1234" spans="1:14" x14ac:dyDescent="0.2">
      <c r="A1234">
        <v>499</v>
      </c>
      <c r="B1234">
        <v>5</v>
      </c>
      <c r="C1234" t="s">
        <v>61</v>
      </c>
      <c r="D1234">
        <v>15</v>
      </c>
      <c r="E1234">
        <v>26</v>
      </c>
      <c r="F1234">
        <v>3</v>
      </c>
      <c r="G1234">
        <v>52</v>
      </c>
      <c r="H1234" s="8">
        <f>Cocina[[#This Row],[Tiempo de Preparación]]/Cocina[[#This Row],[Cantidad Ordenada]]</f>
        <v>17.333333333333332</v>
      </c>
      <c r="I1234">
        <f>Cocina[[#This Row],[Precio Unitario]]*Cocina[[#This Row],[Cantidad Ordenada]]</f>
        <v>78</v>
      </c>
      <c r="J1234">
        <f>Cocina[[#This Row],[Costo Unitario]]*Cocina[[#This Row],[Cantidad Ordenada]]</f>
        <v>45</v>
      </c>
      <c r="K1234">
        <f>Cocina[[#This Row],[Ganacia Bruta]]-Cocina[[#This Row],[Coste Total]]</f>
        <v>33</v>
      </c>
      <c r="L1234" s="3">
        <f>Cocina[[#This Row],[Ganancia Neta]]/Cocina[[#This Row],[Ganacia Bruta]]</f>
        <v>0.42307692307692307</v>
      </c>
      <c r="N1234"/>
    </row>
    <row r="1235" spans="1:14" x14ac:dyDescent="0.2">
      <c r="A1235">
        <v>499</v>
      </c>
      <c r="B1235">
        <v>5</v>
      </c>
      <c r="C1235" t="s">
        <v>31</v>
      </c>
      <c r="D1235">
        <v>18</v>
      </c>
      <c r="E1235">
        <v>30</v>
      </c>
      <c r="F1235">
        <v>1</v>
      </c>
      <c r="G1235">
        <v>36</v>
      </c>
      <c r="H1235" s="8">
        <f>Cocina[[#This Row],[Tiempo de Preparación]]/Cocina[[#This Row],[Cantidad Ordenada]]</f>
        <v>36</v>
      </c>
      <c r="I1235">
        <f>Cocina[[#This Row],[Precio Unitario]]*Cocina[[#This Row],[Cantidad Ordenada]]</f>
        <v>30</v>
      </c>
      <c r="J1235">
        <f>Cocina[[#This Row],[Costo Unitario]]*Cocina[[#This Row],[Cantidad Ordenada]]</f>
        <v>18</v>
      </c>
      <c r="K1235">
        <f>Cocina[[#This Row],[Ganacia Bruta]]-Cocina[[#This Row],[Coste Total]]</f>
        <v>12</v>
      </c>
      <c r="L1235" s="3">
        <f>Cocina[[#This Row],[Ganancia Neta]]/Cocina[[#This Row],[Ganacia Bruta]]</f>
        <v>0.4</v>
      </c>
      <c r="N1235"/>
    </row>
    <row r="1236" spans="1:14" x14ac:dyDescent="0.2">
      <c r="A1236">
        <v>499</v>
      </c>
      <c r="B1236">
        <v>5</v>
      </c>
      <c r="C1236" t="s">
        <v>50</v>
      </c>
      <c r="D1236">
        <v>15</v>
      </c>
      <c r="E1236">
        <v>25</v>
      </c>
      <c r="F1236">
        <v>2</v>
      </c>
      <c r="G1236">
        <v>42</v>
      </c>
      <c r="H1236" s="8">
        <f>Cocina[[#This Row],[Tiempo de Preparación]]/Cocina[[#This Row],[Cantidad Ordenada]]</f>
        <v>21</v>
      </c>
      <c r="I1236">
        <f>Cocina[[#This Row],[Precio Unitario]]*Cocina[[#This Row],[Cantidad Ordenada]]</f>
        <v>50</v>
      </c>
      <c r="J1236">
        <f>Cocina[[#This Row],[Costo Unitario]]*Cocina[[#This Row],[Cantidad Ordenada]]</f>
        <v>30</v>
      </c>
      <c r="K1236">
        <f>Cocina[[#This Row],[Ganacia Bruta]]-Cocina[[#This Row],[Coste Total]]</f>
        <v>20</v>
      </c>
      <c r="L1236" s="3">
        <f>Cocina[[#This Row],[Ganancia Neta]]/Cocina[[#This Row],[Ganacia Bruta]]</f>
        <v>0.4</v>
      </c>
      <c r="N1236"/>
    </row>
    <row r="1237" spans="1:14" x14ac:dyDescent="0.2">
      <c r="A1237">
        <v>500</v>
      </c>
      <c r="B1237">
        <v>4</v>
      </c>
      <c r="C1237" t="s">
        <v>41</v>
      </c>
      <c r="D1237">
        <v>16</v>
      </c>
      <c r="E1237">
        <v>27</v>
      </c>
      <c r="F1237">
        <v>1</v>
      </c>
      <c r="G1237">
        <v>22</v>
      </c>
      <c r="H1237" s="8">
        <f>Cocina[[#This Row],[Tiempo de Preparación]]/Cocina[[#This Row],[Cantidad Ordenada]]</f>
        <v>22</v>
      </c>
      <c r="I1237">
        <f>Cocina[[#This Row],[Precio Unitario]]*Cocina[[#This Row],[Cantidad Ordenada]]</f>
        <v>27</v>
      </c>
      <c r="J1237">
        <f>Cocina[[#This Row],[Costo Unitario]]*Cocina[[#This Row],[Cantidad Ordenada]]</f>
        <v>16</v>
      </c>
      <c r="K1237">
        <f>Cocina[[#This Row],[Ganacia Bruta]]-Cocina[[#This Row],[Coste Total]]</f>
        <v>11</v>
      </c>
      <c r="L1237" s="3">
        <f>Cocina[[#This Row],[Ganancia Neta]]/Cocina[[#This Row],[Ganacia Bruta]]</f>
        <v>0.40740740740740738</v>
      </c>
      <c r="N1237"/>
    </row>
    <row r="1238" spans="1:14" x14ac:dyDescent="0.2">
      <c r="A1238">
        <v>500</v>
      </c>
      <c r="B1238">
        <v>4</v>
      </c>
      <c r="C1238" t="s">
        <v>82</v>
      </c>
      <c r="D1238">
        <v>13</v>
      </c>
      <c r="E1238">
        <v>22</v>
      </c>
      <c r="F1238">
        <v>3</v>
      </c>
      <c r="G1238">
        <v>20</v>
      </c>
      <c r="H1238" s="8">
        <f>Cocina[[#This Row],[Tiempo de Preparación]]/Cocina[[#This Row],[Cantidad Ordenada]]</f>
        <v>6.666666666666667</v>
      </c>
      <c r="I1238">
        <f>Cocina[[#This Row],[Precio Unitario]]*Cocina[[#This Row],[Cantidad Ordenada]]</f>
        <v>66</v>
      </c>
      <c r="J1238">
        <f>Cocina[[#This Row],[Costo Unitario]]*Cocina[[#This Row],[Cantidad Ordenada]]</f>
        <v>39</v>
      </c>
      <c r="K1238">
        <f>Cocina[[#This Row],[Ganacia Bruta]]-Cocina[[#This Row],[Coste Total]]</f>
        <v>27</v>
      </c>
      <c r="L1238" s="3">
        <f>Cocina[[#This Row],[Ganancia Neta]]/Cocina[[#This Row],[Ganacia Bruta]]</f>
        <v>0.40909090909090912</v>
      </c>
      <c r="N1238"/>
    </row>
    <row r="1239" spans="1:14" x14ac:dyDescent="0.2">
      <c r="A1239">
        <v>501</v>
      </c>
      <c r="B1239">
        <v>7</v>
      </c>
      <c r="C1239" t="s">
        <v>26</v>
      </c>
      <c r="D1239">
        <v>25</v>
      </c>
      <c r="E1239">
        <v>40</v>
      </c>
      <c r="F1239">
        <v>1</v>
      </c>
      <c r="G1239">
        <v>18</v>
      </c>
      <c r="H1239" s="8">
        <f>Cocina[[#This Row],[Tiempo de Preparación]]/Cocina[[#This Row],[Cantidad Ordenada]]</f>
        <v>18</v>
      </c>
      <c r="I1239">
        <f>Cocina[[#This Row],[Precio Unitario]]*Cocina[[#This Row],[Cantidad Ordenada]]</f>
        <v>40</v>
      </c>
      <c r="J1239">
        <f>Cocina[[#This Row],[Costo Unitario]]*Cocina[[#This Row],[Cantidad Ordenada]]</f>
        <v>25</v>
      </c>
      <c r="K1239">
        <f>Cocina[[#This Row],[Ganacia Bruta]]-Cocina[[#This Row],[Coste Total]]</f>
        <v>15</v>
      </c>
      <c r="L1239" s="3">
        <f>Cocina[[#This Row],[Ganancia Neta]]/Cocina[[#This Row],[Ganacia Bruta]]</f>
        <v>0.375</v>
      </c>
      <c r="N1239"/>
    </row>
    <row r="1240" spans="1:14" x14ac:dyDescent="0.2">
      <c r="A1240">
        <v>501</v>
      </c>
      <c r="B1240">
        <v>7</v>
      </c>
      <c r="C1240" t="s">
        <v>33</v>
      </c>
      <c r="D1240">
        <v>13</v>
      </c>
      <c r="E1240">
        <v>21</v>
      </c>
      <c r="F1240">
        <v>2</v>
      </c>
      <c r="G1240">
        <v>15</v>
      </c>
      <c r="H1240" s="8">
        <f>Cocina[[#This Row],[Tiempo de Preparación]]/Cocina[[#This Row],[Cantidad Ordenada]]</f>
        <v>7.5</v>
      </c>
      <c r="I1240">
        <f>Cocina[[#This Row],[Precio Unitario]]*Cocina[[#This Row],[Cantidad Ordenada]]</f>
        <v>42</v>
      </c>
      <c r="J1240">
        <f>Cocina[[#This Row],[Costo Unitario]]*Cocina[[#This Row],[Cantidad Ordenada]]</f>
        <v>26</v>
      </c>
      <c r="K1240">
        <f>Cocina[[#This Row],[Ganacia Bruta]]-Cocina[[#This Row],[Coste Total]]</f>
        <v>16</v>
      </c>
      <c r="L1240" s="3">
        <f>Cocina[[#This Row],[Ganancia Neta]]/Cocina[[#This Row],[Ganacia Bruta]]</f>
        <v>0.38095238095238093</v>
      </c>
      <c r="N1240"/>
    </row>
    <row r="1241" spans="1:14" x14ac:dyDescent="0.2">
      <c r="A1241">
        <v>501</v>
      </c>
      <c r="B1241">
        <v>7</v>
      </c>
      <c r="C1241" t="s">
        <v>22</v>
      </c>
      <c r="D1241">
        <v>16</v>
      </c>
      <c r="E1241">
        <v>28</v>
      </c>
      <c r="F1241">
        <v>2</v>
      </c>
      <c r="G1241">
        <v>6</v>
      </c>
      <c r="H1241" s="8">
        <f>Cocina[[#This Row],[Tiempo de Preparación]]/Cocina[[#This Row],[Cantidad Ordenada]]</f>
        <v>3</v>
      </c>
      <c r="I1241">
        <f>Cocina[[#This Row],[Precio Unitario]]*Cocina[[#This Row],[Cantidad Ordenada]]</f>
        <v>56</v>
      </c>
      <c r="J1241">
        <f>Cocina[[#This Row],[Costo Unitario]]*Cocina[[#This Row],[Cantidad Ordenada]]</f>
        <v>32</v>
      </c>
      <c r="K1241">
        <f>Cocina[[#This Row],[Ganacia Bruta]]-Cocina[[#This Row],[Coste Total]]</f>
        <v>24</v>
      </c>
      <c r="L1241" s="3">
        <f>Cocina[[#This Row],[Ganancia Neta]]/Cocina[[#This Row],[Ganacia Bruta]]</f>
        <v>0.42857142857142855</v>
      </c>
      <c r="N1241"/>
    </row>
    <row r="1242" spans="1:14" x14ac:dyDescent="0.2">
      <c r="A1242">
        <v>502</v>
      </c>
      <c r="B1242">
        <v>5</v>
      </c>
      <c r="C1242" t="s">
        <v>82</v>
      </c>
      <c r="D1242">
        <v>13</v>
      </c>
      <c r="E1242">
        <v>22</v>
      </c>
      <c r="F1242">
        <v>1</v>
      </c>
      <c r="G1242">
        <v>33</v>
      </c>
      <c r="H1242" s="8">
        <f>Cocina[[#This Row],[Tiempo de Preparación]]/Cocina[[#This Row],[Cantidad Ordenada]]</f>
        <v>33</v>
      </c>
      <c r="I1242">
        <f>Cocina[[#This Row],[Precio Unitario]]*Cocina[[#This Row],[Cantidad Ordenada]]</f>
        <v>22</v>
      </c>
      <c r="J1242">
        <f>Cocina[[#This Row],[Costo Unitario]]*Cocina[[#This Row],[Cantidad Ordenada]]</f>
        <v>13</v>
      </c>
      <c r="K1242">
        <f>Cocina[[#This Row],[Ganacia Bruta]]-Cocina[[#This Row],[Coste Total]]</f>
        <v>9</v>
      </c>
      <c r="L1242" s="3">
        <f>Cocina[[#This Row],[Ganancia Neta]]/Cocina[[#This Row],[Ganacia Bruta]]</f>
        <v>0.40909090909090912</v>
      </c>
      <c r="N1242"/>
    </row>
    <row r="1243" spans="1:14" x14ac:dyDescent="0.2">
      <c r="A1243">
        <v>502</v>
      </c>
      <c r="B1243">
        <v>5</v>
      </c>
      <c r="C1243" t="s">
        <v>37</v>
      </c>
      <c r="D1243">
        <v>10</v>
      </c>
      <c r="E1243">
        <v>18</v>
      </c>
      <c r="F1243">
        <v>1</v>
      </c>
      <c r="G1243">
        <v>5</v>
      </c>
      <c r="H1243" s="8">
        <f>Cocina[[#This Row],[Tiempo de Preparación]]/Cocina[[#This Row],[Cantidad Ordenada]]</f>
        <v>5</v>
      </c>
      <c r="I1243">
        <f>Cocina[[#This Row],[Precio Unitario]]*Cocina[[#This Row],[Cantidad Ordenada]]</f>
        <v>18</v>
      </c>
      <c r="J1243">
        <f>Cocina[[#This Row],[Costo Unitario]]*Cocina[[#This Row],[Cantidad Ordenada]]</f>
        <v>10</v>
      </c>
      <c r="K1243">
        <f>Cocina[[#This Row],[Ganacia Bruta]]-Cocina[[#This Row],[Coste Total]]</f>
        <v>8</v>
      </c>
      <c r="L1243" s="3">
        <f>Cocina[[#This Row],[Ganancia Neta]]/Cocina[[#This Row],[Ganacia Bruta]]</f>
        <v>0.44444444444444442</v>
      </c>
      <c r="N1243"/>
    </row>
    <row r="1244" spans="1:14" x14ac:dyDescent="0.2">
      <c r="A1244">
        <v>502</v>
      </c>
      <c r="B1244">
        <v>5</v>
      </c>
      <c r="C1244" t="s">
        <v>102</v>
      </c>
      <c r="D1244">
        <v>20</v>
      </c>
      <c r="E1244">
        <v>33</v>
      </c>
      <c r="F1244">
        <v>3</v>
      </c>
      <c r="G1244">
        <v>35</v>
      </c>
      <c r="H1244" s="8">
        <f>Cocina[[#This Row],[Tiempo de Preparación]]/Cocina[[#This Row],[Cantidad Ordenada]]</f>
        <v>11.666666666666666</v>
      </c>
      <c r="I1244">
        <f>Cocina[[#This Row],[Precio Unitario]]*Cocina[[#This Row],[Cantidad Ordenada]]</f>
        <v>99</v>
      </c>
      <c r="J1244">
        <f>Cocina[[#This Row],[Costo Unitario]]*Cocina[[#This Row],[Cantidad Ordenada]]</f>
        <v>60</v>
      </c>
      <c r="K1244">
        <f>Cocina[[#This Row],[Ganacia Bruta]]-Cocina[[#This Row],[Coste Total]]</f>
        <v>39</v>
      </c>
      <c r="L1244" s="3">
        <f>Cocina[[#This Row],[Ganancia Neta]]/Cocina[[#This Row],[Ganacia Bruta]]</f>
        <v>0.39393939393939392</v>
      </c>
      <c r="N1244"/>
    </row>
    <row r="1245" spans="1:14" x14ac:dyDescent="0.2">
      <c r="A1245">
        <v>503</v>
      </c>
      <c r="B1245">
        <v>3</v>
      </c>
      <c r="C1245" t="s">
        <v>26</v>
      </c>
      <c r="D1245">
        <v>25</v>
      </c>
      <c r="E1245">
        <v>40</v>
      </c>
      <c r="F1245">
        <v>2</v>
      </c>
      <c r="G1245">
        <v>52</v>
      </c>
      <c r="H1245" s="8">
        <f>Cocina[[#This Row],[Tiempo de Preparación]]/Cocina[[#This Row],[Cantidad Ordenada]]</f>
        <v>26</v>
      </c>
      <c r="I1245">
        <f>Cocina[[#This Row],[Precio Unitario]]*Cocina[[#This Row],[Cantidad Ordenada]]</f>
        <v>80</v>
      </c>
      <c r="J1245">
        <f>Cocina[[#This Row],[Costo Unitario]]*Cocina[[#This Row],[Cantidad Ordenada]]</f>
        <v>50</v>
      </c>
      <c r="K1245">
        <f>Cocina[[#This Row],[Ganacia Bruta]]-Cocina[[#This Row],[Coste Total]]</f>
        <v>30</v>
      </c>
      <c r="L1245" s="3">
        <f>Cocina[[#This Row],[Ganancia Neta]]/Cocina[[#This Row],[Ganacia Bruta]]</f>
        <v>0.375</v>
      </c>
      <c r="N1245"/>
    </row>
    <row r="1246" spans="1:14" x14ac:dyDescent="0.2">
      <c r="A1246">
        <v>503</v>
      </c>
      <c r="B1246">
        <v>3</v>
      </c>
      <c r="C1246" t="s">
        <v>44</v>
      </c>
      <c r="D1246">
        <v>11</v>
      </c>
      <c r="E1246">
        <v>19</v>
      </c>
      <c r="F1246">
        <v>3</v>
      </c>
      <c r="G1246">
        <v>33</v>
      </c>
      <c r="H1246" s="8">
        <f>Cocina[[#This Row],[Tiempo de Preparación]]/Cocina[[#This Row],[Cantidad Ordenada]]</f>
        <v>11</v>
      </c>
      <c r="I1246">
        <f>Cocina[[#This Row],[Precio Unitario]]*Cocina[[#This Row],[Cantidad Ordenada]]</f>
        <v>57</v>
      </c>
      <c r="J1246">
        <f>Cocina[[#This Row],[Costo Unitario]]*Cocina[[#This Row],[Cantidad Ordenada]]</f>
        <v>33</v>
      </c>
      <c r="K1246">
        <f>Cocina[[#This Row],[Ganacia Bruta]]-Cocina[[#This Row],[Coste Total]]</f>
        <v>24</v>
      </c>
      <c r="L1246" s="3">
        <f>Cocina[[#This Row],[Ganancia Neta]]/Cocina[[#This Row],[Ganacia Bruta]]</f>
        <v>0.42105263157894735</v>
      </c>
      <c r="N1246"/>
    </row>
    <row r="1247" spans="1:14" x14ac:dyDescent="0.2">
      <c r="A1247">
        <v>504</v>
      </c>
      <c r="B1247">
        <v>2</v>
      </c>
      <c r="C1247" t="s">
        <v>41</v>
      </c>
      <c r="D1247">
        <v>16</v>
      </c>
      <c r="E1247">
        <v>27</v>
      </c>
      <c r="F1247">
        <v>2</v>
      </c>
      <c r="G1247">
        <v>19</v>
      </c>
      <c r="H1247" s="8">
        <f>Cocina[[#This Row],[Tiempo de Preparación]]/Cocina[[#This Row],[Cantidad Ordenada]]</f>
        <v>9.5</v>
      </c>
      <c r="I1247">
        <f>Cocina[[#This Row],[Precio Unitario]]*Cocina[[#This Row],[Cantidad Ordenada]]</f>
        <v>54</v>
      </c>
      <c r="J1247">
        <f>Cocina[[#This Row],[Costo Unitario]]*Cocina[[#This Row],[Cantidad Ordenada]]</f>
        <v>32</v>
      </c>
      <c r="K1247">
        <f>Cocina[[#This Row],[Ganacia Bruta]]-Cocina[[#This Row],[Coste Total]]</f>
        <v>22</v>
      </c>
      <c r="L1247" s="3">
        <f>Cocina[[#This Row],[Ganancia Neta]]/Cocina[[#This Row],[Ganacia Bruta]]</f>
        <v>0.40740740740740738</v>
      </c>
      <c r="N1247"/>
    </row>
    <row r="1248" spans="1:14" x14ac:dyDescent="0.2">
      <c r="A1248">
        <v>505</v>
      </c>
      <c r="B1248">
        <v>5</v>
      </c>
      <c r="C1248" t="s">
        <v>26</v>
      </c>
      <c r="D1248">
        <v>25</v>
      </c>
      <c r="E1248">
        <v>40</v>
      </c>
      <c r="F1248">
        <v>2</v>
      </c>
      <c r="G1248">
        <v>56</v>
      </c>
      <c r="H1248" s="8">
        <f>Cocina[[#This Row],[Tiempo de Preparación]]/Cocina[[#This Row],[Cantidad Ordenada]]</f>
        <v>28</v>
      </c>
      <c r="I1248">
        <f>Cocina[[#This Row],[Precio Unitario]]*Cocina[[#This Row],[Cantidad Ordenada]]</f>
        <v>80</v>
      </c>
      <c r="J1248">
        <f>Cocina[[#This Row],[Costo Unitario]]*Cocina[[#This Row],[Cantidad Ordenada]]</f>
        <v>50</v>
      </c>
      <c r="K1248">
        <f>Cocina[[#This Row],[Ganacia Bruta]]-Cocina[[#This Row],[Coste Total]]</f>
        <v>30</v>
      </c>
      <c r="L1248" s="3">
        <f>Cocina[[#This Row],[Ganancia Neta]]/Cocina[[#This Row],[Ganacia Bruta]]</f>
        <v>0.375</v>
      </c>
      <c r="N1248"/>
    </row>
    <row r="1249" spans="1:14" x14ac:dyDescent="0.2">
      <c r="A1249">
        <v>505</v>
      </c>
      <c r="B1249">
        <v>5</v>
      </c>
      <c r="C1249" t="s">
        <v>50</v>
      </c>
      <c r="D1249">
        <v>15</v>
      </c>
      <c r="E1249">
        <v>25</v>
      </c>
      <c r="F1249">
        <v>3</v>
      </c>
      <c r="G1249">
        <v>59</v>
      </c>
      <c r="H1249" s="8">
        <f>Cocina[[#This Row],[Tiempo de Preparación]]/Cocina[[#This Row],[Cantidad Ordenada]]</f>
        <v>19.666666666666668</v>
      </c>
      <c r="I1249">
        <f>Cocina[[#This Row],[Precio Unitario]]*Cocina[[#This Row],[Cantidad Ordenada]]</f>
        <v>75</v>
      </c>
      <c r="J1249">
        <f>Cocina[[#This Row],[Costo Unitario]]*Cocina[[#This Row],[Cantidad Ordenada]]</f>
        <v>45</v>
      </c>
      <c r="K1249">
        <f>Cocina[[#This Row],[Ganacia Bruta]]-Cocina[[#This Row],[Coste Total]]</f>
        <v>30</v>
      </c>
      <c r="L1249" s="3">
        <f>Cocina[[#This Row],[Ganancia Neta]]/Cocina[[#This Row],[Ganacia Bruta]]</f>
        <v>0.4</v>
      </c>
      <c r="N1249"/>
    </row>
    <row r="1250" spans="1:14" x14ac:dyDescent="0.2">
      <c r="A1250">
        <v>506</v>
      </c>
      <c r="B1250">
        <v>18</v>
      </c>
      <c r="C1250" t="s">
        <v>11</v>
      </c>
      <c r="D1250">
        <v>21</v>
      </c>
      <c r="E1250">
        <v>35</v>
      </c>
      <c r="F1250">
        <v>2</v>
      </c>
      <c r="G1250">
        <v>5</v>
      </c>
      <c r="H1250" s="8">
        <f>Cocina[[#This Row],[Tiempo de Preparación]]/Cocina[[#This Row],[Cantidad Ordenada]]</f>
        <v>2.5</v>
      </c>
      <c r="I1250">
        <f>Cocina[[#This Row],[Precio Unitario]]*Cocina[[#This Row],[Cantidad Ordenada]]</f>
        <v>70</v>
      </c>
      <c r="J1250">
        <f>Cocina[[#This Row],[Costo Unitario]]*Cocina[[#This Row],[Cantidad Ordenada]]</f>
        <v>42</v>
      </c>
      <c r="K1250">
        <f>Cocina[[#This Row],[Ganacia Bruta]]-Cocina[[#This Row],[Coste Total]]</f>
        <v>28</v>
      </c>
      <c r="L1250" s="3">
        <f>Cocina[[#This Row],[Ganancia Neta]]/Cocina[[#This Row],[Ganacia Bruta]]</f>
        <v>0.4</v>
      </c>
      <c r="N1250"/>
    </row>
    <row r="1251" spans="1:14" x14ac:dyDescent="0.2">
      <c r="A1251">
        <v>507</v>
      </c>
      <c r="B1251">
        <v>18</v>
      </c>
      <c r="C1251" t="s">
        <v>29</v>
      </c>
      <c r="D1251">
        <v>20</v>
      </c>
      <c r="E1251">
        <v>34</v>
      </c>
      <c r="F1251">
        <v>3</v>
      </c>
      <c r="G1251">
        <v>53</v>
      </c>
      <c r="H1251" s="8">
        <f>Cocina[[#This Row],[Tiempo de Preparación]]/Cocina[[#This Row],[Cantidad Ordenada]]</f>
        <v>17.666666666666668</v>
      </c>
      <c r="I1251">
        <f>Cocina[[#This Row],[Precio Unitario]]*Cocina[[#This Row],[Cantidad Ordenada]]</f>
        <v>102</v>
      </c>
      <c r="J1251">
        <f>Cocina[[#This Row],[Costo Unitario]]*Cocina[[#This Row],[Cantidad Ordenada]]</f>
        <v>60</v>
      </c>
      <c r="K1251">
        <f>Cocina[[#This Row],[Ganacia Bruta]]-Cocina[[#This Row],[Coste Total]]</f>
        <v>42</v>
      </c>
      <c r="L1251" s="3">
        <f>Cocina[[#This Row],[Ganancia Neta]]/Cocina[[#This Row],[Ganacia Bruta]]</f>
        <v>0.41176470588235292</v>
      </c>
      <c r="N1251"/>
    </row>
    <row r="1252" spans="1:14" x14ac:dyDescent="0.2">
      <c r="A1252">
        <v>507</v>
      </c>
      <c r="B1252">
        <v>18</v>
      </c>
      <c r="C1252" t="s">
        <v>35</v>
      </c>
      <c r="D1252">
        <v>22</v>
      </c>
      <c r="E1252">
        <v>36</v>
      </c>
      <c r="F1252">
        <v>3</v>
      </c>
      <c r="G1252">
        <v>16</v>
      </c>
      <c r="H1252" s="8">
        <f>Cocina[[#This Row],[Tiempo de Preparación]]/Cocina[[#This Row],[Cantidad Ordenada]]</f>
        <v>5.333333333333333</v>
      </c>
      <c r="I1252">
        <f>Cocina[[#This Row],[Precio Unitario]]*Cocina[[#This Row],[Cantidad Ordenada]]</f>
        <v>108</v>
      </c>
      <c r="J1252">
        <f>Cocina[[#This Row],[Costo Unitario]]*Cocina[[#This Row],[Cantidad Ordenada]]</f>
        <v>66</v>
      </c>
      <c r="K1252">
        <f>Cocina[[#This Row],[Ganacia Bruta]]-Cocina[[#This Row],[Coste Total]]</f>
        <v>42</v>
      </c>
      <c r="L1252" s="3">
        <f>Cocina[[#This Row],[Ganancia Neta]]/Cocina[[#This Row],[Ganacia Bruta]]</f>
        <v>0.3888888888888889</v>
      </c>
      <c r="N1252"/>
    </row>
    <row r="1253" spans="1:14" x14ac:dyDescent="0.2">
      <c r="A1253">
        <v>508</v>
      </c>
      <c r="B1253">
        <v>6</v>
      </c>
      <c r="C1253" t="s">
        <v>95</v>
      </c>
      <c r="D1253">
        <v>19</v>
      </c>
      <c r="E1253">
        <v>32</v>
      </c>
      <c r="F1253">
        <v>1</v>
      </c>
      <c r="G1253">
        <v>34</v>
      </c>
      <c r="H1253" s="8">
        <f>Cocina[[#This Row],[Tiempo de Preparación]]/Cocina[[#This Row],[Cantidad Ordenada]]</f>
        <v>34</v>
      </c>
      <c r="I1253">
        <f>Cocina[[#This Row],[Precio Unitario]]*Cocina[[#This Row],[Cantidad Ordenada]]</f>
        <v>32</v>
      </c>
      <c r="J1253">
        <f>Cocina[[#This Row],[Costo Unitario]]*Cocina[[#This Row],[Cantidad Ordenada]]</f>
        <v>19</v>
      </c>
      <c r="K1253">
        <f>Cocina[[#This Row],[Ganacia Bruta]]-Cocina[[#This Row],[Coste Total]]</f>
        <v>13</v>
      </c>
      <c r="L1253" s="3">
        <f>Cocina[[#This Row],[Ganancia Neta]]/Cocina[[#This Row],[Ganacia Bruta]]</f>
        <v>0.40625</v>
      </c>
      <c r="N1253"/>
    </row>
    <row r="1254" spans="1:14" x14ac:dyDescent="0.2">
      <c r="A1254">
        <v>509</v>
      </c>
      <c r="B1254">
        <v>5</v>
      </c>
      <c r="C1254" t="s">
        <v>26</v>
      </c>
      <c r="D1254">
        <v>25</v>
      </c>
      <c r="E1254">
        <v>40</v>
      </c>
      <c r="F1254">
        <v>2</v>
      </c>
      <c r="G1254">
        <v>47</v>
      </c>
      <c r="H1254" s="8">
        <f>Cocina[[#This Row],[Tiempo de Preparación]]/Cocina[[#This Row],[Cantidad Ordenada]]</f>
        <v>23.5</v>
      </c>
      <c r="I1254">
        <f>Cocina[[#This Row],[Precio Unitario]]*Cocina[[#This Row],[Cantidad Ordenada]]</f>
        <v>80</v>
      </c>
      <c r="J1254">
        <f>Cocina[[#This Row],[Costo Unitario]]*Cocina[[#This Row],[Cantidad Ordenada]]</f>
        <v>50</v>
      </c>
      <c r="K1254">
        <f>Cocina[[#This Row],[Ganacia Bruta]]-Cocina[[#This Row],[Coste Total]]</f>
        <v>30</v>
      </c>
      <c r="L1254" s="3">
        <f>Cocina[[#This Row],[Ganancia Neta]]/Cocina[[#This Row],[Ganacia Bruta]]</f>
        <v>0.375</v>
      </c>
      <c r="N1254"/>
    </row>
    <row r="1255" spans="1:14" x14ac:dyDescent="0.2">
      <c r="A1255">
        <v>510</v>
      </c>
      <c r="B1255">
        <v>6</v>
      </c>
      <c r="C1255" t="s">
        <v>35</v>
      </c>
      <c r="D1255">
        <v>22</v>
      </c>
      <c r="E1255">
        <v>36</v>
      </c>
      <c r="F1255">
        <v>1</v>
      </c>
      <c r="G1255">
        <v>48</v>
      </c>
      <c r="H1255" s="8">
        <f>Cocina[[#This Row],[Tiempo de Preparación]]/Cocina[[#This Row],[Cantidad Ordenada]]</f>
        <v>48</v>
      </c>
      <c r="I1255">
        <f>Cocina[[#This Row],[Precio Unitario]]*Cocina[[#This Row],[Cantidad Ordenada]]</f>
        <v>36</v>
      </c>
      <c r="J1255">
        <f>Cocina[[#This Row],[Costo Unitario]]*Cocina[[#This Row],[Cantidad Ordenada]]</f>
        <v>22</v>
      </c>
      <c r="K1255">
        <f>Cocina[[#This Row],[Ganacia Bruta]]-Cocina[[#This Row],[Coste Total]]</f>
        <v>14</v>
      </c>
      <c r="L1255" s="3">
        <f>Cocina[[#This Row],[Ganancia Neta]]/Cocina[[#This Row],[Ganacia Bruta]]</f>
        <v>0.3888888888888889</v>
      </c>
      <c r="N1255"/>
    </row>
    <row r="1256" spans="1:14" x14ac:dyDescent="0.2">
      <c r="A1256">
        <v>511</v>
      </c>
      <c r="B1256">
        <v>2</v>
      </c>
      <c r="C1256" t="s">
        <v>79</v>
      </c>
      <c r="D1256">
        <v>14</v>
      </c>
      <c r="E1256">
        <v>23</v>
      </c>
      <c r="F1256">
        <v>3</v>
      </c>
      <c r="G1256">
        <v>14</v>
      </c>
      <c r="H1256" s="8">
        <f>Cocina[[#This Row],[Tiempo de Preparación]]/Cocina[[#This Row],[Cantidad Ordenada]]</f>
        <v>4.666666666666667</v>
      </c>
      <c r="I1256">
        <f>Cocina[[#This Row],[Precio Unitario]]*Cocina[[#This Row],[Cantidad Ordenada]]</f>
        <v>69</v>
      </c>
      <c r="J1256">
        <f>Cocina[[#This Row],[Costo Unitario]]*Cocina[[#This Row],[Cantidad Ordenada]]</f>
        <v>42</v>
      </c>
      <c r="K1256">
        <f>Cocina[[#This Row],[Ganacia Bruta]]-Cocina[[#This Row],[Coste Total]]</f>
        <v>27</v>
      </c>
      <c r="L1256" s="3">
        <f>Cocina[[#This Row],[Ganancia Neta]]/Cocina[[#This Row],[Ganacia Bruta]]</f>
        <v>0.39130434782608697</v>
      </c>
      <c r="N1256"/>
    </row>
    <row r="1257" spans="1:14" x14ac:dyDescent="0.2">
      <c r="A1257">
        <v>511</v>
      </c>
      <c r="B1257">
        <v>2</v>
      </c>
      <c r="C1257" t="s">
        <v>29</v>
      </c>
      <c r="D1257">
        <v>20</v>
      </c>
      <c r="E1257">
        <v>34</v>
      </c>
      <c r="F1257">
        <v>2</v>
      </c>
      <c r="G1257">
        <v>24</v>
      </c>
      <c r="H1257" s="8">
        <f>Cocina[[#This Row],[Tiempo de Preparación]]/Cocina[[#This Row],[Cantidad Ordenada]]</f>
        <v>12</v>
      </c>
      <c r="I1257">
        <f>Cocina[[#This Row],[Precio Unitario]]*Cocina[[#This Row],[Cantidad Ordenada]]</f>
        <v>68</v>
      </c>
      <c r="J1257">
        <f>Cocina[[#This Row],[Costo Unitario]]*Cocina[[#This Row],[Cantidad Ordenada]]</f>
        <v>40</v>
      </c>
      <c r="K1257">
        <f>Cocina[[#This Row],[Ganacia Bruta]]-Cocina[[#This Row],[Coste Total]]</f>
        <v>28</v>
      </c>
      <c r="L1257" s="3">
        <f>Cocina[[#This Row],[Ganancia Neta]]/Cocina[[#This Row],[Ganacia Bruta]]</f>
        <v>0.41176470588235292</v>
      </c>
      <c r="N1257"/>
    </row>
    <row r="1258" spans="1:14" x14ac:dyDescent="0.2">
      <c r="A1258">
        <v>512</v>
      </c>
      <c r="B1258">
        <v>2</v>
      </c>
      <c r="C1258" t="s">
        <v>56</v>
      </c>
      <c r="D1258">
        <v>12</v>
      </c>
      <c r="E1258">
        <v>20</v>
      </c>
      <c r="F1258">
        <v>1</v>
      </c>
      <c r="G1258">
        <v>6</v>
      </c>
      <c r="H1258" s="8">
        <f>Cocina[[#This Row],[Tiempo de Preparación]]/Cocina[[#This Row],[Cantidad Ordenada]]</f>
        <v>6</v>
      </c>
      <c r="I1258">
        <f>Cocina[[#This Row],[Precio Unitario]]*Cocina[[#This Row],[Cantidad Ordenada]]</f>
        <v>20</v>
      </c>
      <c r="J1258">
        <f>Cocina[[#This Row],[Costo Unitario]]*Cocina[[#This Row],[Cantidad Ordenada]]</f>
        <v>12</v>
      </c>
      <c r="K1258">
        <f>Cocina[[#This Row],[Ganacia Bruta]]-Cocina[[#This Row],[Coste Total]]</f>
        <v>8</v>
      </c>
      <c r="L1258" s="3">
        <f>Cocina[[#This Row],[Ganancia Neta]]/Cocina[[#This Row],[Ganacia Bruta]]</f>
        <v>0.4</v>
      </c>
      <c r="N1258"/>
    </row>
    <row r="1259" spans="1:14" x14ac:dyDescent="0.2">
      <c r="A1259">
        <v>512</v>
      </c>
      <c r="B1259">
        <v>2</v>
      </c>
      <c r="C1259" t="s">
        <v>35</v>
      </c>
      <c r="D1259">
        <v>22</v>
      </c>
      <c r="E1259">
        <v>36</v>
      </c>
      <c r="F1259">
        <v>3</v>
      </c>
      <c r="G1259">
        <v>53</v>
      </c>
      <c r="H1259" s="8">
        <f>Cocina[[#This Row],[Tiempo de Preparación]]/Cocina[[#This Row],[Cantidad Ordenada]]</f>
        <v>17.666666666666668</v>
      </c>
      <c r="I1259">
        <f>Cocina[[#This Row],[Precio Unitario]]*Cocina[[#This Row],[Cantidad Ordenada]]</f>
        <v>108</v>
      </c>
      <c r="J1259">
        <f>Cocina[[#This Row],[Costo Unitario]]*Cocina[[#This Row],[Cantidad Ordenada]]</f>
        <v>66</v>
      </c>
      <c r="K1259">
        <f>Cocina[[#This Row],[Ganacia Bruta]]-Cocina[[#This Row],[Coste Total]]</f>
        <v>42</v>
      </c>
      <c r="L1259" s="3">
        <f>Cocina[[#This Row],[Ganancia Neta]]/Cocina[[#This Row],[Ganacia Bruta]]</f>
        <v>0.3888888888888889</v>
      </c>
      <c r="N1259"/>
    </row>
    <row r="1260" spans="1:14" x14ac:dyDescent="0.2">
      <c r="A1260">
        <v>513</v>
      </c>
      <c r="B1260">
        <v>8</v>
      </c>
      <c r="C1260" t="s">
        <v>37</v>
      </c>
      <c r="D1260">
        <v>10</v>
      </c>
      <c r="E1260">
        <v>18</v>
      </c>
      <c r="F1260">
        <v>3</v>
      </c>
      <c r="G1260">
        <v>56</v>
      </c>
      <c r="H1260" s="8">
        <f>Cocina[[#This Row],[Tiempo de Preparación]]/Cocina[[#This Row],[Cantidad Ordenada]]</f>
        <v>18.666666666666668</v>
      </c>
      <c r="I1260">
        <f>Cocina[[#This Row],[Precio Unitario]]*Cocina[[#This Row],[Cantidad Ordenada]]</f>
        <v>54</v>
      </c>
      <c r="J1260">
        <f>Cocina[[#This Row],[Costo Unitario]]*Cocina[[#This Row],[Cantidad Ordenada]]</f>
        <v>30</v>
      </c>
      <c r="K1260">
        <f>Cocina[[#This Row],[Ganacia Bruta]]-Cocina[[#This Row],[Coste Total]]</f>
        <v>24</v>
      </c>
      <c r="L1260" s="3">
        <f>Cocina[[#This Row],[Ganancia Neta]]/Cocina[[#This Row],[Ganacia Bruta]]</f>
        <v>0.44444444444444442</v>
      </c>
      <c r="N1260"/>
    </row>
    <row r="1261" spans="1:14" x14ac:dyDescent="0.2">
      <c r="A1261">
        <v>514</v>
      </c>
      <c r="B1261">
        <v>18</v>
      </c>
      <c r="C1261" t="s">
        <v>61</v>
      </c>
      <c r="D1261">
        <v>15</v>
      </c>
      <c r="E1261">
        <v>26</v>
      </c>
      <c r="F1261">
        <v>2</v>
      </c>
      <c r="G1261">
        <v>21</v>
      </c>
      <c r="H1261" s="8">
        <f>Cocina[[#This Row],[Tiempo de Preparación]]/Cocina[[#This Row],[Cantidad Ordenada]]</f>
        <v>10.5</v>
      </c>
      <c r="I1261">
        <f>Cocina[[#This Row],[Precio Unitario]]*Cocina[[#This Row],[Cantidad Ordenada]]</f>
        <v>52</v>
      </c>
      <c r="J1261">
        <f>Cocina[[#This Row],[Costo Unitario]]*Cocina[[#This Row],[Cantidad Ordenada]]</f>
        <v>30</v>
      </c>
      <c r="K1261">
        <f>Cocina[[#This Row],[Ganacia Bruta]]-Cocina[[#This Row],[Coste Total]]</f>
        <v>22</v>
      </c>
      <c r="L1261" s="3">
        <f>Cocina[[#This Row],[Ganancia Neta]]/Cocina[[#This Row],[Ganacia Bruta]]</f>
        <v>0.42307692307692307</v>
      </c>
      <c r="N1261"/>
    </row>
    <row r="1262" spans="1:14" x14ac:dyDescent="0.2">
      <c r="A1262">
        <v>514</v>
      </c>
      <c r="B1262">
        <v>18</v>
      </c>
      <c r="C1262" t="s">
        <v>44</v>
      </c>
      <c r="D1262">
        <v>11</v>
      </c>
      <c r="E1262">
        <v>19</v>
      </c>
      <c r="F1262">
        <v>2</v>
      </c>
      <c r="G1262">
        <v>56</v>
      </c>
      <c r="H1262" s="8">
        <f>Cocina[[#This Row],[Tiempo de Preparación]]/Cocina[[#This Row],[Cantidad Ordenada]]</f>
        <v>28</v>
      </c>
      <c r="I1262">
        <f>Cocina[[#This Row],[Precio Unitario]]*Cocina[[#This Row],[Cantidad Ordenada]]</f>
        <v>38</v>
      </c>
      <c r="J1262">
        <f>Cocina[[#This Row],[Costo Unitario]]*Cocina[[#This Row],[Cantidad Ordenada]]</f>
        <v>22</v>
      </c>
      <c r="K1262">
        <f>Cocina[[#This Row],[Ganacia Bruta]]-Cocina[[#This Row],[Coste Total]]</f>
        <v>16</v>
      </c>
      <c r="L1262" s="3">
        <f>Cocina[[#This Row],[Ganancia Neta]]/Cocina[[#This Row],[Ganacia Bruta]]</f>
        <v>0.42105263157894735</v>
      </c>
      <c r="N1262"/>
    </row>
    <row r="1263" spans="1:14" x14ac:dyDescent="0.2">
      <c r="A1263">
        <v>514</v>
      </c>
      <c r="B1263">
        <v>18</v>
      </c>
      <c r="C1263" t="s">
        <v>56</v>
      </c>
      <c r="D1263">
        <v>12</v>
      </c>
      <c r="E1263">
        <v>20</v>
      </c>
      <c r="F1263">
        <v>1</v>
      </c>
      <c r="G1263">
        <v>25</v>
      </c>
      <c r="H1263" s="8">
        <f>Cocina[[#This Row],[Tiempo de Preparación]]/Cocina[[#This Row],[Cantidad Ordenada]]</f>
        <v>25</v>
      </c>
      <c r="I1263">
        <f>Cocina[[#This Row],[Precio Unitario]]*Cocina[[#This Row],[Cantidad Ordenada]]</f>
        <v>20</v>
      </c>
      <c r="J1263">
        <f>Cocina[[#This Row],[Costo Unitario]]*Cocina[[#This Row],[Cantidad Ordenada]]</f>
        <v>12</v>
      </c>
      <c r="K1263">
        <f>Cocina[[#This Row],[Ganacia Bruta]]-Cocina[[#This Row],[Coste Total]]</f>
        <v>8</v>
      </c>
      <c r="L1263" s="3">
        <f>Cocina[[#This Row],[Ganancia Neta]]/Cocina[[#This Row],[Ganacia Bruta]]</f>
        <v>0.4</v>
      </c>
      <c r="N1263"/>
    </row>
    <row r="1264" spans="1:14" x14ac:dyDescent="0.2">
      <c r="A1264">
        <v>514</v>
      </c>
      <c r="B1264">
        <v>18</v>
      </c>
      <c r="C1264" t="s">
        <v>95</v>
      </c>
      <c r="D1264">
        <v>19</v>
      </c>
      <c r="E1264">
        <v>32</v>
      </c>
      <c r="F1264">
        <v>2</v>
      </c>
      <c r="G1264">
        <v>10</v>
      </c>
      <c r="H1264" s="8">
        <f>Cocina[[#This Row],[Tiempo de Preparación]]/Cocina[[#This Row],[Cantidad Ordenada]]</f>
        <v>5</v>
      </c>
      <c r="I1264">
        <f>Cocina[[#This Row],[Precio Unitario]]*Cocina[[#This Row],[Cantidad Ordenada]]</f>
        <v>64</v>
      </c>
      <c r="J1264">
        <f>Cocina[[#This Row],[Costo Unitario]]*Cocina[[#This Row],[Cantidad Ordenada]]</f>
        <v>38</v>
      </c>
      <c r="K1264">
        <f>Cocina[[#This Row],[Ganacia Bruta]]-Cocina[[#This Row],[Coste Total]]</f>
        <v>26</v>
      </c>
      <c r="L1264" s="3">
        <f>Cocina[[#This Row],[Ganancia Neta]]/Cocina[[#This Row],[Ganacia Bruta]]</f>
        <v>0.40625</v>
      </c>
      <c r="N1264"/>
    </row>
    <row r="1265" spans="1:14" x14ac:dyDescent="0.2">
      <c r="A1265">
        <v>515</v>
      </c>
      <c r="B1265">
        <v>19</v>
      </c>
      <c r="C1265" t="s">
        <v>37</v>
      </c>
      <c r="D1265">
        <v>10</v>
      </c>
      <c r="E1265">
        <v>18</v>
      </c>
      <c r="F1265">
        <v>1</v>
      </c>
      <c r="G1265">
        <v>13</v>
      </c>
      <c r="H1265" s="8">
        <f>Cocina[[#This Row],[Tiempo de Preparación]]/Cocina[[#This Row],[Cantidad Ordenada]]</f>
        <v>13</v>
      </c>
      <c r="I1265">
        <f>Cocina[[#This Row],[Precio Unitario]]*Cocina[[#This Row],[Cantidad Ordenada]]</f>
        <v>18</v>
      </c>
      <c r="J1265">
        <f>Cocina[[#This Row],[Costo Unitario]]*Cocina[[#This Row],[Cantidad Ordenada]]</f>
        <v>10</v>
      </c>
      <c r="K1265">
        <f>Cocina[[#This Row],[Ganacia Bruta]]-Cocina[[#This Row],[Coste Total]]</f>
        <v>8</v>
      </c>
      <c r="L1265" s="3">
        <f>Cocina[[#This Row],[Ganancia Neta]]/Cocina[[#This Row],[Ganacia Bruta]]</f>
        <v>0.44444444444444442</v>
      </c>
      <c r="N1265"/>
    </row>
    <row r="1266" spans="1:14" x14ac:dyDescent="0.2">
      <c r="A1266">
        <v>516</v>
      </c>
      <c r="B1266">
        <v>7</v>
      </c>
      <c r="C1266" t="s">
        <v>44</v>
      </c>
      <c r="D1266">
        <v>11</v>
      </c>
      <c r="E1266">
        <v>19</v>
      </c>
      <c r="F1266">
        <v>3</v>
      </c>
      <c r="G1266">
        <v>43</v>
      </c>
      <c r="H1266" s="8">
        <f>Cocina[[#This Row],[Tiempo de Preparación]]/Cocina[[#This Row],[Cantidad Ordenada]]</f>
        <v>14.333333333333334</v>
      </c>
      <c r="I1266">
        <f>Cocina[[#This Row],[Precio Unitario]]*Cocina[[#This Row],[Cantidad Ordenada]]</f>
        <v>57</v>
      </c>
      <c r="J1266">
        <f>Cocina[[#This Row],[Costo Unitario]]*Cocina[[#This Row],[Cantidad Ordenada]]</f>
        <v>33</v>
      </c>
      <c r="K1266">
        <f>Cocina[[#This Row],[Ganacia Bruta]]-Cocina[[#This Row],[Coste Total]]</f>
        <v>24</v>
      </c>
      <c r="L1266" s="3">
        <f>Cocina[[#This Row],[Ganancia Neta]]/Cocina[[#This Row],[Ganacia Bruta]]</f>
        <v>0.42105263157894735</v>
      </c>
      <c r="N1266"/>
    </row>
    <row r="1267" spans="1:14" x14ac:dyDescent="0.2">
      <c r="A1267">
        <v>516</v>
      </c>
      <c r="B1267">
        <v>7</v>
      </c>
      <c r="C1267" t="s">
        <v>79</v>
      </c>
      <c r="D1267">
        <v>14</v>
      </c>
      <c r="E1267">
        <v>23</v>
      </c>
      <c r="F1267">
        <v>3</v>
      </c>
      <c r="G1267">
        <v>40</v>
      </c>
      <c r="H1267" s="8">
        <f>Cocina[[#This Row],[Tiempo de Preparación]]/Cocina[[#This Row],[Cantidad Ordenada]]</f>
        <v>13.333333333333334</v>
      </c>
      <c r="I1267">
        <f>Cocina[[#This Row],[Precio Unitario]]*Cocina[[#This Row],[Cantidad Ordenada]]</f>
        <v>69</v>
      </c>
      <c r="J1267">
        <f>Cocina[[#This Row],[Costo Unitario]]*Cocina[[#This Row],[Cantidad Ordenada]]</f>
        <v>42</v>
      </c>
      <c r="K1267">
        <f>Cocina[[#This Row],[Ganacia Bruta]]-Cocina[[#This Row],[Coste Total]]</f>
        <v>27</v>
      </c>
      <c r="L1267" s="3">
        <f>Cocina[[#This Row],[Ganancia Neta]]/Cocina[[#This Row],[Ganacia Bruta]]</f>
        <v>0.39130434782608697</v>
      </c>
      <c r="N1267"/>
    </row>
    <row r="1268" spans="1:14" x14ac:dyDescent="0.2">
      <c r="A1268">
        <v>516</v>
      </c>
      <c r="B1268">
        <v>7</v>
      </c>
      <c r="C1268" t="s">
        <v>56</v>
      </c>
      <c r="D1268">
        <v>12</v>
      </c>
      <c r="E1268">
        <v>20</v>
      </c>
      <c r="F1268">
        <v>1</v>
      </c>
      <c r="G1268">
        <v>14</v>
      </c>
      <c r="H1268" s="8">
        <f>Cocina[[#This Row],[Tiempo de Preparación]]/Cocina[[#This Row],[Cantidad Ordenada]]</f>
        <v>14</v>
      </c>
      <c r="I1268">
        <f>Cocina[[#This Row],[Precio Unitario]]*Cocina[[#This Row],[Cantidad Ordenada]]</f>
        <v>20</v>
      </c>
      <c r="J1268">
        <f>Cocina[[#This Row],[Costo Unitario]]*Cocina[[#This Row],[Cantidad Ordenada]]</f>
        <v>12</v>
      </c>
      <c r="K1268">
        <f>Cocina[[#This Row],[Ganacia Bruta]]-Cocina[[#This Row],[Coste Total]]</f>
        <v>8</v>
      </c>
      <c r="L1268" s="3">
        <f>Cocina[[#This Row],[Ganancia Neta]]/Cocina[[#This Row],[Ganacia Bruta]]</f>
        <v>0.4</v>
      </c>
      <c r="N1268"/>
    </row>
    <row r="1269" spans="1:14" x14ac:dyDescent="0.2">
      <c r="A1269">
        <v>517</v>
      </c>
      <c r="B1269">
        <v>4</v>
      </c>
      <c r="C1269" t="s">
        <v>65</v>
      </c>
      <c r="D1269">
        <v>14</v>
      </c>
      <c r="E1269">
        <v>24</v>
      </c>
      <c r="F1269">
        <v>1</v>
      </c>
      <c r="G1269">
        <v>6</v>
      </c>
      <c r="H1269" s="8">
        <f>Cocina[[#This Row],[Tiempo de Preparación]]/Cocina[[#This Row],[Cantidad Ordenada]]</f>
        <v>6</v>
      </c>
      <c r="I1269">
        <f>Cocina[[#This Row],[Precio Unitario]]*Cocina[[#This Row],[Cantidad Ordenada]]</f>
        <v>24</v>
      </c>
      <c r="J1269">
        <f>Cocina[[#This Row],[Costo Unitario]]*Cocina[[#This Row],[Cantidad Ordenada]]</f>
        <v>14</v>
      </c>
      <c r="K1269">
        <f>Cocina[[#This Row],[Ganacia Bruta]]-Cocina[[#This Row],[Coste Total]]</f>
        <v>10</v>
      </c>
      <c r="L1269" s="3">
        <f>Cocina[[#This Row],[Ganancia Neta]]/Cocina[[#This Row],[Ganacia Bruta]]</f>
        <v>0.41666666666666669</v>
      </c>
      <c r="N1269"/>
    </row>
    <row r="1270" spans="1:14" x14ac:dyDescent="0.2">
      <c r="A1270">
        <v>517</v>
      </c>
      <c r="B1270">
        <v>4</v>
      </c>
      <c r="C1270" t="s">
        <v>44</v>
      </c>
      <c r="D1270">
        <v>11</v>
      </c>
      <c r="E1270">
        <v>19</v>
      </c>
      <c r="F1270">
        <v>3</v>
      </c>
      <c r="G1270">
        <v>44</v>
      </c>
      <c r="H1270" s="8">
        <f>Cocina[[#This Row],[Tiempo de Preparación]]/Cocina[[#This Row],[Cantidad Ordenada]]</f>
        <v>14.666666666666666</v>
      </c>
      <c r="I1270">
        <f>Cocina[[#This Row],[Precio Unitario]]*Cocina[[#This Row],[Cantidad Ordenada]]</f>
        <v>57</v>
      </c>
      <c r="J1270">
        <f>Cocina[[#This Row],[Costo Unitario]]*Cocina[[#This Row],[Cantidad Ordenada]]</f>
        <v>33</v>
      </c>
      <c r="K1270">
        <f>Cocina[[#This Row],[Ganacia Bruta]]-Cocina[[#This Row],[Coste Total]]</f>
        <v>24</v>
      </c>
      <c r="L1270" s="3">
        <f>Cocina[[#This Row],[Ganancia Neta]]/Cocina[[#This Row],[Ganacia Bruta]]</f>
        <v>0.42105263157894735</v>
      </c>
      <c r="N1270"/>
    </row>
    <row r="1271" spans="1:14" x14ac:dyDescent="0.2">
      <c r="A1271">
        <v>517</v>
      </c>
      <c r="B1271">
        <v>4</v>
      </c>
      <c r="C1271" t="s">
        <v>82</v>
      </c>
      <c r="D1271">
        <v>13</v>
      </c>
      <c r="E1271">
        <v>22</v>
      </c>
      <c r="F1271">
        <v>1</v>
      </c>
      <c r="G1271">
        <v>15</v>
      </c>
      <c r="H1271" s="8">
        <f>Cocina[[#This Row],[Tiempo de Preparación]]/Cocina[[#This Row],[Cantidad Ordenada]]</f>
        <v>15</v>
      </c>
      <c r="I1271">
        <f>Cocina[[#This Row],[Precio Unitario]]*Cocina[[#This Row],[Cantidad Ordenada]]</f>
        <v>22</v>
      </c>
      <c r="J1271">
        <f>Cocina[[#This Row],[Costo Unitario]]*Cocina[[#This Row],[Cantidad Ordenada]]</f>
        <v>13</v>
      </c>
      <c r="K1271">
        <f>Cocina[[#This Row],[Ganacia Bruta]]-Cocina[[#This Row],[Coste Total]]</f>
        <v>9</v>
      </c>
      <c r="L1271" s="3">
        <f>Cocina[[#This Row],[Ganancia Neta]]/Cocina[[#This Row],[Ganacia Bruta]]</f>
        <v>0.40909090909090912</v>
      </c>
      <c r="N1271"/>
    </row>
    <row r="1272" spans="1:14" x14ac:dyDescent="0.2">
      <c r="A1272">
        <v>518</v>
      </c>
      <c r="B1272">
        <v>5</v>
      </c>
      <c r="C1272" t="s">
        <v>102</v>
      </c>
      <c r="D1272">
        <v>20</v>
      </c>
      <c r="E1272">
        <v>33</v>
      </c>
      <c r="F1272">
        <v>1</v>
      </c>
      <c r="G1272">
        <v>48</v>
      </c>
      <c r="H1272" s="8">
        <f>Cocina[[#This Row],[Tiempo de Preparación]]/Cocina[[#This Row],[Cantidad Ordenada]]</f>
        <v>48</v>
      </c>
      <c r="I1272">
        <f>Cocina[[#This Row],[Precio Unitario]]*Cocina[[#This Row],[Cantidad Ordenada]]</f>
        <v>33</v>
      </c>
      <c r="J1272">
        <f>Cocina[[#This Row],[Costo Unitario]]*Cocina[[#This Row],[Cantidad Ordenada]]</f>
        <v>20</v>
      </c>
      <c r="K1272">
        <f>Cocina[[#This Row],[Ganacia Bruta]]-Cocina[[#This Row],[Coste Total]]</f>
        <v>13</v>
      </c>
      <c r="L1272" s="3">
        <f>Cocina[[#This Row],[Ganancia Neta]]/Cocina[[#This Row],[Ganacia Bruta]]</f>
        <v>0.39393939393939392</v>
      </c>
      <c r="N1272"/>
    </row>
    <row r="1273" spans="1:14" x14ac:dyDescent="0.2">
      <c r="A1273">
        <v>518</v>
      </c>
      <c r="B1273">
        <v>5</v>
      </c>
      <c r="C1273" t="s">
        <v>82</v>
      </c>
      <c r="D1273">
        <v>13</v>
      </c>
      <c r="E1273">
        <v>22</v>
      </c>
      <c r="F1273">
        <v>2</v>
      </c>
      <c r="G1273">
        <v>5</v>
      </c>
      <c r="H1273" s="8">
        <f>Cocina[[#This Row],[Tiempo de Preparación]]/Cocina[[#This Row],[Cantidad Ordenada]]</f>
        <v>2.5</v>
      </c>
      <c r="I1273">
        <f>Cocina[[#This Row],[Precio Unitario]]*Cocina[[#This Row],[Cantidad Ordenada]]</f>
        <v>44</v>
      </c>
      <c r="J1273">
        <f>Cocina[[#This Row],[Costo Unitario]]*Cocina[[#This Row],[Cantidad Ordenada]]</f>
        <v>26</v>
      </c>
      <c r="K1273">
        <f>Cocina[[#This Row],[Ganacia Bruta]]-Cocina[[#This Row],[Coste Total]]</f>
        <v>18</v>
      </c>
      <c r="L1273" s="3">
        <f>Cocina[[#This Row],[Ganancia Neta]]/Cocina[[#This Row],[Ganacia Bruta]]</f>
        <v>0.40909090909090912</v>
      </c>
      <c r="N1273"/>
    </row>
    <row r="1274" spans="1:14" x14ac:dyDescent="0.2">
      <c r="A1274">
        <v>519</v>
      </c>
      <c r="B1274">
        <v>6</v>
      </c>
      <c r="C1274" t="s">
        <v>41</v>
      </c>
      <c r="D1274">
        <v>16</v>
      </c>
      <c r="E1274">
        <v>27</v>
      </c>
      <c r="F1274">
        <v>3</v>
      </c>
      <c r="G1274">
        <v>49</v>
      </c>
      <c r="H1274" s="8">
        <f>Cocina[[#This Row],[Tiempo de Preparación]]/Cocina[[#This Row],[Cantidad Ordenada]]</f>
        <v>16.333333333333332</v>
      </c>
      <c r="I1274">
        <f>Cocina[[#This Row],[Precio Unitario]]*Cocina[[#This Row],[Cantidad Ordenada]]</f>
        <v>81</v>
      </c>
      <c r="J1274">
        <f>Cocina[[#This Row],[Costo Unitario]]*Cocina[[#This Row],[Cantidad Ordenada]]</f>
        <v>48</v>
      </c>
      <c r="K1274">
        <f>Cocina[[#This Row],[Ganacia Bruta]]-Cocina[[#This Row],[Coste Total]]</f>
        <v>33</v>
      </c>
      <c r="L1274" s="3">
        <f>Cocina[[#This Row],[Ganancia Neta]]/Cocina[[#This Row],[Ganacia Bruta]]</f>
        <v>0.40740740740740738</v>
      </c>
      <c r="N1274"/>
    </row>
    <row r="1275" spans="1:14" x14ac:dyDescent="0.2">
      <c r="A1275">
        <v>519</v>
      </c>
      <c r="B1275">
        <v>6</v>
      </c>
      <c r="C1275" t="s">
        <v>26</v>
      </c>
      <c r="D1275">
        <v>25</v>
      </c>
      <c r="E1275">
        <v>40</v>
      </c>
      <c r="F1275">
        <v>3</v>
      </c>
      <c r="G1275">
        <v>51</v>
      </c>
      <c r="H1275" s="8">
        <f>Cocina[[#This Row],[Tiempo de Preparación]]/Cocina[[#This Row],[Cantidad Ordenada]]</f>
        <v>17</v>
      </c>
      <c r="I1275">
        <f>Cocina[[#This Row],[Precio Unitario]]*Cocina[[#This Row],[Cantidad Ordenada]]</f>
        <v>120</v>
      </c>
      <c r="J1275">
        <f>Cocina[[#This Row],[Costo Unitario]]*Cocina[[#This Row],[Cantidad Ordenada]]</f>
        <v>75</v>
      </c>
      <c r="K1275">
        <f>Cocina[[#This Row],[Ganacia Bruta]]-Cocina[[#This Row],[Coste Total]]</f>
        <v>45</v>
      </c>
      <c r="L1275" s="3">
        <f>Cocina[[#This Row],[Ganancia Neta]]/Cocina[[#This Row],[Ganacia Bruta]]</f>
        <v>0.375</v>
      </c>
      <c r="N1275"/>
    </row>
    <row r="1276" spans="1:14" x14ac:dyDescent="0.2">
      <c r="A1276">
        <v>519</v>
      </c>
      <c r="B1276">
        <v>6</v>
      </c>
      <c r="C1276" t="s">
        <v>82</v>
      </c>
      <c r="D1276">
        <v>13</v>
      </c>
      <c r="E1276">
        <v>22</v>
      </c>
      <c r="F1276">
        <v>2</v>
      </c>
      <c r="G1276">
        <v>56</v>
      </c>
      <c r="H1276" s="8">
        <f>Cocina[[#This Row],[Tiempo de Preparación]]/Cocina[[#This Row],[Cantidad Ordenada]]</f>
        <v>28</v>
      </c>
      <c r="I1276">
        <f>Cocina[[#This Row],[Precio Unitario]]*Cocina[[#This Row],[Cantidad Ordenada]]</f>
        <v>44</v>
      </c>
      <c r="J1276">
        <f>Cocina[[#This Row],[Costo Unitario]]*Cocina[[#This Row],[Cantidad Ordenada]]</f>
        <v>26</v>
      </c>
      <c r="K1276">
        <f>Cocina[[#This Row],[Ganacia Bruta]]-Cocina[[#This Row],[Coste Total]]</f>
        <v>18</v>
      </c>
      <c r="L1276" s="3">
        <f>Cocina[[#This Row],[Ganancia Neta]]/Cocina[[#This Row],[Ganacia Bruta]]</f>
        <v>0.40909090909090912</v>
      </c>
      <c r="N1276"/>
    </row>
    <row r="1277" spans="1:14" x14ac:dyDescent="0.2">
      <c r="A1277">
        <v>520</v>
      </c>
      <c r="B1277">
        <v>4</v>
      </c>
      <c r="C1277" t="s">
        <v>18</v>
      </c>
      <c r="D1277">
        <v>17</v>
      </c>
      <c r="E1277">
        <v>29</v>
      </c>
      <c r="F1277">
        <v>1</v>
      </c>
      <c r="G1277">
        <v>46</v>
      </c>
      <c r="H1277" s="8">
        <f>Cocina[[#This Row],[Tiempo de Preparación]]/Cocina[[#This Row],[Cantidad Ordenada]]</f>
        <v>46</v>
      </c>
      <c r="I1277">
        <f>Cocina[[#This Row],[Precio Unitario]]*Cocina[[#This Row],[Cantidad Ordenada]]</f>
        <v>29</v>
      </c>
      <c r="J1277">
        <f>Cocina[[#This Row],[Costo Unitario]]*Cocina[[#This Row],[Cantidad Ordenada]]</f>
        <v>17</v>
      </c>
      <c r="K1277">
        <f>Cocina[[#This Row],[Ganacia Bruta]]-Cocina[[#This Row],[Coste Total]]</f>
        <v>12</v>
      </c>
      <c r="L1277" s="3">
        <f>Cocina[[#This Row],[Ganancia Neta]]/Cocina[[#This Row],[Ganacia Bruta]]</f>
        <v>0.41379310344827586</v>
      </c>
      <c r="N1277"/>
    </row>
    <row r="1278" spans="1:14" x14ac:dyDescent="0.2">
      <c r="A1278">
        <v>520</v>
      </c>
      <c r="B1278">
        <v>4</v>
      </c>
      <c r="C1278" t="s">
        <v>29</v>
      </c>
      <c r="D1278">
        <v>20</v>
      </c>
      <c r="E1278">
        <v>34</v>
      </c>
      <c r="F1278">
        <v>2</v>
      </c>
      <c r="G1278">
        <v>21</v>
      </c>
      <c r="H1278" s="8">
        <f>Cocina[[#This Row],[Tiempo de Preparación]]/Cocina[[#This Row],[Cantidad Ordenada]]</f>
        <v>10.5</v>
      </c>
      <c r="I1278">
        <f>Cocina[[#This Row],[Precio Unitario]]*Cocina[[#This Row],[Cantidad Ordenada]]</f>
        <v>68</v>
      </c>
      <c r="J1278">
        <f>Cocina[[#This Row],[Costo Unitario]]*Cocina[[#This Row],[Cantidad Ordenada]]</f>
        <v>40</v>
      </c>
      <c r="K1278">
        <f>Cocina[[#This Row],[Ganacia Bruta]]-Cocina[[#This Row],[Coste Total]]</f>
        <v>28</v>
      </c>
      <c r="L1278" s="3">
        <f>Cocina[[#This Row],[Ganancia Neta]]/Cocina[[#This Row],[Ganacia Bruta]]</f>
        <v>0.41176470588235292</v>
      </c>
      <c r="N1278"/>
    </row>
    <row r="1279" spans="1:14" x14ac:dyDescent="0.2">
      <c r="A1279">
        <v>520</v>
      </c>
      <c r="B1279">
        <v>4</v>
      </c>
      <c r="C1279" t="s">
        <v>47</v>
      </c>
      <c r="D1279">
        <v>19</v>
      </c>
      <c r="E1279">
        <v>31</v>
      </c>
      <c r="F1279">
        <v>3</v>
      </c>
      <c r="G1279">
        <v>22</v>
      </c>
      <c r="H1279" s="8">
        <f>Cocina[[#This Row],[Tiempo de Preparación]]/Cocina[[#This Row],[Cantidad Ordenada]]</f>
        <v>7.333333333333333</v>
      </c>
      <c r="I1279">
        <f>Cocina[[#This Row],[Precio Unitario]]*Cocina[[#This Row],[Cantidad Ordenada]]</f>
        <v>93</v>
      </c>
      <c r="J1279">
        <f>Cocina[[#This Row],[Costo Unitario]]*Cocina[[#This Row],[Cantidad Ordenada]]</f>
        <v>57</v>
      </c>
      <c r="K1279">
        <f>Cocina[[#This Row],[Ganacia Bruta]]-Cocina[[#This Row],[Coste Total]]</f>
        <v>36</v>
      </c>
      <c r="L1279" s="3">
        <f>Cocina[[#This Row],[Ganancia Neta]]/Cocina[[#This Row],[Ganacia Bruta]]</f>
        <v>0.38709677419354838</v>
      </c>
      <c r="N1279"/>
    </row>
    <row r="1280" spans="1:14" x14ac:dyDescent="0.2">
      <c r="A1280">
        <v>520</v>
      </c>
      <c r="B1280">
        <v>4</v>
      </c>
      <c r="C1280" t="s">
        <v>31</v>
      </c>
      <c r="D1280">
        <v>18</v>
      </c>
      <c r="E1280">
        <v>30</v>
      </c>
      <c r="F1280">
        <v>3</v>
      </c>
      <c r="G1280">
        <v>32</v>
      </c>
      <c r="H1280" s="8">
        <f>Cocina[[#This Row],[Tiempo de Preparación]]/Cocina[[#This Row],[Cantidad Ordenada]]</f>
        <v>10.666666666666666</v>
      </c>
      <c r="I1280">
        <f>Cocina[[#This Row],[Precio Unitario]]*Cocina[[#This Row],[Cantidad Ordenada]]</f>
        <v>90</v>
      </c>
      <c r="J1280">
        <f>Cocina[[#This Row],[Costo Unitario]]*Cocina[[#This Row],[Cantidad Ordenada]]</f>
        <v>54</v>
      </c>
      <c r="K1280">
        <f>Cocina[[#This Row],[Ganacia Bruta]]-Cocina[[#This Row],[Coste Total]]</f>
        <v>36</v>
      </c>
      <c r="L1280" s="3">
        <f>Cocina[[#This Row],[Ganancia Neta]]/Cocina[[#This Row],[Ganacia Bruta]]</f>
        <v>0.4</v>
      </c>
      <c r="N1280"/>
    </row>
    <row r="1281" spans="1:14" x14ac:dyDescent="0.2">
      <c r="A1281">
        <v>521</v>
      </c>
      <c r="B1281">
        <v>18</v>
      </c>
      <c r="C1281" t="s">
        <v>50</v>
      </c>
      <c r="D1281">
        <v>15</v>
      </c>
      <c r="E1281">
        <v>25</v>
      </c>
      <c r="F1281">
        <v>2</v>
      </c>
      <c r="G1281">
        <v>52</v>
      </c>
      <c r="H1281" s="8">
        <f>Cocina[[#This Row],[Tiempo de Preparación]]/Cocina[[#This Row],[Cantidad Ordenada]]</f>
        <v>26</v>
      </c>
      <c r="I1281">
        <f>Cocina[[#This Row],[Precio Unitario]]*Cocina[[#This Row],[Cantidad Ordenada]]</f>
        <v>50</v>
      </c>
      <c r="J1281">
        <f>Cocina[[#This Row],[Costo Unitario]]*Cocina[[#This Row],[Cantidad Ordenada]]</f>
        <v>30</v>
      </c>
      <c r="K1281">
        <f>Cocina[[#This Row],[Ganacia Bruta]]-Cocina[[#This Row],[Coste Total]]</f>
        <v>20</v>
      </c>
      <c r="L1281" s="3">
        <f>Cocina[[#This Row],[Ganancia Neta]]/Cocina[[#This Row],[Ganacia Bruta]]</f>
        <v>0.4</v>
      </c>
      <c r="N1281"/>
    </row>
    <row r="1282" spans="1:14" x14ac:dyDescent="0.2">
      <c r="A1282">
        <v>521</v>
      </c>
      <c r="B1282">
        <v>18</v>
      </c>
      <c r="C1282" t="s">
        <v>18</v>
      </c>
      <c r="D1282">
        <v>17</v>
      </c>
      <c r="E1282">
        <v>29</v>
      </c>
      <c r="F1282">
        <v>2</v>
      </c>
      <c r="G1282">
        <v>18</v>
      </c>
      <c r="H1282" s="8">
        <f>Cocina[[#This Row],[Tiempo de Preparación]]/Cocina[[#This Row],[Cantidad Ordenada]]</f>
        <v>9</v>
      </c>
      <c r="I1282">
        <f>Cocina[[#This Row],[Precio Unitario]]*Cocina[[#This Row],[Cantidad Ordenada]]</f>
        <v>58</v>
      </c>
      <c r="J1282">
        <f>Cocina[[#This Row],[Costo Unitario]]*Cocina[[#This Row],[Cantidad Ordenada]]</f>
        <v>34</v>
      </c>
      <c r="K1282">
        <f>Cocina[[#This Row],[Ganacia Bruta]]-Cocina[[#This Row],[Coste Total]]</f>
        <v>24</v>
      </c>
      <c r="L1282" s="3">
        <f>Cocina[[#This Row],[Ganancia Neta]]/Cocina[[#This Row],[Ganacia Bruta]]</f>
        <v>0.41379310344827586</v>
      </c>
      <c r="N1282"/>
    </row>
    <row r="1283" spans="1:14" x14ac:dyDescent="0.2">
      <c r="A1283">
        <v>521</v>
      </c>
      <c r="B1283">
        <v>18</v>
      </c>
      <c r="C1283" t="s">
        <v>29</v>
      </c>
      <c r="D1283">
        <v>20</v>
      </c>
      <c r="E1283">
        <v>34</v>
      </c>
      <c r="F1283">
        <v>3</v>
      </c>
      <c r="G1283">
        <v>21</v>
      </c>
      <c r="H1283" s="8">
        <f>Cocina[[#This Row],[Tiempo de Preparación]]/Cocina[[#This Row],[Cantidad Ordenada]]</f>
        <v>7</v>
      </c>
      <c r="I1283">
        <f>Cocina[[#This Row],[Precio Unitario]]*Cocina[[#This Row],[Cantidad Ordenada]]</f>
        <v>102</v>
      </c>
      <c r="J1283">
        <f>Cocina[[#This Row],[Costo Unitario]]*Cocina[[#This Row],[Cantidad Ordenada]]</f>
        <v>60</v>
      </c>
      <c r="K1283">
        <f>Cocina[[#This Row],[Ganacia Bruta]]-Cocina[[#This Row],[Coste Total]]</f>
        <v>42</v>
      </c>
      <c r="L1283" s="3">
        <f>Cocina[[#This Row],[Ganancia Neta]]/Cocina[[#This Row],[Ganacia Bruta]]</f>
        <v>0.41176470588235292</v>
      </c>
      <c r="N1283"/>
    </row>
    <row r="1284" spans="1:14" x14ac:dyDescent="0.2">
      <c r="A1284">
        <v>522</v>
      </c>
      <c r="B1284">
        <v>2</v>
      </c>
      <c r="C1284" t="s">
        <v>22</v>
      </c>
      <c r="D1284">
        <v>16</v>
      </c>
      <c r="E1284">
        <v>28</v>
      </c>
      <c r="F1284">
        <v>3</v>
      </c>
      <c r="G1284">
        <v>47</v>
      </c>
      <c r="H1284" s="8">
        <f>Cocina[[#This Row],[Tiempo de Preparación]]/Cocina[[#This Row],[Cantidad Ordenada]]</f>
        <v>15.666666666666666</v>
      </c>
      <c r="I1284">
        <f>Cocina[[#This Row],[Precio Unitario]]*Cocina[[#This Row],[Cantidad Ordenada]]</f>
        <v>84</v>
      </c>
      <c r="J1284">
        <f>Cocina[[#This Row],[Costo Unitario]]*Cocina[[#This Row],[Cantidad Ordenada]]</f>
        <v>48</v>
      </c>
      <c r="K1284">
        <f>Cocina[[#This Row],[Ganacia Bruta]]-Cocina[[#This Row],[Coste Total]]</f>
        <v>36</v>
      </c>
      <c r="L1284" s="3">
        <f>Cocina[[#This Row],[Ganancia Neta]]/Cocina[[#This Row],[Ganacia Bruta]]</f>
        <v>0.42857142857142855</v>
      </c>
      <c r="N1284"/>
    </row>
    <row r="1285" spans="1:14" x14ac:dyDescent="0.2">
      <c r="A1285">
        <v>523</v>
      </c>
      <c r="B1285">
        <v>4</v>
      </c>
      <c r="C1285" t="s">
        <v>41</v>
      </c>
      <c r="D1285">
        <v>16</v>
      </c>
      <c r="E1285">
        <v>27</v>
      </c>
      <c r="F1285">
        <v>3</v>
      </c>
      <c r="G1285">
        <v>51</v>
      </c>
      <c r="H1285" s="8">
        <f>Cocina[[#This Row],[Tiempo de Preparación]]/Cocina[[#This Row],[Cantidad Ordenada]]</f>
        <v>17</v>
      </c>
      <c r="I1285">
        <f>Cocina[[#This Row],[Precio Unitario]]*Cocina[[#This Row],[Cantidad Ordenada]]</f>
        <v>81</v>
      </c>
      <c r="J1285">
        <f>Cocina[[#This Row],[Costo Unitario]]*Cocina[[#This Row],[Cantidad Ordenada]]</f>
        <v>48</v>
      </c>
      <c r="K1285">
        <f>Cocina[[#This Row],[Ganacia Bruta]]-Cocina[[#This Row],[Coste Total]]</f>
        <v>33</v>
      </c>
      <c r="L1285" s="3">
        <f>Cocina[[#This Row],[Ganancia Neta]]/Cocina[[#This Row],[Ganacia Bruta]]</f>
        <v>0.40740740740740738</v>
      </c>
      <c r="N1285"/>
    </row>
    <row r="1286" spans="1:14" x14ac:dyDescent="0.2">
      <c r="A1286">
        <v>524</v>
      </c>
      <c r="B1286">
        <v>16</v>
      </c>
      <c r="C1286" t="s">
        <v>82</v>
      </c>
      <c r="D1286">
        <v>13</v>
      </c>
      <c r="E1286">
        <v>22</v>
      </c>
      <c r="F1286">
        <v>1</v>
      </c>
      <c r="G1286">
        <v>46</v>
      </c>
      <c r="H1286" s="8">
        <f>Cocina[[#This Row],[Tiempo de Preparación]]/Cocina[[#This Row],[Cantidad Ordenada]]</f>
        <v>46</v>
      </c>
      <c r="I1286">
        <f>Cocina[[#This Row],[Precio Unitario]]*Cocina[[#This Row],[Cantidad Ordenada]]</f>
        <v>22</v>
      </c>
      <c r="J1286">
        <f>Cocina[[#This Row],[Costo Unitario]]*Cocina[[#This Row],[Cantidad Ordenada]]</f>
        <v>13</v>
      </c>
      <c r="K1286">
        <f>Cocina[[#This Row],[Ganacia Bruta]]-Cocina[[#This Row],[Coste Total]]</f>
        <v>9</v>
      </c>
      <c r="L1286" s="3">
        <f>Cocina[[#This Row],[Ganancia Neta]]/Cocina[[#This Row],[Ganacia Bruta]]</f>
        <v>0.40909090909090912</v>
      </c>
      <c r="N1286"/>
    </row>
    <row r="1287" spans="1:14" x14ac:dyDescent="0.2">
      <c r="A1287">
        <v>524</v>
      </c>
      <c r="B1287">
        <v>16</v>
      </c>
      <c r="C1287" t="s">
        <v>41</v>
      </c>
      <c r="D1287">
        <v>16</v>
      </c>
      <c r="E1287">
        <v>27</v>
      </c>
      <c r="F1287">
        <v>2</v>
      </c>
      <c r="G1287">
        <v>15</v>
      </c>
      <c r="H1287" s="8">
        <f>Cocina[[#This Row],[Tiempo de Preparación]]/Cocina[[#This Row],[Cantidad Ordenada]]</f>
        <v>7.5</v>
      </c>
      <c r="I1287">
        <f>Cocina[[#This Row],[Precio Unitario]]*Cocina[[#This Row],[Cantidad Ordenada]]</f>
        <v>54</v>
      </c>
      <c r="J1287">
        <f>Cocina[[#This Row],[Costo Unitario]]*Cocina[[#This Row],[Cantidad Ordenada]]</f>
        <v>32</v>
      </c>
      <c r="K1287">
        <f>Cocina[[#This Row],[Ganacia Bruta]]-Cocina[[#This Row],[Coste Total]]</f>
        <v>22</v>
      </c>
      <c r="L1287" s="3">
        <f>Cocina[[#This Row],[Ganancia Neta]]/Cocina[[#This Row],[Ganacia Bruta]]</f>
        <v>0.40740740740740738</v>
      </c>
      <c r="N1287"/>
    </row>
    <row r="1288" spans="1:14" x14ac:dyDescent="0.2">
      <c r="A1288">
        <v>525</v>
      </c>
      <c r="B1288">
        <v>16</v>
      </c>
      <c r="C1288" t="s">
        <v>79</v>
      </c>
      <c r="D1288">
        <v>14</v>
      </c>
      <c r="E1288">
        <v>23</v>
      </c>
      <c r="F1288">
        <v>3</v>
      </c>
      <c r="G1288">
        <v>23</v>
      </c>
      <c r="H1288" s="8">
        <f>Cocina[[#This Row],[Tiempo de Preparación]]/Cocina[[#This Row],[Cantidad Ordenada]]</f>
        <v>7.666666666666667</v>
      </c>
      <c r="I1288">
        <f>Cocina[[#This Row],[Precio Unitario]]*Cocina[[#This Row],[Cantidad Ordenada]]</f>
        <v>69</v>
      </c>
      <c r="J1288">
        <f>Cocina[[#This Row],[Costo Unitario]]*Cocina[[#This Row],[Cantidad Ordenada]]</f>
        <v>42</v>
      </c>
      <c r="K1288">
        <f>Cocina[[#This Row],[Ganacia Bruta]]-Cocina[[#This Row],[Coste Total]]</f>
        <v>27</v>
      </c>
      <c r="L1288" s="3">
        <f>Cocina[[#This Row],[Ganancia Neta]]/Cocina[[#This Row],[Ganacia Bruta]]</f>
        <v>0.39130434782608697</v>
      </c>
      <c r="N1288"/>
    </row>
    <row r="1289" spans="1:14" x14ac:dyDescent="0.2">
      <c r="A1289">
        <v>525</v>
      </c>
      <c r="B1289">
        <v>16</v>
      </c>
      <c r="C1289" t="s">
        <v>11</v>
      </c>
      <c r="D1289">
        <v>21</v>
      </c>
      <c r="E1289">
        <v>35</v>
      </c>
      <c r="F1289">
        <v>1</v>
      </c>
      <c r="G1289">
        <v>14</v>
      </c>
      <c r="H1289" s="8">
        <f>Cocina[[#This Row],[Tiempo de Preparación]]/Cocina[[#This Row],[Cantidad Ordenada]]</f>
        <v>14</v>
      </c>
      <c r="I1289">
        <f>Cocina[[#This Row],[Precio Unitario]]*Cocina[[#This Row],[Cantidad Ordenada]]</f>
        <v>35</v>
      </c>
      <c r="J1289">
        <f>Cocina[[#This Row],[Costo Unitario]]*Cocina[[#This Row],[Cantidad Ordenada]]</f>
        <v>21</v>
      </c>
      <c r="K1289">
        <f>Cocina[[#This Row],[Ganacia Bruta]]-Cocina[[#This Row],[Coste Total]]</f>
        <v>14</v>
      </c>
      <c r="L1289" s="3">
        <f>Cocina[[#This Row],[Ganancia Neta]]/Cocina[[#This Row],[Ganacia Bruta]]</f>
        <v>0.4</v>
      </c>
      <c r="N1289"/>
    </row>
    <row r="1290" spans="1:14" x14ac:dyDescent="0.2">
      <c r="A1290">
        <v>525</v>
      </c>
      <c r="B1290">
        <v>16</v>
      </c>
      <c r="C1290" t="s">
        <v>47</v>
      </c>
      <c r="D1290">
        <v>19</v>
      </c>
      <c r="E1290">
        <v>31</v>
      </c>
      <c r="F1290">
        <v>3</v>
      </c>
      <c r="G1290">
        <v>40</v>
      </c>
      <c r="H1290" s="8">
        <f>Cocina[[#This Row],[Tiempo de Preparación]]/Cocina[[#This Row],[Cantidad Ordenada]]</f>
        <v>13.333333333333334</v>
      </c>
      <c r="I1290">
        <f>Cocina[[#This Row],[Precio Unitario]]*Cocina[[#This Row],[Cantidad Ordenada]]</f>
        <v>93</v>
      </c>
      <c r="J1290">
        <f>Cocina[[#This Row],[Costo Unitario]]*Cocina[[#This Row],[Cantidad Ordenada]]</f>
        <v>57</v>
      </c>
      <c r="K1290">
        <f>Cocina[[#This Row],[Ganacia Bruta]]-Cocina[[#This Row],[Coste Total]]</f>
        <v>36</v>
      </c>
      <c r="L1290" s="3">
        <f>Cocina[[#This Row],[Ganancia Neta]]/Cocina[[#This Row],[Ganacia Bruta]]</f>
        <v>0.38709677419354838</v>
      </c>
      <c r="N1290"/>
    </row>
    <row r="1291" spans="1:14" x14ac:dyDescent="0.2">
      <c r="A1291">
        <v>526</v>
      </c>
      <c r="B1291">
        <v>4</v>
      </c>
      <c r="C1291" t="s">
        <v>102</v>
      </c>
      <c r="D1291">
        <v>20</v>
      </c>
      <c r="E1291">
        <v>33</v>
      </c>
      <c r="F1291">
        <v>1</v>
      </c>
      <c r="G1291">
        <v>22</v>
      </c>
      <c r="H1291" s="8">
        <f>Cocina[[#This Row],[Tiempo de Preparación]]/Cocina[[#This Row],[Cantidad Ordenada]]</f>
        <v>22</v>
      </c>
      <c r="I1291">
        <f>Cocina[[#This Row],[Precio Unitario]]*Cocina[[#This Row],[Cantidad Ordenada]]</f>
        <v>33</v>
      </c>
      <c r="J1291">
        <f>Cocina[[#This Row],[Costo Unitario]]*Cocina[[#This Row],[Cantidad Ordenada]]</f>
        <v>20</v>
      </c>
      <c r="K1291">
        <f>Cocina[[#This Row],[Ganacia Bruta]]-Cocina[[#This Row],[Coste Total]]</f>
        <v>13</v>
      </c>
      <c r="L1291" s="3">
        <f>Cocina[[#This Row],[Ganancia Neta]]/Cocina[[#This Row],[Ganacia Bruta]]</f>
        <v>0.39393939393939392</v>
      </c>
      <c r="N1291"/>
    </row>
    <row r="1292" spans="1:14" x14ac:dyDescent="0.2">
      <c r="A1292">
        <v>527</v>
      </c>
      <c r="B1292">
        <v>19</v>
      </c>
      <c r="C1292" t="s">
        <v>41</v>
      </c>
      <c r="D1292">
        <v>16</v>
      </c>
      <c r="E1292">
        <v>27</v>
      </c>
      <c r="F1292">
        <v>2</v>
      </c>
      <c r="G1292">
        <v>31</v>
      </c>
      <c r="H1292" s="8">
        <f>Cocina[[#This Row],[Tiempo de Preparación]]/Cocina[[#This Row],[Cantidad Ordenada]]</f>
        <v>15.5</v>
      </c>
      <c r="I1292">
        <f>Cocina[[#This Row],[Precio Unitario]]*Cocina[[#This Row],[Cantidad Ordenada]]</f>
        <v>54</v>
      </c>
      <c r="J1292">
        <f>Cocina[[#This Row],[Costo Unitario]]*Cocina[[#This Row],[Cantidad Ordenada]]</f>
        <v>32</v>
      </c>
      <c r="K1292">
        <f>Cocina[[#This Row],[Ganacia Bruta]]-Cocina[[#This Row],[Coste Total]]</f>
        <v>22</v>
      </c>
      <c r="L1292" s="3">
        <f>Cocina[[#This Row],[Ganancia Neta]]/Cocina[[#This Row],[Ganacia Bruta]]</f>
        <v>0.40740740740740738</v>
      </c>
      <c r="N1292"/>
    </row>
    <row r="1293" spans="1:14" x14ac:dyDescent="0.2">
      <c r="A1293">
        <v>528</v>
      </c>
      <c r="B1293">
        <v>14</v>
      </c>
      <c r="C1293" t="s">
        <v>56</v>
      </c>
      <c r="D1293">
        <v>12</v>
      </c>
      <c r="E1293">
        <v>20</v>
      </c>
      <c r="F1293">
        <v>1</v>
      </c>
      <c r="G1293">
        <v>29</v>
      </c>
      <c r="H1293" s="8">
        <f>Cocina[[#This Row],[Tiempo de Preparación]]/Cocina[[#This Row],[Cantidad Ordenada]]</f>
        <v>29</v>
      </c>
      <c r="I1293">
        <f>Cocina[[#This Row],[Precio Unitario]]*Cocina[[#This Row],[Cantidad Ordenada]]</f>
        <v>20</v>
      </c>
      <c r="J1293">
        <f>Cocina[[#This Row],[Costo Unitario]]*Cocina[[#This Row],[Cantidad Ordenada]]</f>
        <v>12</v>
      </c>
      <c r="K1293">
        <f>Cocina[[#This Row],[Ganacia Bruta]]-Cocina[[#This Row],[Coste Total]]</f>
        <v>8</v>
      </c>
      <c r="L1293" s="3">
        <f>Cocina[[#This Row],[Ganancia Neta]]/Cocina[[#This Row],[Ganacia Bruta]]</f>
        <v>0.4</v>
      </c>
      <c r="N1293"/>
    </row>
    <row r="1294" spans="1:14" x14ac:dyDescent="0.2">
      <c r="A1294">
        <v>528</v>
      </c>
      <c r="B1294">
        <v>14</v>
      </c>
      <c r="C1294" t="s">
        <v>26</v>
      </c>
      <c r="D1294">
        <v>25</v>
      </c>
      <c r="E1294">
        <v>40</v>
      </c>
      <c r="F1294">
        <v>1</v>
      </c>
      <c r="G1294">
        <v>47</v>
      </c>
      <c r="H1294" s="8">
        <f>Cocina[[#This Row],[Tiempo de Preparación]]/Cocina[[#This Row],[Cantidad Ordenada]]</f>
        <v>47</v>
      </c>
      <c r="I1294">
        <f>Cocina[[#This Row],[Precio Unitario]]*Cocina[[#This Row],[Cantidad Ordenada]]</f>
        <v>40</v>
      </c>
      <c r="J1294">
        <f>Cocina[[#This Row],[Costo Unitario]]*Cocina[[#This Row],[Cantidad Ordenada]]</f>
        <v>25</v>
      </c>
      <c r="K1294">
        <f>Cocina[[#This Row],[Ganacia Bruta]]-Cocina[[#This Row],[Coste Total]]</f>
        <v>15</v>
      </c>
      <c r="L1294" s="3">
        <f>Cocina[[#This Row],[Ganancia Neta]]/Cocina[[#This Row],[Ganacia Bruta]]</f>
        <v>0.375</v>
      </c>
      <c r="N1294"/>
    </row>
    <row r="1295" spans="1:14" x14ac:dyDescent="0.2">
      <c r="A1295">
        <v>528</v>
      </c>
      <c r="B1295">
        <v>14</v>
      </c>
      <c r="C1295" t="s">
        <v>37</v>
      </c>
      <c r="D1295">
        <v>10</v>
      </c>
      <c r="E1295">
        <v>18</v>
      </c>
      <c r="F1295">
        <v>1</v>
      </c>
      <c r="G1295">
        <v>45</v>
      </c>
      <c r="H1295" s="8">
        <f>Cocina[[#This Row],[Tiempo de Preparación]]/Cocina[[#This Row],[Cantidad Ordenada]]</f>
        <v>45</v>
      </c>
      <c r="I1295">
        <f>Cocina[[#This Row],[Precio Unitario]]*Cocina[[#This Row],[Cantidad Ordenada]]</f>
        <v>18</v>
      </c>
      <c r="J1295">
        <f>Cocina[[#This Row],[Costo Unitario]]*Cocina[[#This Row],[Cantidad Ordenada]]</f>
        <v>10</v>
      </c>
      <c r="K1295">
        <f>Cocina[[#This Row],[Ganacia Bruta]]-Cocina[[#This Row],[Coste Total]]</f>
        <v>8</v>
      </c>
      <c r="L1295" s="3">
        <f>Cocina[[#This Row],[Ganancia Neta]]/Cocina[[#This Row],[Ganacia Bruta]]</f>
        <v>0.44444444444444442</v>
      </c>
      <c r="N1295"/>
    </row>
    <row r="1296" spans="1:14" x14ac:dyDescent="0.2">
      <c r="A1296">
        <v>529</v>
      </c>
      <c r="B1296">
        <v>1</v>
      </c>
      <c r="C1296" t="s">
        <v>29</v>
      </c>
      <c r="D1296">
        <v>20</v>
      </c>
      <c r="E1296">
        <v>34</v>
      </c>
      <c r="F1296">
        <v>1</v>
      </c>
      <c r="G1296">
        <v>24</v>
      </c>
      <c r="H1296" s="8">
        <f>Cocina[[#This Row],[Tiempo de Preparación]]/Cocina[[#This Row],[Cantidad Ordenada]]</f>
        <v>24</v>
      </c>
      <c r="I1296">
        <f>Cocina[[#This Row],[Precio Unitario]]*Cocina[[#This Row],[Cantidad Ordenada]]</f>
        <v>34</v>
      </c>
      <c r="J1296">
        <f>Cocina[[#This Row],[Costo Unitario]]*Cocina[[#This Row],[Cantidad Ordenada]]</f>
        <v>20</v>
      </c>
      <c r="K1296">
        <f>Cocina[[#This Row],[Ganacia Bruta]]-Cocina[[#This Row],[Coste Total]]</f>
        <v>14</v>
      </c>
      <c r="L1296" s="3">
        <f>Cocina[[#This Row],[Ganancia Neta]]/Cocina[[#This Row],[Ganacia Bruta]]</f>
        <v>0.41176470588235292</v>
      </c>
      <c r="N1296"/>
    </row>
    <row r="1297" spans="1:14" x14ac:dyDescent="0.2">
      <c r="A1297">
        <v>529</v>
      </c>
      <c r="B1297">
        <v>1</v>
      </c>
      <c r="C1297" t="s">
        <v>35</v>
      </c>
      <c r="D1297">
        <v>22</v>
      </c>
      <c r="E1297">
        <v>36</v>
      </c>
      <c r="F1297">
        <v>2</v>
      </c>
      <c r="G1297">
        <v>51</v>
      </c>
      <c r="H1297" s="8">
        <f>Cocina[[#This Row],[Tiempo de Preparación]]/Cocina[[#This Row],[Cantidad Ordenada]]</f>
        <v>25.5</v>
      </c>
      <c r="I1297">
        <f>Cocina[[#This Row],[Precio Unitario]]*Cocina[[#This Row],[Cantidad Ordenada]]</f>
        <v>72</v>
      </c>
      <c r="J1297">
        <f>Cocina[[#This Row],[Costo Unitario]]*Cocina[[#This Row],[Cantidad Ordenada]]</f>
        <v>44</v>
      </c>
      <c r="K1297">
        <f>Cocina[[#This Row],[Ganacia Bruta]]-Cocina[[#This Row],[Coste Total]]</f>
        <v>28</v>
      </c>
      <c r="L1297" s="3">
        <f>Cocina[[#This Row],[Ganancia Neta]]/Cocina[[#This Row],[Ganacia Bruta]]</f>
        <v>0.3888888888888889</v>
      </c>
      <c r="N1297"/>
    </row>
    <row r="1298" spans="1:14" x14ac:dyDescent="0.2">
      <c r="A1298">
        <v>529</v>
      </c>
      <c r="B1298">
        <v>1</v>
      </c>
      <c r="C1298" t="s">
        <v>79</v>
      </c>
      <c r="D1298">
        <v>14</v>
      </c>
      <c r="E1298">
        <v>23</v>
      </c>
      <c r="F1298">
        <v>2</v>
      </c>
      <c r="G1298">
        <v>27</v>
      </c>
      <c r="H1298" s="8">
        <f>Cocina[[#This Row],[Tiempo de Preparación]]/Cocina[[#This Row],[Cantidad Ordenada]]</f>
        <v>13.5</v>
      </c>
      <c r="I1298">
        <f>Cocina[[#This Row],[Precio Unitario]]*Cocina[[#This Row],[Cantidad Ordenada]]</f>
        <v>46</v>
      </c>
      <c r="J1298">
        <f>Cocina[[#This Row],[Costo Unitario]]*Cocina[[#This Row],[Cantidad Ordenada]]</f>
        <v>28</v>
      </c>
      <c r="K1298">
        <f>Cocina[[#This Row],[Ganacia Bruta]]-Cocina[[#This Row],[Coste Total]]</f>
        <v>18</v>
      </c>
      <c r="L1298" s="3">
        <f>Cocina[[#This Row],[Ganancia Neta]]/Cocina[[#This Row],[Ganacia Bruta]]</f>
        <v>0.39130434782608697</v>
      </c>
      <c r="N1298"/>
    </row>
    <row r="1299" spans="1:14" x14ac:dyDescent="0.2">
      <c r="A1299">
        <v>529</v>
      </c>
      <c r="B1299">
        <v>1</v>
      </c>
      <c r="C1299" t="s">
        <v>22</v>
      </c>
      <c r="D1299">
        <v>16</v>
      </c>
      <c r="E1299">
        <v>28</v>
      </c>
      <c r="F1299">
        <v>2</v>
      </c>
      <c r="G1299">
        <v>55</v>
      </c>
      <c r="H1299" s="8">
        <f>Cocina[[#This Row],[Tiempo de Preparación]]/Cocina[[#This Row],[Cantidad Ordenada]]</f>
        <v>27.5</v>
      </c>
      <c r="I1299">
        <f>Cocina[[#This Row],[Precio Unitario]]*Cocina[[#This Row],[Cantidad Ordenada]]</f>
        <v>56</v>
      </c>
      <c r="J1299">
        <f>Cocina[[#This Row],[Costo Unitario]]*Cocina[[#This Row],[Cantidad Ordenada]]</f>
        <v>32</v>
      </c>
      <c r="K1299">
        <f>Cocina[[#This Row],[Ganacia Bruta]]-Cocina[[#This Row],[Coste Total]]</f>
        <v>24</v>
      </c>
      <c r="L1299" s="3">
        <f>Cocina[[#This Row],[Ganancia Neta]]/Cocina[[#This Row],[Ganacia Bruta]]</f>
        <v>0.42857142857142855</v>
      </c>
      <c r="N1299"/>
    </row>
    <row r="1300" spans="1:14" x14ac:dyDescent="0.2">
      <c r="A1300">
        <v>530</v>
      </c>
      <c r="B1300">
        <v>7</v>
      </c>
      <c r="C1300" t="s">
        <v>37</v>
      </c>
      <c r="D1300">
        <v>10</v>
      </c>
      <c r="E1300">
        <v>18</v>
      </c>
      <c r="F1300">
        <v>3</v>
      </c>
      <c r="G1300">
        <v>37</v>
      </c>
      <c r="H1300" s="8">
        <f>Cocina[[#This Row],[Tiempo de Preparación]]/Cocina[[#This Row],[Cantidad Ordenada]]</f>
        <v>12.333333333333334</v>
      </c>
      <c r="I1300">
        <f>Cocina[[#This Row],[Precio Unitario]]*Cocina[[#This Row],[Cantidad Ordenada]]</f>
        <v>54</v>
      </c>
      <c r="J1300">
        <f>Cocina[[#This Row],[Costo Unitario]]*Cocina[[#This Row],[Cantidad Ordenada]]</f>
        <v>30</v>
      </c>
      <c r="K1300">
        <f>Cocina[[#This Row],[Ganacia Bruta]]-Cocina[[#This Row],[Coste Total]]</f>
        <v>24</v>
      </c>
      <c r="L1300" s="3">
        <f>Cocina[[#This Row],[Ganancia Neta]]/Cocina[[#This Row],[Ganacia Bruta]]</f>
        <v>0.44444444444444442</v>
      </c>
      <c r="N1300"/>
    </row>
    <row r="1301" spans="1:14" x14ac:dyDescent="0.2">
      <c r="A1301">
        <v>530</v>
      </c>
      <c r="B1301">
        <v>7</v>
      </c>
      <c r="C1301" t="s">
        <v>22</v>
      </c>
      <c r="D1301">
        <v>16</v>
      </c>
      <c r="E1301">
        <v>28</v>
      </c>
      <c r="F1301">
        <v>2</v>
      </c>
      <c r="G1301">
        <v>50</v>
      </c>
      <c r="H1301" s="8">
        <f>Cocina[[#This Row],[Tiempo de Preparación]]/Cocina[[#This Row],[Cantidad Ordenada]]</f>
        <v>25</v>
      </c>
      <c r="I1301">
        <f>Cocina[[#This Row],[Precio Unitario]]*Cocina[[#This Row],[Cantidad Ordenada]]</f>
        <v>56</v>
      </c>
      <c r="J1301">
        <f>Cocina[[#This Row],[Costo Unitario]]*Cocina[[#This Row],[Cantidad Ordenada]]</f>
        <v>32</v>
      </c>
      <c r="K1301">
        <f>Cocina[[#This Row],[Ganacia Bruta]]-Cocina[[#This Row],[Coste Total]]</f>
        <v>24</v>
      </c>
      <c r="L1301" s="3">
        <f>Cocina[[#This Row],[Ganancia Neta]]/Cocina[[#This Row],[Ganacia Bruta]]</f>
        <v>0.42857142857142855</v>
      </c>
      <c r="N1301"/>
    </row>
    <row r="1302" spans="1:14" x14ac:dyDescent="0.2">
      <c r="A1302">
        <v>530</v>
      </c>
      <c r="B1302">
        <v>7</v>
      </c>
      <c r="C1302" t="s">
        <v>50</v>
      </c>
      <c r="D1302">
        <v>15</v>
      </c>
      <c r="E1302">
        <v>25</v>
      </c>
      <c r="F1302">
        <v>2</v>
      </c>
      <c r="G1302">
        <v>19</v>
      </c>
      <c r="H1302" s="8">
        <f>Cocina[[#This Row],[Tiempo de Preparación]]/Cocina[[#This Row],[Cantidad Ordenada]]</f>
        <v>9.5</v>
      </c>
      <c r="I1302">
        <f>Cocina[[#This Row],[Precio Unitario]]*Cocina[[#This Row],[Cantidad Ordenada]]</f>
        <v>50</v>
      </c>
      <c r="J1302">
        <f>Cocina[[#This Row],[Costo Unitario]]*Cocina[[#This Row],[Cantidad Ordenada]]</f>
        <v>30</v>
      </c>
      <c r="K1302">
        <f>Cocina[[#This Row],[Ganacia Bruta]]-Cocina[[#This Row],[Coste Total]]</f>
        <v>20</v>
      </c>
      <c r="L1302" s="3">
        <f>Cocina[[#This Row],[Ganancia Neta]]/Cocina[[#This Row],[Ganacia Bruta]]</f>
        <v>0.4</v>
      </c>
      <c r="N1302"/>
    </row>
    <row r="1303" spans="1:14" x14ac:dyDescent="0.2">
      <c r="A1303">
        <v>531</v>
      </c>
      <c r="B1303">
        <v>9</v>
      </c>
      <c r="C1303" t="s">
        <v>33</v>
      </c>
      <c r="D1303">
        <v>13</v>
      </c>
      <c r="E1303">
        <v>21</v>
      </c>
      <c r="F1303">
        <v>3</v>
      </c>
      <c r="G1303">
        <v>41</v>
      </c>
      <c r="H1303" s="8">
        <f>Cocina[[#This Row],[Tiempo de Preparación]]/Cocina[[#This Row],[Cantidad Ordenada]]</f>
        <v>13.666666666666666</v>
      </c>
      <c r="I1303">
        <f>Cocina[[#This Row],[Precio Unitario]]*Cocina[[#This Row],[Cantidad Ordenada]]</f>
        <v>63</v>
      </c>
      <c r="J1303">
        <f>Cocina[[#This Row],[Costo Unitario]]*Cocina[[#This Row],[Cantidad Ordenada]]</f>
        <v>39</v>
      </c>
      <c r="K1303">
        <f>Cocina[[#This Row],[Ganacia Bruta]]-Cocina[[#This Row],[Coste Total]]</f>
        <v>24</v>
      </c>
      <c r="L1303" s="3">
        <f>Cocina[[#This Row],[Ganancia Neta]]/Cocina[[#This Row],[Ganacia Bruta]]</f>
        <v>0.38095238095238093</v>
      </c>
      <c r="N1303"/>
    </row>
    <row r="1304" spans="1:14" x14ac:dyDescent="0.2">
      <c r="A1304">
        <v>531</v>
      </c>
      <c r="B1304">
        <v>9</v>
      </c>
      <c r="C1304" t="s">
        <v>26</v>
      </c>
      <c r="D1304">
        <v>25</v>
      </c>
      <c r="E1304">
        <v>40</v>
      </c>
      <c r="F1304">
        <v>1</v>
      </c>
      <c r="G1304">
        <v>43</v>
      </c>
      <c r="H1304" s="8">
        <f>Cocina[[#This Row],[Tiempo de Preparación]]/Cocina[[#This Row],[Cantidad Ordenada]]</f>
        <v>43</v>
      </c>
      <c r="I1304">
        <f>Cocina[[#This Row],[Precio Unitario]]*Cocina[[#This Row],[Cantidad Ordenada]]</f>
        <v>40</v>
      </c>
      <c r="J1304">
        <f>Cocina[[#This Row],[Costo Unitario]]*Cocina[[#This Row],[Cantidad Ordenada]]</f>
        <v>25</v>
      </c>
      <c r="K1304">
        <f>Cocina[[#This Row],[Ganacia Bruta]]-Cocina[[#This Row],[Coste Total]]</f>
        <v>15</v>
      </c>
      <c r="L1304" s="3">
        <f>Cocina[[#This Row],[Ganancia Neta]]/Cocina[[#This Row],[Ganacia Bruta]]</f>
        <v>0.375</v>
      </c>
      <c r="N1304"/>
    </row>
    <row r="1305" spans="1:14" x14ac:dyDescent="0.2">
      <c r="A1305">
        <v>531</v>
      </c>
      <c r="B1305">
        <v>9</v>
      </c>
      <c r="C1305" t="s">
        <v>37</v>
      </c>
      <c r="D1305">
        <v>10</v>
      </c>
      <c r="E1305">
        <v>18</v>
      </c>
      <c r="F1305">
        <v>3</v>
      </c>
      <c r="G1305">
        <v>56</v>
      </c>
      <c r="H1305" s="8">
        <f>Cocina[[#This Row],[Tiempo de Preparación]]/Cocina[[#This Row],[Cantidad Ordenada]]</f>
        <v>18.666666666666668</v>
      </c>
      <c r="I1305">
        <f>Cocina[[#This Row],[Precio Unitario]]*Cocina[[#This Row],[Cantidad Ordenada]]</f>
        <v>54</v>
      </c>
      <c r="J1305">
        <f>Cocina[[#This Row],[Costo Unitario]]*Cocina[[#This Row],[Cantidad Ordenada]]</f>
        <v>30</v>
      </c>
      <c r="K1305">
        <f>Cocina[[#This Row],[Ganacia Bruta]]-Cocina[[#This Row],[Coste Total]]</f>
        <v>24</v>
      </c>
      <c r="L1305" s="3">
        <f>Cocina[[#This Row],[Ganancia Neta]]/Cocina[[#This Row],[Ganacia Bruta]]</f>
        <v>0.44444444444444442</v>
      </c>
      <c r="N1305"/>
    </row>
    <row r="1306" spans="1:14" x14ac:dyDescent="0.2">
      <c r="A1306">
        <v>531</v>
      </c>
      <c r="B1306">
        <v>9</v>
      </c>
      <c r="C1306" t="s">
        <v>18</v>
      </c>
      <c r="D1306">
        <v>17</v>
      </c>
      <c r="E1306">
        <v>29</v>
      </c>
      <c r="F1306">
        <v>3</v>
      </c>
      <c r="G1306">
        <v>59</v>
      </c>
      <c r="H1306" s="8">
        <f>Cocina[[#This Row],[Tiempo de Preparación]]/Cocina[[#This Row],[Cantidad Ordenada]]</f>
        <v>19.666666666666668</v>
      </c>
      <c r="I1306">
        <f>Cocina[[#This Row],[Precio Unitario]]*Cocina[[#This Row],[Cantidad Ordenada]]</f>
        <v>87</v>
      </c>
      <c r="J1306">
        <f>Cocina[[#This Row],[Costo Unitario]]*Cocina[[#This Row],[Cantidad Ordenada]]</f>
        <v>51</v>
      </c>
      <c r="K1306">
        <f>Cocina[[#This Row],[Ganacia Bruta]]-Cocina[[#This Row],[Coste Total]]</f>
        <v>36</v>
      </c>
      <c r="L1306" s="3">
        <f>Cocina[[#This Row],[Ganancia Neta]]/Cocina[[#This Row],[Ganacia Bruta]]</f>
        <v>0.41379310344827586</v>
      </c>
      <c r="N1306"/>
    </row>
    <row r="1307" spans="1:14" x14ac:dyDescent="0.2">
      <c r="A1307">
        <v>532</v>
      </c>
      <c r="B1307">
        <v>13</v>
      </c>
      <c r="C1307" t="s">
        <v>33</v>
      </c>
      <c r="D1307">
        <v>13</v>
      </c>
      <c r="E1307">
        <v>21</v>
      </c>
      <c r="F1307">
        <v>1</v>
      </c>
      <c r="G1307">
        <v>24</v>
      </c>
      <c r="H1307" s="8">
        <f>Cocina[[#This Row],[Tiempo de Preparación]]/Cocina[[#This Row],[Cantidad Ordenada]]</f>
        <v>24</v>
      </c>
      <c r="I1307">
        <f>Cocina[[#This Row],[Precio Unitario]]*Cocina[[#This Row],[Cantidad Ordenada]]</f>
        <v>21</v>
      </c>
      <c r="J1307">
        <f>Cocina[[#This Row],[Costo Unitario]]*Cocina[[#This Row],[Cantidad Ordenada]]</f>
        <v>13</v>
      </c>
      <c r="K1307">
        <f>Cocina[[#This Row],[Ganacia Bruta]]-Cocina[[#This Row],[Coste Total]]</f>
        <v>8</v>
      </c>
      <c r="L1307" s="3">
        <f>Cocina[[#This Row],[Ganancia Neta]]/Cocina[[#This Row],[Ganacia Bruta]]</f>
        <v>0.38095238095238093</v>
      </c>
      <c r="N1307"/>
    </row>
    <row r="1308" spans="1:14" x14ac:dyDescent="0.2">
      <c r="A1308">
        <v>532</v>
      </c>
      <c r="B1308">
        <v>13</v>
      </c>
      <c r="C1308" t="s">
        <v>61</v>
      </c>
      <c r="D1308">
        <v>15</v>
      </c>
      <c r="E1308">
        <v>26</v>
      </c>
      <c r="F1308">
        <v>2</v>
      </c>
      <c r="G1308">
        <v>28</v>
      </c>
      <c r="H1308" s="8">
        <f>Cocina[[#This Row],[Tiempo de Preparación]]/Cocina[[#This Row],[Cantidad Ordenada]]</f>
        <v>14</v>
      </c>
      <c r="I1308">
        <f>Cocina[[#This Row],[Precio Unitario]]*Cocina[[#This Row],[Cantidad Ordenada]]</f>
        <v>52</v>
      </c>
      <c r="J1308">
        <f>Cocina[[#This Row],[Costo Unitario]]*Cocina[[#This Row],[Cantidad Ordenada]]</f>
        <v>30</v>
      </c>
      <c r="K1308">
        <f>Cocina[[#This Row],[Ganacia Bruta]]-Cocina[[#This Row],[Coste Total]]</f>
        <v>22</v>
      </c>
      <c r="L1308" s="3">
        <f>Cocina[[#This Row],[Ganancia Neta]]/Cocina[[#This Row],[Ganacia Bruta]]</f>
        <v>0.42307692307692307</v>
      </c>
      <c r="N1308"/>
    </row>
    <row r="1309" spans="1:14" x14ac:dyDescent="0.2">
      <c r="A1309">
        <v>532</v>
      </c>
      <c r="B1309">
        <v>13</v>
      </c>
      <c r="C1309" t="s">
        <v>95</v>
      </c>
      <c r="D1309">
        <v>19</v>
      </c>
      <c r="E1309">
        <v>32</v>
      </c>
      <c r="F1309">
        <v>2</v>
      </c>
      <c r="G1309">
        <v>7</v>
      </c>
      <c r="H1309" s="8">
        <f>Cocina[[#This Row],[Tiempo de Preparación]]/Cocina[[#This Row],[Cantidad Ordenada]]</f>
        <v>3.5</v>
      </c>
      <c r="I1309">
        <f>Cocina[[#This Row],[Precio Unitario]]*Cocina[[#This Row],[Cantidad Ordenada]]</f>
        <v>64</v>
      </c>
      <c r="J1309">
        <f>Cocina[[#This Row],[Costo Unitario]]*Cocina[[#This Row],[Cantidad Ordenada]]</f>
        <v>38</v>
      </c>
      <c r="K1309">
        <f>Cocina[[#This Row],[Ganacia Bruta]]-Cocina[[#This Row],[Coste Total]]</f>
        <v>26</v>
      </c>
      <c r="L1309" s="3">
        <f>Cocina[[#This Row],[Ganancia Neta]]/Cocina[[#This Row],[Ganacia Bruta]]</f>
        <v>0.40625</v>
      </c>
      <c r="N1309"/>
    </row>
    <row r="1310" spans="1:14" x14ac:dyDescent="0.2">
      <c r="A1310">
        <v>533</v>
      </c>
      <c r="B1310">
        <v>1</v>
      </c>
      <c r="C1310" t="s">
        <v>56</v>
      </c>
      <c r="D1310">
        <v>12</v>
      </c>
      <c r="E1310">
        <v>20</v>
      </c>
      <c r="F1310">
        <v>1</v>
      </c>
      <c r="G1310">
        <v>34</v>
      </c>
      <c r="H1310" s="8">
        <f>Cocina[[#This Row],[Tiempo de Preparación]]/Cocina[[#This Row],[Cantidad Ordenada]]</f>
        <v>34</v>
      </c>
      <c r="I1310">
        <f>Cocina[[#This Row],[Precio Unitario]]*Cocina[[#This Row],[Cantidad Ordenada]]</f>
        <v>20</v>
      </c>
      <c r="J1310">
        <f>Cocina[[#This Row],[Costo Unitario]]*Cocina[[#This Row],[Cantidad Ordenada]]</f>
        <v>12</v>
      </c>
      <c r="K1310">
        <f>Cocina[[#This Row],[Ganacia Bruta]]-Cocina[[#This Row],[Coste Total]]</f>
        <v>8</v>
      </c>
      <c r="L1310" s="3">
        <f>Cocina[[#This Row],[Ganancia Neta]]/Cocina[[#This Row],[Ganacia Bruta]]</f>
        <v>0.4</v>
      </c>
      <c r="N1310"/>
    </row>
    <row r="1311" spans="1:14" x14ac:dyDescent="0.2">
      <c r="A1311">
        <v>533</v>
      </c>
      <c r="B1311">
        <v>1</v>
      </c>
      <c r="C1311" t="s">
        <v>33</v>
      </c>
      <c r="D1311">
        <v>13</v>
      </c>
      <c r="E1311">
        <v>21</v>
      </c>
      <c r="F1311">
        <v>1</v>
      </c>
      <c r="G1311">
        <v>14</v>
      </c>
      <c r="H1311" s="8">
        <f>Cocina[[#This Row],[Tiempo de Preparación]]/Cocina[[#This Row],[Cantidad Ordenada]]</f>
        <v>14</v>
      </c>
      <c r="I1311">
        <f>Cocina[[#This Row],[Precio Unitario]]*Cocina[[#This Row],[Cantidad Ordenada]]</f>
        <v>21</v>
      </c>
      <c r="J1311">
        <f>Cocina[[#This Row],[Costo Unitario]]*Cocina[[#This Row],[Cantidad Ordenada]]</f>
        <v>13</v>
      </c>
      <c r="K1311">
        <f>Cocina[[#This Row],[Ganacia Bruta]]-Cocina[[#This Row],[Coste Total]]</f>
        <v>8</v>
      </c>
      <c r="L1311" s="3">
        <f>Cocina[[#This Row],[Ganancia Neta]]/Cocina[[#This Row],[Ganacia Bruta]]</f>
        <v>0.38095238095238093</v>
      </c>
      <c r="N1311"/>
    </row>
    <row r="1312" spans="1:14" x14ac:dyDescent="0.2">
      <c r="A1312">
        <v>534</v>
      </c>
      <c r="B1312">
        <v>1</v>
      </c>
      <c r="C1312" t="s">
        <v>65</v>
      </c>
      <c r="D1312">
        <v>14</v>
      </c>
      <c r="E1312">
        <v>24</v>
      </c>
      <c r="F1312">
        <v>2</v>
      </c>
      <c r="G1312">
        <v>56</v>
      </c>
      <c r="H1312" s="8">
        <f>Cocina[[#This Row],[Tiempo de Preparación]]/Cocina[[#This Row],[Cantidad Ordenada]]</f>
        <v>28</v>
      </c>
      <c r="I1312">
        <f>Cocina[[#This Row],[Precio Unitario]]*Cocina[[#This Row],[Cantidad Ordenada]]</f>
        <v>48</v>
      </c>
      <c r="J1312">
        <f>Cocina[[#This Row],[Costo Unitario]]*Cocina[[#This Row],[Cantidad Ordenada]]</f>
        <v>28</v>
      </c>
      <c r="K1312">
        <f>Cocina[[#This Row],[Ganacia Bruta]]-Cocina[[#This Row],[Coste Total]]</f>
        <v>20</v>
      </c>
      <c r="L1312" s="3">
        <f>Cocina[[#This Row],[Ganancia Neta]]/Cocina[[#This Row],[Ganacia Bruta]]</f>
        <v>0.41666666666666669</v>
      </c>
      <c r="N1312"/>
    </row>
    <row r="1313" spans="1:14" x14ac:dyDescent="0.2">
      <c r="A1313">
        <v>534</v>
      </c>
      <c r="B1313">
        <v>1</v>
      </c>
      <c r="C1313" t="s">
        <v>18</v>
      </c>
      <c r="D1313">
        <v>17</v>
      </c>
      <c r="E1313">
        <v>29</v>
      </c>
      <c r="F1313">
        <v>1</v>
      </c>
      <c r="G1313">
        <v>10</v>
      </c>
      <c r="H1313" s="8">
        <f>Cocina[[#This Row],[Tiempo de Preparación]]/Cocina[[#This Row],[Cantidad Ordenada]]</f>
        <v>10</v>
      </c>
      <c r="I1313">
        <f>Cocina[[#This Row],[Precio Unitario]]*Cocina[[#This Row],[Cantidad Ordenada]]</f>
        <v>29</v>
      </c>
      <c r="J1313">
        <f>Cocina[[#This Row],[Costo Unitario]]*Cocina[[#This Row],[Cantidad Ordenada]]</f>
        <v>17</v>
      </c>
      <c r="K1313">
        <f>Cocina[[#This Row],[Ganacia Bruta]]-Cocina[[#This Row],[Coste Total]]</f>
        <v>12</v>
      </c>
      <c r="L1313" s="3">
        <f>Cocina[[#This Row],[Ganancia Neta]]/Cocina[[#This Row],[Ganacia Bruta]]</f>
        <v>0.41379310344827586</v>
      </c>
      <c r="N1313"/>
    </row>
    <row r="1314" spans="1:14" x14ac:dyDescent="0.2">
      <c r="A1314">
        <v>534</v>
      </c>
      <c r="B1314">
        <v>1</v>
      </c>
      <c r="C1314" t="s">
        <v>11</v>
      </c>
      <c r="D1314">
        <v>21</v>
      </c>
      <c r="E1314">
        <v>35</v>
      </c>
      <c r="F1314">
        <v>2</v>
      </c>
      <c r="G1314">
        <v>10</v>
      </c>
      <c r="H1314" s="8">
        <f>Cocina[[#This Row],[Tiempo de Preparación]]/Cocina[[#This Row],[Cantidad Ordenada]]</f>
        <v>5</v>
      </c>
      <c r="I1314">
        <f>Cocina[[#This Row],[Precio Unitario]]*Cocina[[#This Row],[Cantidad Ordenada]]</f>
        <v>70</v>
      </c>
      <c r="J1314">
        <f>Cocina[[#This Row],[Costo Unitario]]*Cocina[[#This Row],[Cantidad Ordenada]]</f>
        <v>42</v>
      </c>
      <c r="K1314">
        <f>Cocina[[#This Row],[Ganacia Bruta]]-Cocina[[#This Row],[Coste Total]]</f>
        <v>28</v>
      </c>
      <c r="L1314" s="3">
        <f>Cocina[[#This Row],[Ganancia Neta]]/Cocina[[#This Row],[Ganacia Bruta]]</f>
        <v>0.4</v>
      </c>
      <c r="N1314"/>
    </row>
    <row r="1315" spans="1:14" x14ac:dyDescent="0.2">
      <c r="A1315">
        <v>535</v>
      </c>
      <c r="B1315">
        <v>15</v>
      </c>
      <c r="C1315" t="s">
        <v>26</v>
      </c>
      <c r="D1315">
        <v>25</v>
      </c>
      <c r="E1315">
        <v>40</v>
      </c>
      <c r="F1315">
        <v>3</v>
      </c>
      <c r="G1315">
        <v>48</v>
      </c>
      <c r="H1315" s="8">
        <f>Cocina[[#This Row],[Tiempo de Preparación]]/Cocina[[#This Row],[Cantidad Ordenada]]</f>
        <v>16</v>
      </c>
      <c r="I1315">
        <f>Cocina[[#This Row],[Precio Unitario]]*Cocina[[#This Row],[Cantidad Ordenada]]</f>
        <v>120</v>
      </c>
      <c r="J1315">
        <f>Cocina[[#This Row],[Costo Unitario]]*Cocina[[#This Row],[Cantidad Ordenada]]</f>
        <v>75</v>
      </c>
      <c r="K1315">
        <f>Cocina[[#This Row],[Ganacia Bruta]]-Cocina[[#This Row],[Coste Total]]</f>
        <v>45</v>
      </c>
      <c r="L1315" s="3">
        <f>Cocina[[#This Row],[Ganancia Neta]]/Cocina[[#This Row],[Ganacia Bruta]]</f>
        <v>0.375</v>
      </c>
      <c r="N1315"/>
    </row>
    <row r="1316" spans="1:14" x14ac:dyDescent="0.2">
      <c r="A1316">
        <v>535</v>
      </c>
      <c r="B1316">
        <v>15</v>
      </c>
      <c r="C1316" t="s">
        <v>18</v>
      </c>
      <c r="D1316">
        <v>17</v>
      </c>
      <c r="E1316">
        <v>29</v>
      </c>
      <c r="F1316">
        <v>3</v>
      </c>
      <c r="G1316">
        <v>9</v>
      </c>
      <c r="H1316" s="8">
        <f>Cocina[[#This Row],[Tiempo de Preparación]]/Cocina[[#This Row],[Cantidad Ordenada]]</f>
        <v>3</v>
      </c>
      <c r="I1316">
        <f>Cocina[[#This Row],[Precio Unitario]]*Cocina[[#This Row],[Cantidad Ordenada]]</f>
        <v>87</v>
      </c>
      <c r="J1316">
        <f>Cocina[[#This Row],[Costo Unitario]]*Cocina[[#This Row],[Cantidad Ordenada]]</f>
        <v>51</v>
      </c>
      <c r="K1316">
        <f>Cocina[[#This Row],[Ganacia Bruta]]-Cocina[[#This Row],[Coste Total]]</f>
        <v>36</v>
      </c>
      <c r="L1316" s="3">
        <f>Cocina[[#This Row],[Ganancia Neta]]/Cocina[[#This Row],[Ganacia Bruta]]</f>
        <v>0.41379310344827586</v>
      </c>
      <c r="N1316"/>
    </row>
    <row r="1317" spans="1:14" x14ac:dyDescent="0.2">
      <c r="A1317">
        <v>535</v>
      </c>
      <c r="B1317">
        <v>15</v>
      </c>
      <c r="C1317" t="s">
        <v>65</v>
      </c>
      <c r="D1317">
        <v>14</v>
      </c>
      <c r="E1317">
        <v>24</v>
      </c>
      <c r="F1317">
        <v>2</v>
      </c>
      <c r="G1317">
        <v>42</v>
      </c>
      <c r="H1317" s="8">
        <f>Cocina[[#This Row],[Tiempo de Preparación]]/Cocina[[#This Row],[Cantidad Ordenada]]</f>
        <v>21</v>
      </c>
      <c r="I1317">
        <f>Cocina[[#This Row],[Precio Unitario]]*Cocina[[#This Row],[Cantidad Ordenada]]</f>
        <v>48</v>
      </c>
      <c r="J1317">
        <f>Cocina[[#This Row],[Costo Unitario]]*Cocina[[#This Row],[Cantidad Ordenada]]</f>
        <v>28</v>
      </c>
      <c r="K1317">
        <f>Cocina[[#This Row],[Ganacia Bruta]]-Cocina[[#This Row],[Coste Total]]</f>
        <v>20</v>
      </c>
      <c r="L1317" s="3">
        <f>Cocina[[#This Row],[Ganancia Neta]]/Cocina[[#This Row],[Ganacia Bruta]]</f>
        <v>0.41666666666666669</v>
      </c>
      <c r="N1317"/>
    </row>
    <row r="1318" spans="1:14" x14ac:dyDescent="0.2">
      <c r="A1318">
        <v>535</v>
      </c>
      <c r="B1318">
        <v>15</v>
      </c>
      <c r="C1318" t="s">
        <v>33</v>
      </c>
      <c r="D1318">
        <v>13</v>
      </c>
      <c r="E1318">
        <v>21</v>
      </c>
      <c r="F1318">
        <v>1</v>
      </c>
      <c r="G1318">
        <v>14</v>
      </c>
      <c r="H1318" s="8">
        <f>Cocina[[#This Row],[Tiempo de Preparación]]/Cocina[[#This Row],[Cantidad Ordenada]]</f>
        <v>14</v>
      </c>
      <c r="I1318">
        <f>Cocina[[#This Row],[Precio Unitario]]*Cocina[[#This Row],[Cantidad Ordenada]]</f>
        <v>21</v>
      </c>
      <c r="J1318">
        <f>Cocina[[#This Row],[Costo Unitario]]*Cocina[[#This Row],[Cantidad Ordenada]]</f>
        <v>13</v>
      </c>
      <c r="K1318">
        <f>Cocina[[#This Row],[Ganacia Bruta]]-Cocina[[#This Row],[Coste Total]]</f>
        <v>8</v>
      </c>
      <c r="L1318" s="3">
        <f>Cocina[[#This Row],[Ganancia Neta]]/Cocina[[#This Row],[Ganacia Bruta]]</f>
        <v>0.38095238095238093</v>
      </c>
      <c r="N1318"/>
    </row>
    <row r="1319" spans="1:14" x14ac:dyDescent="0.2">
      <c r="A1319">
        <v>536</v>
      </c>
      <c r="B1319">
        <v>9</v>
      </c>
      <c r="C1319" t="s">
        <v>37</v>
      </c>
      <c r="D1319">
        <v>10</v>
      </c>
      <c r="E1319">
        <v>18</v>
      </c>
      <c r="F1319">
        <v>1</v>
      </c>
      <c r="G1319">
        <v>29</v>
      </c>
      <c r="H1319" s="8">
        <f>Cocina[[#This Row],[Tiempo de Preparación]]/Cocina[[#This Row],[Cantidad Ordenada]]</f>
        <v>29</v>
      </c>
      <c r="I1319">
        <f>Cocina[[#This Row],[Precio Unitario]]*Cocina[[#This Row],[Cantidad Ordenada]]</f>
        <v>18</v>
      </c>
      <c r="J1319">
        <f>Cocina[[#This Row],[Costo Unitario]]*Cocina[[#This Row],[Cantidad Ordenada]]</f>
        <v>10</v>
      </c>
      <c r="K1319">
        <f>Cocina[[#This Row],[Ganacia Bruta]]-Cocina[[#This Row],[Coste Total]]</f>
        <v>8</v>
      </c>
      <c r="L1319" s="3">
        <f>Cocina[[#This Row],[Ganancia Neta]]/Cocina[[#This Row],[Ganacia Bruta]]</f>
        <v>0.44444444444444442</v>
      </c>
      <c r="N1319"/>
    </row>
    <row r="1320" spans="1:14" x14ac:dyDescent="0.2">
      <c r="A1320">
        <v>536</v>
      </c>
      <c r="B1320">
        <v>9</v>
      </c>
      <c r="C1320" t="s">
        <v>18</v>
      </c>
      <c r="D1320">
        <v>17</v>
      </c>
      <c r="E1320">
        <v>29</v>
      </c>
      <c r="F1320">
        <v>2</v>
      </c>
      <c r="G1320">
        <v>52</v>
      </c>
      <c r="H1320" s="8">
        <f>Cocina[[#This Row],[Tiempo de Preparación]]/Cocina[[#This Row],[Cantidad Ordenada]]</f>
        <v>26</v>
      </c>
      <c r="I1320">
        <f>Cocina[[#This Row],[Precio Unitario]]*Cocina[[#This Row],[Cantidad Ordenada]]</f>
        <v>58</v>
      </c>
      <c r="J1320">
        <f>Cocina[[#This Row],[Costo Unitario]]*Cocina[[#This Row],[Cantidad Ordenada]]</f>
        <v>34</v>
      </c>
      <c r="K1320">
        <f>Cocina[[#This Row],[Ganacia Bruta]]-Cocina[[#This Row],[Coste Total]]</f>
        <v>24</v>
      </c>
      <c r="L1320" s="3">
        <f>Cocina[[#This Row],[Ganancia Neta]]/Cocina[[#This Row],[Ganacia Bruta]]</f>
        <v>0.41379310344827586</v>
      </c>
      <c r="N1320"/>
    </row>
    <row r="1321" spans="1:14" x14ac:dyDescent="0.2">
      <c r="A1321">
        <v>536</v>
      </c>
      <c r="B1321">
        <v>9</v>
      </c>
      <c r="C1321" t="s">
        <v>79</v>
      </c>
      <c r="D1321">
        <v>14</v>
      </c>
      <c r="E1321">
        <v>23</v>
      </c>
      <c r="F1321">
        <v>2</v>
      </c>
      <c r="G1321">
        <v>38</v>
      </c>
      <c r="H1321" s="8">
        <f>Cocina[[#This Row],[Tiempo de Preparación]]/Cocina[[#This Row],[Cantidad Ordenada]]</f>
        <v>19</v>
      </c>
      <c r="I1321">
        <f>Cocina[[#This Row],[Precio Unitario]]*Cocina[[#This Row],[Cantidad Ordenada]]</f>
        <v>46</v>
      </c>
      <c r="J1321">
        <f>Cocina[[#This Row],[Costo Unitario]]*Cocina[[#This Row],[Cantidad Ordenada]]</f>
        <v>28</v>
      </c>
      <c r="K1321">
        <f>Cocina[[#This Row],[Ganacia Bruta]]-Cocina[[#This Row],[Coste Total]]</f>
        <v>18</v>
      </c>
      <c r="L1321" s="3">
        <f>Cocina[[#This Row],[Ganancia Neta]]/Cocina[[#This Row],[Ganacia Bruta]]</f>
        <v>0.39130434782608697</v>
      </c>
      <c r="N1321"/>
    </row>
    <row r="1322" spans="1:14" x14ac:dyDescent="0.2">
      <c r="A1322">
        <v>536</v>
      </c>
      <c r="B1322">
        <v>9</v>
      </c>
      <c r="C1322" t="s">
        <v>31</v>
      </c>
      <c r="D1322">
        <v>18</v>
      </c>
      <c r="E1322">
        <v>30</v>
      </c>
      <c r="F1322">
        <v>3</v>
      </c>
      <c r="G1322">
        <v>33</v>
      </c>
      <c r="H1322" s="8">
        <f>Cocina[[#This Row],[Tiempo de Preparación]]/Cocina[[#This Row],[Cantidad Ordenada]]</f>
        <v>11</v>
      </c>
      <c r="I1322">
        <f>Cocina[[#This Row],[Precio Unitario]]*Cocina[[#This Row],[Cantidad Ordenada]]</f>
        <v>90</v>
      </c>
      <c r="J1322">
        <f>Cocina[[#This Row],[Costo Unitario]]*Cocina[[#This Row],[Cantidad Ordenada]]</f>
        <v>54</v>
      </c>
      <c r="K1322">
        <f>Cocina[[#This Row],[Ganacia Bruta]]-Cocina[[#This Row],[Coste Total]]</f>
        <v>36</v>
      </c>
      <c r="L1322" s="3">
        <f>Cocina[[#This Row],[Ganancia Neta]]/Cocina[[#This Row],[Ganacia Bruta]]</f>
        <v>0.4</v>
      </c>
      <c r="N1322"/>
    </row>
    <row r="1323" spans="1:14" x14ac:dyDescent="0.2">
      <c r="A1323">
        <v>537</v>
      </c>
      <c r="B1323">
        <v>18</v>
      </c>
      <c r="C1323" t="s">
        <v>33</v>
      </c>
      <c r="D1323">
        <v>13</v>
      </c>
      <c r="E1323">
        <v>21</v>
      </c>
      <c r="F1323">
        <v>3</v>
      </c>
      <c r="G1323">
        <v>21</v>
      </c>
      <c r="H1323" s="8">
        <f>Cocina[[#This Row],[Tiempo de Preparación]]/Cocina[[#This Row],[Cantidad Ordenada]]</f>
        <v>7</v>
      </c>
      <c r="I1323">
        <f>Cocina[[#This Row],[Precio Unitario]]*Cocina[[#This Row],[Cantidad Ordenada]]</f>
        <v>63</v>
      </c>
      <c r="J1323">
        <f>Cocina[[#This Row],[Costo Unitario]]*Cocina[[#This Row],[Cantidad Ordenada]]</f>
        <v>39</v>
      </c>
      <c r="K1323">
        <f>Cocina[[#This Row],[Ganacia Bruta]]-Cocina[[#This Row],[Coste Total]]</f>
        <v>24</v>
      </c>
      <c r="L1323" s="3">
        <f>Cocina[[#This Row],[Ganancia Neta]]/Cocina[[#This Row],[Ganacia Bruta]]</f>
        <v>0.38095238095238093</v>
      </c>
      <c r="N1323"/>
    </row>
    <row r="1324" spans="1:14" x14ac:dyDescent="0.2">
      <c r="A1324">
        <v>538</v>
      </c>
      <c r="B1324">
        <v>14</v>
      </c>
      <c r="C1324" t="s">
        <v>31</v>
      </c>
      <c r="D1324">
        <v>18</v>
      </c>
      <c r="E1324">
        <v>30</v>
      </c>
      <c r="F1324">
        <v>1</v>
      </c>
      <c r="G1324">
        <v>55</v>
      </c>
      <c r="H1324" s="8">
        <f>Cocina[[#This Row],[Tiempo de Preparación]]/Cocina[[#This Row],[Cantidad Ordenada]]</f>
        <v>55</v>
      </c>
      <c r="I1324">
        <f>Cocina[[#This Row],[Precio Unitario]]*Cocina[[#This Row],[Cantidad Ordenada]]</f>
        <v>30</v>
      </c>
      <c r="J1324">
        <f>Cocina[[#This Row],[Costo Unitario]]*Cocina[[#This Row],[Cantidad Ordenada]]</f>
        <v>18</v>
      </c>
      <c r="K1324">
        <f>Cocina[[#This Row],[Ganacia Bruta]]-Cocina[[#This Row],[Coste Total]]</f>
        <v>12</v>
      </c>
      <c r="L1324" s="3">
        <f>Cocina[[#This Row],[Ganancia Neta]]/Cocina[[#This Row],[Ganacia Bruta]]</f>
        <v>0.4</v>
      </c>
      <c r="N1324"/>
    </row>
    <row r="1325" spans="1:14" x14ac:dyDescent="0.2">
      <c r="A1325">
        <v>538</v>
      </c>
      <c r="B1325">
        <v>14</v>
      </c>
      <c r="C1325" t="s">
        <v>79</v>
      </c>
      <c r="D1325">
        <v>14</v>
      </c>
      <c r="E1325">
        <v>23</v>
      </c>
      <c r="F1325">
        <v>1</v>
      </c>
      <c r="G1325">
        <v>39</v>
      </c>
      <c r="H1325" s="8">
        <f>Cocina[[#This Row],[Tiempo de Preparación]]/Cocina[[#This Row],[Cantidad Ordenada]]</f>
        <v>39</v>
      </c>
      <c r="I1325">
        <f>Cocina[[#This Row],[Precio Unitario]]*Cocina[[#This Row],[Cantidad Ordenada]]</f>
        <v>23</v>
      </c>
      <c r="J1325">
        <f>Cocina[[#This Row],[Costo Unitario]]*Cocina[[#This Row],[Cantidad Ordenada]]</f>
        <v>14</v>
      </c>
      <c r="K1325">
        <f>Cocina[[#This Row],[Ganacia Bruta]]-Cocina[[#This Row],[Coste Total]]</f>
        <v>9</v>
      </c>
      <c r="L1325" s="3">
        <f>Cocina[[#This Row],[Ganancia Neta]]/Cocina[[#This Row],[Ganacia Bruta]]</f>
        <v>0.39130434782608697</v>
      </c>
      <c r="N1325"/>
    </row>
    <row r="1326" spans="1:14" x14ac:dyDescent="0.2">
      <c r="A1326">
        <v>538</v>
      </c>
      <c r="B1326">
        <v>14</v>
      </c>
      <c r="C1326" t="s">
        <v>102</v>
      </c>
      <c r="D1326">
        <v>20</v>
      </c>
      <c r="E1326">
        <v>33</v>
      </c>
      <c r="F1326">
        <v>1</v>
      </c>
      <c r="G1326">
        <v>58</v>
      </c>
      <c r="H1326" s="8">
        <f>Cocina[[#This Row],[Tiempo de Preparación]]/Cocina[[#This Row],[Cantidad Ordenada]]</f>
        <v>58</v>
      </c>
      <c r="I1326">
        <f>Cocina[[#This Row],[Precio Unitario]]*Cocina[[#This Row],[Cantidad Ordenada]]</f>
        <v>33</v>
      </c>
      <c r="J1326">
        <f>Cocina[[#This Row],[Costo Unitario]]*Cocina[[#This Row],[Cantidad Ordenada]]</f>
        <v>20</v>
      </c>
      <c r="K1326">
        <f>Cocina[[#This Row],[Ganacia Bruta]]-Cocina[[#This Row],[Coste Total]]</f>
        <v>13</v>
      </c>
      <c r="L1326" s="3">
        <f>Cocina[[#This Row],[Ganancia Neta]]/Cocina[[#This Row],[Ganacia Bruta]]</f>
        <v>0.39393939393939392</v>
      </c>
      <c r="N1326"/>
    </row>
    <row r="1327" spans="1:14" x14ac:dyDescent="0.2">
      <c r="A1327">
        <v>538</v>
      </c>
      <c r="B1327">
        <v>14</v>
      </c>
      <c r="C1327" t="s">
        <v>22</v>
      </c>
      <c r="D1327">
        <v>16</v>
      </c>
      <c r="E1327">
        <v>28</v>
      </c>
      <c r="F1327">
        <v>2</v>
      </c>
      <c r="G1327">
        <v>46</v>
      </c>
      <c r="H1327" s="8">
        <f>Cocina[[#This Row],[Tiempo de Preparación]]/Cocina[[#This Row],[Cantidad Ordenada]]</f>
        <v>23</v>
      </c>
      <c r="I1327">
        <f>Cocina[[#This Row],[Precio Unitario]]*Cocina[[#This Row],[Cantidad Ordenada]]</f>
        <v>56</v>
      </c>
      <c r="J1327">
        <f>Cocina[[#This Row],[Costo Unitario]]*Cocina[[#This Row],[Cantidad Ordenada]]</f>
        <v>32</v>
      </c>
      <c r="K1327">
        <f>Cocina[[#This Row],[Ganacia Bruta]]-Cocina[[#This Row],[Coste Total]]</f>
        <v>24</v>
      </c>
      <c r="L1327" s="3">
        <f>Cocina[[#This Row],[Ganancia Neta]]/Cocina[[#This Row],[Ganacia Bruta]]</f>
        <v>0.42857142857142855</v>
      </c>
      <c r="N1327"/>
    </row>
    <row r="1328" spans="1:14" x14ac:dyDescent="0.2">
      <c r="A1328">
        <v>539</v>
      </c>
      <c r="B1328">
        <v>18</v>
      </c>
      <c r="C1328" t="s">
        <v>31</v>
      </c>
      <c r="D1328">
        <v>18</v>
      </c>
      <c r="E1328">
        <v>30</v>
      </c>
      <c r="F1328">
        <v>3</v>
      </c>
      <c r="G1328">
        <v>43</v>
      </c>
      <c r="H1328" s="8">
        <f>Cocina[[#This Row],[Tiempo de Preparación]]/Cocina[[#This Row],[Cantidad Ordenada]]</f>
        <v>14.333333333333334</v>
      </c>
      <c r="I1328">
        <f>Cocina[[#This Row],[Precio Unitario]]*Cocina[[#This Row],[Cantidad Ordenada]]</f>
        <v>90</v>
      </c>
      <c r="J1328">
        <f>Cocina[[#This Row],[Costo Unitario]]*Cocina[[#This Row],[Cantidad Ordenada]]</f>
        <v>54</v>
      </c>
      <c r="K1328">
        <f>Cocina[[#This Row],[Ganacia Bruta]]-Cocina[[#This Row],[Coste Total]]</f>
        <v>36</v>
      </c>
      <c r="L1328" s="3">
        <f>Cocina[[#This Row],[Ganancia Neta]]/Cocina[[#This Row],[Ganacia Bruta]]</f>
        <v>0.4</v>
      </c>
      <c r="N1328"/>
    </row>
    <row r="1329" spans="1:14" x14ac:dyDescent="0.2">
      <c r="A1329">
        <v>539</v>
      </c>
      <c r="B1329">
        <v>18</v>
      </c>
      <c r="C1329" t="s">
        <v>41</v>
      </c>
      <c r="D1329">
        <v>16</v>
      </c>
      <c r="E1329">
        <v>27</v>
      </c>
      <c r="F1329">
        <v>1</v>
      </c>
      <c r="G1329">
        <v>40</v>
      </c>
      <c r="H1329" s="8">
        <f>Cocina[[#This Row],[Tiempo de Preparación]]/Cocina[[#This Row],[Cantidad Ordenada]]</f>
        <v>40</v>
      </c>
      <c r="I1329">
        <f>Cocina[[#This Row],[Precio Unitario]]*Cocina[[#This Row],[Cantidad Ordenada]]</f>
        <v>27</v>
      </c>
      <c r="J1329">
        <f>Cocina[[#This Row],[Costo Unitario]]*Cocina[[#This Row],[Cantidad Ordenada]]</f>
        <v>16</v>
      </c>
      <c r="K1329">
        <f>Cocina[[#This Row],[Ganacia Bruta]]-Cocina[[#This Row],[Coste Total]]</f>
        <v>11</v>
      </c>
      <c r="L1329" s="3">
        <f>Cocina[[#This Row],[Ganancia Neta]]/Cocina[[#This Row],[Ganacia Bruta]]</f>
        <v>0.40740740740740738</v>
      </c>
      <c r="N1329"/>
    </row>
    <row r="1330" spans="1:14" x14ac:dyDescent="0.2">
      <c r="A1330">
        <v>539</v>
      </c>
      <c r="B1330">
        <v>18</v>
      </c>
      <c r="C1330" t="s">
        <v>18</v>
      </c>
      <c r="D1330">
        <v>17</v>
      </c>
      <c r="E1330">
        <v>29</v>
      </c>
      <c r="F1330">
        <v>3</v>
      </c>
      <c r="G1330">
        <v>18</v>
      </c>
      <c r="H1330" s="8">
        <f>Cocina[[#This Row],[Tiempo de Preparación]]/Cocina[[#This Row],[Cantidad Ordenada]]</f>
        <v>6</v>
      </c>
      <c r="I1330">
        <f>Cocina[[#This Row],[Precio Unitario]]*Cocina[[#This Row],[Cantidad Ordenada]]</f>
        <v>87</v>
      </c>
      <c r="J1330">
        <f>Cocina[[#This Row],[Costo Unitario]]*Cocina[[#This Row],[Cantidad Ordenada]]</f>
        <v>51</v>
      </c>
      <c r="K1330">
        <f>Cocina[[#This Row],[Ganacia Bruta]]-Cocina[[#This Row],[Coste Total]]</f>
        <v>36</v>
      </c>
      <c r="L1330" s="3">
        <f>Cocina[[#This Row],[Ganancia Neta]]/Cocina[[#This Row],[Ganacia Bruta]]</f>
        <v>0.41379310344827586</v>
      </c>
      <c r="N1330"/>
    </row>
    <row r="1331" spans="1:14" x14ac:dyDescent="0.2">
      <c r="A1331">
        <v>539</v>
      </c>
      <c r="B1331">
        <v>18</v>
      </c>
      <c r="C1331" t="s">
        <v>37</v>
      </c>
      <c r="D1331">
        <v>10</v>
      </c>
      <c r="E1331">
        <v>18</v>
      </c>
      <c r="F1331">
        <v>2</v>
      </c>
      <c r="G1331">
        <v>28</v>
      </c>
      <c r="H1331" s="8">
        <f>Cocina[[#This Row],[Tiempo de Preparación]]/Cocina[[#This Row],[Cantidad Ordenada]]</f>
        <v>14</v>
      </c>
      <c r="I1331">
        <f>Cocina[[#This Row],[Precio Unitario]]*Cocina[[#This Row],[Cantidad Ordenada]]</f>
        <v>36</v>
      </c>
      <c r="J1331">
        <f>Cocina[[#This Row],[Costo Unitario]]*Cocina[[#This Row],[Cantidad Ordenada]]</f>
        <v>20</v>
      </c>
      <c r="K1331">
        <f>Cocina[[#This Row],[Ganacia Bruta]]-Cocina[[#This Row],[Coste Total]]</f>
        <v>16</v>
      </c>
      <c r="L1331" s="3">
        <f>Cocina[[#This Row],[Ganancia Neta]]/Cocina[[#This Row],[Ganacia Bruta]]</f>
        <v>0.44444444444444442</v>
      </c>
      <c r="N1331"/>
    </row>
    <row r="1332" spans="1:14" x14ac:dyDescent="0.2">
      <c r="A1332">
        <v>540</v>
      </c>
      <c r="B1332">
        <v>6</v>
      </c>
      <c r="C1332" t="s">
        <v>37</v>
      </c>
      <c r="D1332">
        <v>10</v>
      </c>
      <c r="E1332">
        <v>18</v>
      </c>
      <c r="F1332">
        <v>3</v>
      </c>
      <c r="G1332">
        <v>47</v>
      </c>
      <c r="H1332" s="8">
        <f>Cocina[[#This Row],[Tiempo de Preparación]]/Cocina[[#This Row],[Cantidad Ordenada]]</f>
        <v>15.666666666666666</v>
      </c>
      <c r="I1332">
        <f>Cocina[[#This Row],[Precio Unitario]]*Cocina[[#This Row],[Cantidad Ordenada]]</f>
        <v>54</v>
      </c>
      <c r="J1332">
        <f>Cocina[[#This Row],[Costo Unitario]]*Cocina[[#This Row],[Cantidad Ordenada]]</f>
        <v>30</v>
      </c>
      <c r="K1332">
        <f>Cocina[[#This Row],[Ganacia Bruta]]-Cocina[[#This Row],[Coste Total]]</f>
        <v>24</v>
      </c>
      <c r="L1332" s="3">
        <f>Cocina[[#This Row],[Ganancia Neta]]/Cocina[[#This Row],[Ganacia Bruta]]</f>
        <v>0.44444444444444442</v>
      </c>
      <c r="N1332"/>
    </row>
    <row r="1333" spans="1:14" x14ac:dyDescent="0.2">
      <c r="A1333">
        <v>540</v>
      </c>
      <c r="B1333">
        <v>6</v>
      </c>
      <c r="C1333" t="s">
        <v>11</v>
      </c>
      <c r="D1333">
        <v>21</v>
      </c>
      <c r="E1333">
        <v>35</v>
      </c>
      <c r="F1333">
        <v>2</v>
      </c>
      <c r="G1333">
        <v>35</v>
      </c>
      <c r="H1333" s="8">
        <f>Cocina[[#This Row],[Tiempo de Preparación]]/Cocina[[#This Row],[Cantidad Ordenada]]</f>
        <v>17.5</v>
      </c>
      <c r="I1333">
        <f>Cocina[[#This Row],[Precio Unitario]]*Cocina[[#This Row],[Cantidad Ordenada]]</f>
        <v>70</v>
      </c>
      <c r="J1333">
        <f>Cocina[[#This Row],[Costo Unitario]]*Cocina[[#This Row],[Cantidad Ordenada]]</f>
        <v>42</v>
      </c>
      <c r="K1333">
        <f>Cocina[[#This Row],[Ganacia Bruta]]-Cocina[[#This Row],[Coste Total]]</f>
        <v>28</v>
      </c>
      <c r="L1333" s="3">
        <f>Cocina[[#This Row],[Ganancia Neta]]/Cocina[[#This Row],[Ganacia Bruta]]</f>
        <v>0.4</v>
      </c>
      <c r="N1333"/>
    </row>
    <row r="1334" spans="1:14" x14ac:dyDescent="0.2">
      <c r="A1334">
        <v>541</v>
      </c>
      <c r="B1334">
        <v>19</v>
      </c>
      <c r="C1334" t="s">
        <v>44</v>
      </c>
      <c r="D1334">
        <v>11</v>
      </c>
      <c r="E1334">
        <v>19</v>
      </c>
      <c r="F1334">
        <v>2</v>
      </c>
      <c r="G1334">
        <v>31</v>
      </c>
      <c r="H1334" s="8">
        <f>Cocina[[#This Row],[Tiempo de Preparación]]/Cocina[[#This Row],[Cantidad Ordenada]]</f>
        <v>15.5</v>
      </c>
      <c r="I1334">
        <f>Cocina[[#This Row],[Precio Unitario]]*Cocina[[#This Row],[Cantidad Ordenada]]</f>
        <v>38</v>
      </c>
      <c r="J1334">
        <f>Cocina[[#This Row],[Costo Unitario]]*Cocina[[#This Row],[Cantidad Ordenada]]</f>
        <v>22</v>
      </c>
      <c r="K1334">
        <f>Cocina[[#This Row],[Ganacia Bruta]]-Cocina[[#This Row],[Coste Total]]</f>
        <v>16</v>
      </c>
      <c r="L1334" s="3">
        <f>Cocina[[#This Row],[Ganancia Neta]]/Cocina[[#This Row],[Ganacia Bruta]]</f>
        <v>0.42105263157894735</v>
      </c>
      <c r="N1334"/>
    </row>
    <row r="1335" spans="1:14" x14ac:dyDescent="0.2">
      <c r="A1335">
        <v>541</v>
      </c>
      <c r="B1335">
        <v>19</v>
      </c>
      <c r="C1335" t="s">
        <v>102</v>
      </c>
      <c r="D1335">
        <v>20</v>
      </c>
      <c r="E1335">
        <v>33</v>
      </c>
      <c r="F1335">
        <v>2</v>
      </c>
      <c r="G1335">
        <v>21</v>
      </c>
      <c r="H1335" s="8">
        <f>Cocina[[#This Row],[Tiempo de Preparación]]/Cocina[[#This Row],[Cantidad Ordenada]]</f>
        <v>10.5</v>
      </c>
      <c r="I1335">
        <f>Cocina[[#This Row],[Precio Unitario]]*Cocina[[#This Row],[Cantidad Ordenada]]</f>
        <v>66</v>
      </c>
      <c r="J1335">
        <f>Cocina[[#This Row],[Costo Unitario]]*Cocina[[#This Row],[Cantidad Ordenada]]</f>
        <v>40</v>
      </c>
      <c r="K1335">
        <f>Cocina[[#This Row],[Ganacia Bruta]]-Cocina[[#This Row],[Coste Total]]</f>
        <v>26</v>
      </c>
      <c r="L1335" s="3">
        <f>Cocina[[#This Row],[Ganancia Neta]]/Cocina[[#This Row],[Ganacia Bruta]]</f>
        <v>0.39393939393939392</v>
      </c>
      <c r="N1335"/>
    </row>
    <row r="1336" spans="1:14" x14ac:dyDescent="0.2">
      <c r="A1336">
        <v>541</v>
      </c>
      <c r="B1336">
        <v>19</v>
      </c>
      <c r="C1336" t="s">
        <v>18</v>
      </c>
      <c r="D1336">
        <v>17</v>
      </c>
      <c r="E1336">
        <v>29</v>
      </c>
      <c r="F1336">
        <v>1</v>
      </c>
      <c r="G1336">
        <v>35</v>
      </c>
      <c r="H1336" s="8">
        <f>Cocina[[#This Row],[Tiempo de Preparación]]/Cocina[[#This Row],[Cantidad Ordenada]]</f>
        <v>35</v>
      </c>
      <c r="I1336">
        <f>Cocina[[#This Row],[Precio Unitario]]*Cocina[[#This Row],[Cantidad Ordenada]]</f>
        <v>29</v>
      </c>
      <c r="J1336">
        <f>Cocina[[#This Row],[Costo Unitario]]*Cocina[[#This Row],[Cantidad Ordenada]]</f>
        <v>17</v>
      </c>
      <c r="K1336">
        <f>Cocina[[#This Row],[Ganacia Bruta]]-Cocina[[#This Row],[Coste Total]]</f>
        <v>12</v>
      </c>
      <c r="L1336" s="3">
        <f>Cocina[[#This Row],[Ganancia Neta]]/Cocina[[#This Row],[Ganacia Bruta]]</f>
        <v>0.41379310344827586</v>
      </c>
      <c r="N1336"/>
    </row>
    <row r="1337" spans="1:14" x14ac:dyDescent="0.2">
      <c r="A1337">
        <v>541</v>
      </c>
      <c r="B1337">
        <v>19</v>
      </c>
      <c r="C1337" t="s">
        <v>79</v>
      </c>
      <c r="D1337">
        <v>14</v>
      </c>
      <c r="E1337">
        <v>23</v>
      </c>
      <c r="F1337">
        <v>3</v>
      </c>
      <c r="G1337">
        <v>37</v>
      </c>
      <c r="H1337" s="8">
        <f>Cocina[[#This Row],[Tiempo de Preparación]]/Cocina[[#This Row],[Cantidad Ordenada]]</f>
        <v>12.333333333333334</v>
      </c>
      <c r="I1337">
        <f>Cocina[[#This Row],[Precio Unitario]]*Cocina[[#This Row],[Cantidad Ordenada]]</f>
        <v>69</v>
      </c>
      <c r="J1337">
        <f>Cocina[[#This Row],[Costo Unitario]]*Cocina[[#This Row],[Cantidad Ordenada]]</f>
        <v>42</v>
      </c>
      <c r="K1337">
        <f>Cocina[[#This Row],[Ganacia Bruta]]-Cocina[[#This Row],[Coste Total]]</f>
        <v>27</v>
      </c>
      <c r="L1337" s="3">
        <f>Cocina[[#This Row],[Ganancia Neta]]/Cocina[[#This Row],[Ganacia Bruta]]</f>
        <v>0.39130434782608697</v>
      </c>
      <c r="N1337"/>
    </row>
    <row r="1338" spans="1:14" x14ac:dyDescent="0.2">
      <c r="A1338">
        <v>542</v>
      </c>
      <c r="B1338">
        <v>9</v>
      </c>
      <c r="C1338" t="s">
        <v>29</v>
      </c>
      <c r="D1338">
        <v>20</v>
      </c>
      <c r="E1338">
        <v>34</v>
      </c>
      <c r="F1338">
        <v>2</v>
      </c>
      <c r="G1338">
        <v>17</v>
      </c>
      <c r="H1338" s="8">
        <f>Cocina[[#This Row],[Tiempo de Preparación]]/Cocina[[#This Row],[Cantidad Ordenada]]</f>
        <v>8.5</v>
      </c>
      <c r="I1338">
        <f>Cocina[[#This Row],[Precio Unitario]]*Cocina[[#This Row],[Cantidad Ordenada]]</f>
        <v>68</v>
      </c>
      <c r="J1338">
        <f>Cocina[[#This Row],[Costo Unitario]]*Cocina[[#This Row],[Cantidad Ordenada]]</f>
        <v>40</v>
      </c>
      <c r="K1338">
        <f>Cocina[[#This Row],[Ganacia Bruta]]-Cocina[[#This Row],[Coste Total]]</f>
        <v>28</v>
      </c>
      <c r="L1338" s="3">
        <f>Cocina[[#This Row],[Ganancia Neta]]/Cocina[[#This Row],[Ganacia Bruta]]</f>
        <v>0.41176470588235292</v>
      </c>
      <c r="N1338"/>
    </row>
    <row r="1339" spans="1:14" x14ac:dyDescent="0.2">
      <c r="A1339">
        <v>542</v>
      </c>
      <c r="B1339">
        <v>9</v>
      </c>
      <c r="C1339" t="s">
        <v>61</v>
      </c>
      <c r="D1339">
        <v>15</v>
      </c>
      <c r="E1339">
        <v>26</v>
      </c>
      <c r="F1339">
        <v>1</v>
      </c>
      <c r="G1339">
        <v>46</v>
      </c>
      <c r="H1339" s="8">
        <f>Cocina[[#This Row],[Tiempo de Preparación]]/Cocina[[#This Row],[Cantidad Ordenada]]</f>
        <v>46</v>
      </c>
      <c r="I1339">
        <f>Cocina[[#This Row],[Precio Unitario]]*Cocina[[#This Row],[Cantidad Ordenada]]</f>
        <v>26</v>
      </c>
      <c r="J1339">
        <f>Cocina[[#This Row],[Costo Unitario]]*Cocina[[#This Row],[Cantidad Ordenada]]</f>
        <v>15</v>
      </c>
      <c r="K1339">
        <f>Cocina[[#This Row],[Ganacia Bruta]]-Cocina[[#This Row],[Coste Total]]</f>
        <v>11</v>
      </c>
      <c r="L1339" s="3">
        <f>Cocina[[#This Row],[Ganancia Neta]]/Cocina[[#This Row],[Ganacia Bruta]]</f>
        <v>0.42307692307692307</v>
      </c>
      <c r="N1339"/>
    </row>
    <row r="1340" spans="1:14" x14ac:dyDescent="0.2">
      <c r="A1340">
        <v>542</v>
      </c>
      <c r="B1340">
        <v>9</v>
      </c>
      <c r="C1340" t="s">
        <v>41</v>
      </c>
      <c r="D1340">
        <v>16</v>
      </c>
      <c r="E1340">
        <v>27</v>
      </c>
      <c r="F1340">
        <v>2</v>
      </c>
      <c r="G1340">
        <v>52</v>
      </c>
      <c r="H1340" s="8">
        <f>Cocina[[#This Row],[Tiempo de Preparación]]/Cocina[[#This Row],[Cantidad Ordenada]]</f>
        <v>26</v>
      </c>
      <c r="I1340">
        <f>Cocina[[#This Row],[Precio Unitario]]*Cocina[[#This Row],[Cantidad Ordenada]]</f>
        <v>54</v>
      </c>
      <c r="J1340">
        <f>Cocina[[#This Row],[Costo Unitario]]*Cocina[[#This Row],[Cantidad Ordenada]]</f>
        <v>32</v>
      </c>
      <c r="K1340">
        <f>Cocina[[#This Row],[Ganacia Bruta]]-Cocina[[#This Row],[Coste Total]]</f>
        <v>22</v>
      </c>
      <c r="L1340" s="3">
        <f>Cocina[[#This Row],[Ganancia Neta]]/Cocina[[#This Row],[Ganacia Bruta]]</f>
        <v>0.40740740740740738</v>
      </c>
      <c r="N1340"/>
    </row>
    <row r="1341" spans="1:14" x14ac:dyDescent="0.2">
      <c r="A1341">
        <v>543</v>
      </c>
      <c r="B1341">
        <v>19</v>
      </c>
      <c r="C1341" t="s">
        <v>22</v>
      </c>
      <c r="D1341">
        <v>16</v>
      </c>
      <c r="E1341">
        <v>28</v>
      </c>
      <c r="F1341">
        <v>2</v>
      </c>
      <c r="G1341">
        <v>27</v>
      </c>
      <c r="H1341" s="8">
        <f>Cocina[[#This Row],[Tiempo de Preparación]]/Cocina[[#This Row],[Cantidad Ordenada]]</f>
        <v>13.5</v>
      </c>
      <c r="I1341">
        <f>Cocina[[#This Row],[Precio Unitario]]*Cocina[[#This Row],[Cantidad Ordenada]]</f>
        <v>56</v>
      </c>
      <c r="J1341">
        <f>Cocina[[#This Row],[Costo Unitario]]*Cocina[[#This Row],[Cantidad Ordenada]]</f>
        <v>32</v>
      </c>
      <c r="K1341">
        <f>Cocina[[#This Row],[Ganacia Bruta]]-Cocina[[#This Row],[Coste Total]]</f>
        <v>24</v>
      </c>
      <c r="L1341" s="3">
        <f>Cocina[[#This Row],[Ganancia Neta]]/Cocina[[#This Row],[Ganacia Bruta]]</f>
        <v>0.42857142857142855</v>
      </c>
      <c r="N1341"/>
    </row>
    <row r="1342" spans="1:14" x14ac:dyDescent="0.2">
      <c r="A1342">
        <v>543</v>
      </c>
      <c r="B1342">
        <v>19</v>
      </c>
      <c r="C1342" t="s">
        <v>41</v>
      </c>
      <c r="D1342">
        <v>16</v>
      </c>
      <c r="E1342">
        <v>27</v>
      </c>
      <c r="F1342">
        <v>2</v>
      </c>
      <c r="G1342">
        <v>5</v>
      </c>
      <c r="H1342" s="8">
        <f>Cocina[[#This Row],[Tiempo de Preparación]]/Cocina[[#This Row],[Cantidad Ordenada]]</f>
        <v>2.5</v>
      </c>
      <c r="I1342">
        <f>Cocina[[#This Row],[Precio Unitario]]*Cocina[[#This Row],[Cantidad Ordenada]]</f>
        <v>54</v>
      </c>
      <c r="J1342">
        <f>Cocina[[#This Row],[Costo Unitario]]*Cocina[[#This Row],[Cantidad Ordenada]]</f>
        <v>32</v>
      </c>
      <c r="K1342">
        <f>Cocina[[#This Row],[Ganacia Bruta]]-Cocina[[#This Row],[Coste Total]]</f>
        <v>22</v>
      </c>
      <c r="L1342" s="3">
        <f>Cocina[[#This Row],[Ganancia Neta]]/Cocina[[#This Row],[Ganacia Bruta]]</f>
        <v>0.40740740740740738</v>
      </c>
      <c r="N1342"/>
    </row>
    <row r="1343" spans="1:14" x14ac:dyDescent="0.2">
      <c r="A1343">
        <v>543</v>
      </c>
      <c r="B1343">
        <v>19</v>
      </c>
      <c r="C1343" t="s">
        <v>95</v>
      </c>
      <c r="D1343">
        <v>19</v>
      </c>
      <c r="E1343">
        <v>32</v>
      </c>
      <c r="F1343">
        <v>3</v>
      </c>
      <c r="G1343">
        <v>42</v>
      </c>
      <c r="H1343" s="8">
        <f>Cocina[[#This Row],[Tiempo de Preparación]]/Cocina[[#This Row],[Cantidad Ordenada]]</f>
        <v>14</v>
      </c>
      <c r="I1343">
        <f>Cocina[[#This Row],[Precio Unitario]]*Cocina[[#This Row],[Cantidad Ordenada]]</f>
        <v>96</v>
      </c>
      <c r="J1343">
        <f>Cocina[[#This Row],[Costo Unitario]]*Cocina[[#This Row],[Cantidad Ordenada]]</f>
        <v>57</v>
      </c>
      <c r="K1343">
        <f>Cocina[[#This Row],[Ganacia Bruta]]-Cocina[[#This Row],[Coste Total]]</f>
        <v>39</v>
      </c>
      <c r="L1343" s="3">
        <f>Cocina[[#This Row],[Ganancia Neta]]/Cocina[[#This Row],[Ganacia Bruta]]</f>
        <v>0.40625</v>
      </c>
      <c r="N1343"/>
    </row>
    <row r="1344" spans="1:14" x14ac:dyDescent="0.2">
      <c r="A1344">
        <v>544</v>
      </c>
      <c r="B1344">
        <v>7</v>
      </c>
      <c r="C1344" t="s">
        <v>11</v>
      </c>
      <c r="D1344">
        <v>21</v>
      </c>
      <c r="E1344">
        <v>35</v>
      </c>
      <c r="F1344">
        <v>2</v>
      </c>
      <c r="G1344">
        <v>48</v>
      </c>
      <c r="H1344" s="8">
        <f>Cocina[[#This Row],[Tiempo de Preparación]]/Cocina[[#This Row],[Cantidad Ordenada]]</f>
        <v>24</v>
      </c>
      <c r="I1344">
        <f>Cocina[[#This Row],[Precio Unitario]]*Cocina[[#This Row],[Cantidad Ordenada]]</f>
        <v>70</v>
      </c>
      <c r="J1344">
        <f>Cocina[[#This Row],[Costo Unitario]]*Cocina[[#This Row],[Cantidad Ordenada]]</f>
        <v>42</v>
      </c>
      <c r="K1344">
        <f>Cocina[[#This Row],[Ganacia Bruta]]-Cocina[[#This Row],[Coste Total]]</f>
        <v>28</v>
      </c>
      <c r="L1344" s="3">
        <f>Cocina[[#This Row],[Ganancia Neta]]/Cocina[[#This Row],[Ganacia Bruta]]</f>
        <v>0.4</v>
      </c>
      <c r="N1344"/>
    </row>
    <row r="1345" spans="1:14" x14ac:dyDescent="0.2">
      <c r="A1345">
        <v>545</v>
      </c>
      <c r="B1345">
        <v>20</v>
      </c>
      <c r="C1345" t="s">
        <v>102</v>
      </c>
      <c r="D1345">
        <v>20</v>
      </c>
      <c r="E1345">
        <v>33</v>
      </c>
      <c r="F1345">
        <v>3</v>
      </c>
      <c r="G1345">
        <v>57</v>
      </c>
      <c r="H1345" s="8">
        <f>Cocina[[#This Row],[Tiempo de Preparación]]/Cocina[[#This Row],[Cantidad Ordenada]]</f>
        <v>19</v>
      </c>
      <c r="I1345">
        <f>Cocina[[#This Row],[Precio Unitario]]*Cocina[[#This Row],[Cantidad Ordenada]]</f>
        <v>99</v>
      </c>
      <c r="J1345">
        <f>Cocina[[#This Row],[Costo Unitario]]*Cocina[[#This Row],[Cantidad Ordenada]]</f>
        <v>60</v>
      </c>
      <c r="K1345">
        <f>Cocina[[#This Row],[Ganacia Bruta]]-Cocina[[#This Row],[Coste Total]]</f>
        <v>39</v>
      </c>
      <c r="L1345" s="3">
        <f>Cocina[[#This Row],[Ganancia Neta]]/Cocina[[#This Row],[Ganacia Bruta]]</f>
        <v>0.39393939393939392</v>
      </c>
      <c r="N1345"/>
    </row>
    <row r="1346" spans="1:14" x14ac:dyDescent="0.2">
      <c r="A1346">
        <v>545</v>
      </c>
      <c r="B1346">
        <v>20</v>
      </c>
      <c r="C1346" t="s">
        <v>47</v>
      </c>
      <c r="D1346">
        <v>19</v>
      </c>
      <c r="E1346">
        <v>31</v>
      </c>
      <c r="F1346">
        <v>1</v>
      </c>
      <c r="G1346">
        <v>42</v>
      </c>
      <c r="H1346" s="8">
        <f>Cocina[[#This Row],[Tiempo de Preparación]]/Cocina[[#This Row],[Cantidad Ordenada]]</f>
        <v>42</v>
      </c>
      <c r="I1346">
        <f>Cocina[[#This Row],[Precio Unitario]]*Cocina[[#This Row],[Cantidad Ordenada]]</f>
        <v>31</v>
      </c>
      <c r="J1346">
        <f>Cocina[[#This Row],[Costo Unitario]]*Cocina[[#This Row],[Cantidad Ordenada]]</f>
        <v>19</v>
      </c>
      <c r="K1346">
        <f>Cocina[[#This Row],[Ganacia Bruta]]-Cocina[[#This Row],[Coste Total]]</f>
        <v>12</v>
      </c>
      <c r="L1346" s="3">
        <f>Cocina[[#This Row],[Ganancia Neta]]/Cocina[[#This Row],[Ganacia Bruta]]</f>
        <v>0.38709677419354838</v>
      </c>
      <c r="N1346"/>
    </row>
    <row r="1347" spans="1:14" x14ac:dyDescent="0.2">
      <c r="A1347">
        <v>546</v>
      </c>
      <c r="B1347">
        <v>5</v>
      </c>
      <c r="C1347" t="s">
        <v>95</v>
      </c>
      <c r="D1347">
        <v>19</v>
      </c>
      <c r="E1347">
        <v>32</v>
      </c>
      <c r="F1347">
        <v>2</v>
      </c>
      <c r="G1347">
        <v>33</v>
      </c>
      <c r="H1347" s="8">
        <f>Cocina[[#This Row],[Tiempo de Preparación]]/Cocina[[#This Row],[Cantidad Ordenada]]</f>
        <v>16.5</v>
      </c>
      <c r="I1347">
        <f>Cocina[[#This Row],[Precio Unitario]]*Cocina[[#This Row],[Cantidad Ordenada]]</f>
        <v>64</v>
      </c>
      <c r="J1347">
        <f>Cocina[[#This Row],[Costo Unitario]]*Cocina[[#This Row],[Cantidad Ordenada]]</f>
        <v>38</v>
      </c>
      <c r="K1347">
        <f>Cocina[[#This Row],[Ganacia Bruta]]-Cocina[[#This Row],[Coste Total]]</f>
        <v>26</v>
      </c>
      <c r="L1347" s="3">
        <f>Cocina[[#This Row],[Ganancia Neta]]/Cocina[[#This Row],[Ganacia Bruta]]</f>
        <v>0.40625</v>
      </c>
      <c r="N1347"/>
    </row>
    <row r="1348" spans="1:14" x14ac:dyDescent="0.2">
      <c r="A1348">
        <v>546</v>
      </c>
      <c r="B1348">
        <v>5</v>
      </c>
      <c r="C1348" t="s">
        <v>22</v>
      </c>
      <c r="D1348">
        <v>16</v>
      </c>
      <c r="E1348">
        <v>28</v>
      </c>
      <c r="F1348">
        <v>1</v>
      </c>
      <c r="G1348">
        <v>58</v>
      </c>
      <c r="H1348" s="8">
        <f>Cocina[[#This Row],[Tiempo de Preparación]]/Cocina[[#This Row],[Cantidad Ordenada]]</f>
        <v>58</v>
      </c>
      <c r="I1348">
        <f>Cocina[[#This Row],[Precio Unitario]]*Cocina[[#This Row],[Cantidad Ordenada]]</f>
        <v>28</v>
      </c>
      <c r="J1348">
        <f>Cocina[[#This Row],[Costo Unitario]]*Cocina[[#This Row],[Cantidad Ordenada]]</f>
        <v>16</v>
      </c>
      <c r="K1348">
        <f>Cocina[[#This Row],[Ganacia Bruta]]-Cocina[[#This Row],[Coste Total]]</f>
        <v>12</v>
      </c>
      <c r="L1348" s="3">
        <f>Cocina[[#This Row],[Ganancia Neta]]/Cocina[[#This Row],[Ganacia Bruta]]</f>
        <v>0.42857142857142855</v>
      </c>
      <c r="N1348"/>
    </row>
    <row r="1349" spans="1:14" x14ac:dyDescent="0.2">
      <c r="A1349">
        <v>547</v>
      </c>
      <c r="B1349">
        <v>9</v>
      </c>
      <c r="C1349" t="s">
        <v>47</v>
      </c>
      <c r="D1349">
        <v>19</v>
      </c>
      <c r="E1349">
        <v>31</v>
      </c>
      <c r="F1349">
        <v>3</v>
      </c>
      <c r="G1349">
        <v>13</v>
      </c>
      <c r="H1349" s="8">
        <f>Cocina[[#This Row],[Tiempo de Preparación]]/Cocina[[#This Row],[Cantidad Ordenada]]</f>
        <v>4.333333333333333</v>
      </c>
      <c r="I1349">
        <f>Cocina[[#This Row],[Precio Unitario]]*Cocina[[#This Row],[Cantidad Ordenada]]</f>
        <v>93</v>
      </c>
      <c r="J1349">
        <f>Cocina[[#This Row],[Costo Unitario]]*Cocina[[#This Row],[Cantidad Ordenada]]</f>
        <v>57</v>
      </c>
      <c r="K1349">
        <f>Cocina[[#This Row],[Ganacia Bruta]]-Cocina[[#This Row],[Coste Total]]</f>
        <v>36</v>
      </c>
      <c r="L1349" s="3">
        <f>Cocina[[#This Row],[Ganancia Neta]]/Cocina[[#This Row],[Ganacia Bruta]]</f>
        <v>0.38709677419354838</v>
      </c>
      <c r="N1349"/>
    </row>
    <row r="1350" spans="1:14" x14ac:dyDescent="0.2">
      <c r="A1350">
        <v>547</v>
      </c>
      <c r="B1350">
        <v>9</v>
      </c>
      <c r="C1350" t="s">
        <v>102</v>
      </c>
      <c r="D1350">
        <v>20</v>
      </c>
      <c r="E1350">
        <v>33</v>
      </c>
      <c r="F1350">
        <v>3</v>
      </c>
      <c r="G1350">
        <v>54</v>
      </c>
      <c r="H1350" s="8">
        <f>Cocina[[#This Row],[Tiempo de Preparación]]/Cocina[[#This Row],[Cantidad Ordenada]]</f>
        <v>18</v>
      </c>
      <c r="I1350">
        <f>Cocina[[#This Row],[Precio Unitario]]*Cocina[[#This Row],[Cantidad Ordenada]]</f>
        <v>99</v>
      </c>
      <c r="J1350">
        <f>Cocina[[#This Row],[Costo Unitario]]*Cocina[[#This Row],[Cantidad Ordenada]]</f>
        <v>60</v>
      </c>
      <c r="K1350">
        <f>Cocina[[#This Row],[Ganacia Bruta]]-Cocina[[#This Row],[Coste Total]]</f>
        <v>39</v>
      </c>
      <c r="L1350" s="3">
        <f>Cocina[[#This Row],[Ganancia Neta]]/Cocina[[#This Row],[Ganacia Bruta]]</f>
        <v>0.39393939393939392</v>
      </c>
      <c r="N1350"/>
    </row>
    <row r="1351" spans="1:14" x14ac:dyDescent="0.2">
      <c r="A1351">
        <v>547</v>
      </c>
      <c r="B1351">
        <v>9</v>
      </c>
      <c r="C1351" t="s">
        <v>11</v>
      </c>
      <c r="D1351">
        <v>21</v>
      </c>
      <c r="E1351">
        <v>35</v>
      </c>
      <c r="F1351">
        <v>1</v>
      </c>
      <c r="G1351">
        <v>30</v>
      </c>
      <c r="H1351" s="8">
        <f>Cocina[[#This Row],[Tiempo de Preparación]]/Cocina[[#This Row],[Cantidad Ordenada]]</f>
        <v>30</v>
      </c>
      <c r="I1351">
        <f>Cocina[[#This Row],[Precio Unitario]]*Cocina[[#This Row],[Cantidad Ordenada]]</f>
        <v>35</v>
      </c>
      <c r="J1351">
        <f>Cocina[[#This Row],[Costo Unitario]]*Cocina[[#This Row],[Cantidad Ordenada]]</f>
        <v>21</v>
      </c>
      <c r="K1351">
        <f>Cocina[[#This Row],[Ganacia Bruta]]-Cocina[[#This Row],[Coste Total]]</f>
        <v>14</v>
      </c>
      <c r="L1351" s="3">
        <f>Cocina[[#This Row],[Ganancia Neta]]/Cocina[[#This Row],[Ganacia Bruta]]</f>
        <v>0.4</v>
      </c>
      <c r="N1351"/>
    </row>
    <row r="1352" spans="1:14" x14ac:dyDescent="0.2">
      <c r="A1352">
        <v>548</v>
      </c>
      <c r="B1352">
        <v>4</v>
      </c>
      <c r="C1352" t="s">
        <v>29</v>
      </c>
      <c r="D1352">
        <v>20</v>
      </c>
      <c r="E1352">
        <v>34</v>
      </c>
      <c r="F1352">
        <v>1</v>
      </c>
      <c r="G1352">
        <v>58</v>
      </c>
      <c r="H1352" s="8">
        <f>Cocina[[#This Row],[Tiempo de Preparación]]/Cocina[[#This Row],[Cantidad Ordenada]]</f>
        <v>58</v>
      </c>
      <c r="I1352">
        <f>Cocina[[#This Row],[Precio Unitario]]*Cocina[[#This Row],[Cantidad Ordenada]]</f>
        <v>34</v>
      </c>
      <c r="J1352">
        <f>Cocina[[#This Row],[Costo Unitario]]*Cocina[[#This Row],[Cantidad Ordenada]]</f>
        <v>20</v>
      </c>
      <c r="K1352">
        <f>Cocina[[#This Row],[Ganacia Bruta]]-Cocina[[#This Row],[Coste Total]]</f>
        <v>14</v>
      </c>
      <c r="L1352" s="3">
        <f>Cocina[[#This Row],[Ganancia Neta]]/Cocina[[#This Row],[Ganacia Bruta]]</f>
        <v>0.41176470588235292</v>
      </c>
      <c r="N1352"/>
    </row>
    <row r="1353" spans="1:14" x14ac:dyDescent="0.2">
      <c r="A1353">
        <v>548</v>
      </c>
      <c r="B1353">
        <v>4</v>
      </c>
      <c r="C1353" t="s">
        <v>47</v>
      </c>
      <c r="D1353">
        <v>19</v>
      </c>
      <c r="E1353">
        <v>31</v>
      </c>
      <c r="F1353">
        <v>2</v>
      </c>
      <c r="G1353">
        <v>48</v>
      </c>
      <c r="H1353" s="8">
        <f>Cocina[[#This Row],[Tiempo de Preparación]]/Cocina[[#This Row],[Cantidad Ordenada]]</f>
        <v>24</v>
      </c>
      <c r="I1353">
        <f>Cocina[[#This Row],[Precio Unitario]]*Cocina[[#This Row],[Cantidad Ordenada]]</f>
        <v>62</v>
      </c>
      <c r="J1353">
        <f>Cocina[[#This Row],[Costo Unitario]]*Cocina[[#This Row],[Cantidad Ordenada]]</f>
        <v>38</v>
      </c>
      <c r="K1353">
        <f>Cocina[[#This Row],[Ganacia Bruta]]-Cocina[[#This Row],[Coste Total]]</f>
        <v>24</v>
      </c>
      <c r="L1353" s="3">
        <f>Cocina[[#This Row],[Ganancia Neta]]/Cocina[[#This Row],[Ganacia Bruta]]</f>
        <v>0.38709677419354838</v>
      </c>
      <c r="N1353"/>
    </row>
    <row r="1354" spans="1:14" x14ac:dyDescent="0.2">
      <c r="A1354">
        <v>549</v>
      </c>
      <c r="B1354">
        <v>12</v>
      </c>
      <c r="C1354" t="s">
        <v>50</v>
      </c>
      <c r="D1354">
        <v>15</v>
      </c>
      <c r="E1354">
        <v>25</v>
      </c>
      <c r="F1354">
        <v>1</v>
      </c>
      <c r="G1354">
        <v>19</v>
      </c>
      <c r="H1354" s="8">
        <f>Cocina[[#This Row],[Tiempo de Preparación]]/Cocina[[#This Row],[Cantidad Ordenada]]</f>
        <v>19</v>
      </c>
      <c r="I1354">
        <f>Cocina[[#This Row],[Precio Unitario]]*Cocina[[#This Row],[Cantidad Ordenada]]</f>
        <v>25</v>
      </c>
      <c r="J1354">
        <f>Cocina[[#This Row],[Costo Unitario]]*Cocina[[#This Row],[Cantidad Ordenada]]</f>
        <v>15</v>
      </c>
      <c r="K1354">
        <f>Cocina[[#This Row],[Ganacia Bruta]]-Cocina[[#This Row],[Coste Total]]</f>
        <v>10</v>
      </c>
      <c r="L1354" s="3">
        <f>Cocina[[#This Row],[Ganancia Neta]]/Cocina[[#This Row],[Ganacia Bruta]]</f>
        <v>0.4</v>
      </c>
      <c r="N1354"/>
    </row>
    <row r="1355" spans="1:14" x14ac:dyDescent="0.2">
      <c r="A1355">
        <v>549</v>
      </c>
      <c r="B1355">
        <v>12</v>
      </c>
      <c r="C1355" t="s">
        <v>11</v>
      </c>
      <c r="D1355">
        <v>21</v>
      </c>
      <c r="E1355">
        <v>35</v>
      </c>
      <c r="F1355">
        <v>1</v>
      </c>
      <c r="G1355">
        <v>20</v>
      </c>
      <c r="H1355" s="8">
        <f>Cocina[[#This Row],[Tiempo de Preparación]]/Cocina[[#This Row],[Cantidad Ordenada]]</f>
        <v>20</v>
      </c>
      <c r="I1355">
        <f>Cocina[[#This Row],[Precio Unitario]]*Cocina[[#This Row],[Cantidad Ordenada]]</f>
        <v>35</v>
      </c>
      <c r="J1355">
        <f>Cocina[[#This Row],[Costo Unitario]]*Cocina[[#This Row],[Cantidad Ordenada]]</f>
        <v>21</v>
      </c>
      <c r="K1355">
        <f>Cocina[[#This Row],[Ganacia Bruta]]-Cocina[[#This Row],[Coste Total]]</f>
        <v>14</v>
      </c>
      <c r="L1355" s="3">
        <f>Cocina[[#This Row],[Ganancia Neta]]/Cocina[[#This Row],[Ganacia Bruta]]</f>
        <v>0.4</v>
      </c>
      <c r="N1355"/>
    </row>
    <row r="1356" spans="1:14" x14ac:dyDescent="0.2">
      <c r="A1356">
        <v>549</v>
      </c>
      <c r="B1356">
        <v>12</v>
      </c>
      <c r="C1356" t="s">
        <v>29</v>
      </c>
      <c r="D1356">
        <v>20</v>
      </c>
      <c r="E1356">
        <v>34</v>
      </c>
      <c r="F1356">
        <v>3</v>
      </c>
      <c r="G1356">
        <v>59</v>
      </c>
      <c r="H1356" s="8">
        <f>Cocina[[#This Row],[Tiempo de Preparación]]/Cocina[[#This Row],[Cantidad Ordenada]]</f>
        <v>19.666666666666668</v>
      </c>
      <c r="I1356">
        <f>Cocina[[#This Row],[Precio Unitario]]*Cocina[[#This Row],[Cantidad Ordenada]]</f>
        <v>102</v>
      </c>
      <c r="J1356">
        <f>Cocina[[#This Row],[Costo Unitario]]*Cocina[[#This Row],[Cantidad Ordenada]]</f>
        <v>60</v>
      </c>
      <c r="K1356">
        <f>Cocina[[#This Row],[Ganacia Bruta]]-Cocina[[#This Row],[Coste Total]]</f>
        <v>42</v>
      </c>
      <c r="L1356" s="3">
        <f>Cocina[[#This Row],[Ganancia Neta]]/Cocina[[#This Row],[Ganacia Bruta]]</f>
        <v>0.41176470588235292</v>
      </c>
      <c r="N1356"/>
    </row>
    <row r="1357" spans="1:14" x14ac:dyDescent="0.2">
      <c r="A1357">
        <v>550</v>
      </c>
      <c r="B1357">
        <v>1</v>
      </c>
      <c r="C1357" t="s">
        <v>31</v>
      </c>
      <c r="D1357">
        <v>18</v>
      </c>
      <c r="E1357">
        <v>30</v>
      </c>
      <c r="F1357">
        <v>2</v>
      </c>
      <c r="G1357">
        <v>28</v>
      </c>
      <c r="H1357" s="8">
        <f>Cocina[[#This Row],[Tiempo de Preparación]]/Cocina[[#This Row],[Cantidad Ordenada]]</f>
        <v>14</v>
      </c>
      <c r="I1357">
        <f>Cocina[[#This Row],[Precio Unitario]]*Cocina[[#This Row],[Cantidad Ordenada]]</f>
        <v>60</v>
      </c>
      <c r="J1357">
        <f>Cocina[[#This Row],[Costo Unitario]]*Cocina[[#This Row],[Cantidad Ordenada]]</f>
        <v>36</v>
      </c>
      <c r="K1357">
        <f>Cocina[[#This Row],[Ganacia Bruta]]-Cocina[[#This Row],[Coste Total]]</f>
        <v>24</v>
      </c>
      <c r="L1357" s="3">
        <f>Cocina[[#This Row],[Ganancia Neta]]/Cocina[[#This Row],[Ganacia Bruta]]</f>
        <v>0.4</v>
      </c>
      <c r="N1357"/>
    </row>
    <row r="1358" spans="1:14" x14ac:dyDescent="0.2">
      <c r="A1358">
        <v>550</v>
      </c>
      <c r="B1358">
        <v>1</v>
      </c>
      <c r="C1358" t="s">
        <v>65</v>
      </c>
      <c r="D1358">
        <v>14</v>
      </c>
      <c r="E1358">
        <v>24</v>
      </c>
      <c r="F1358">
        <v>1</v>
      </c>
      <c r="G1358">
        <v>5</v>
      </c>
      <c r="H1358" s="8">
        <f>Cocina[[#This Row],[Tiempo de Preparación]]/Cocina[[#This Row],[Cantidad Ordenada]]</f>
        <v>5</v>
      </c>
      <c r="I1358">
        <f>Cocina[[#This Row],[Precio Unitario]]*Cocina[[#This Row],[Cantidad Ordenada]]</f>
        <v>24</v>
      </c>
      <c r="J1358">
        <f>Cocina[[#This Row],[Costo Unitario]]*Cocina[[#This Row],[Cantidad Ordenada]]</f>
        <v>14</v>
      </c>
      <c r="K1358">
        <f>Cocina[[#This Row],[Ganacia Bruta]]-Cocina[[#This Row],[Coste Total]]</f>
        <v>10</v>
      </c>
      <c r="L1358" s="3">
        <f>Cocina[[#This Row],[Ganancia Neta]]/Cocina[[#This Row],[Ganacia Bruta]]</f>
        <v>0.41666666666666669</v>
      </c>
      <c r="N1358"/>
    </row>
    <row r="1359" spans="1:14" x14ac:dyDescent="0.2">
      <c r="A1359">
        <v>550</v>
      </c>
      <c r="B1359">
        <v>1</v>
      </c>
      <c r="C1359" t="s">
        <v>56</v>
      </c>
      <c r="D1359">
        <v>12</v>
      </c>
      <c r="E1359">
        <v>20</v>
      </c>
      <c r="F1359">
        <v>2</v>
      </c>
      <c r="G1359">
        <v>24</v>
      </c>
      <c r="H1359" s="8">
        <f>Cocina[[#This Row],[Tiempo de Preparación]]/Cocina[[#This Row],[Cantidad Ordenada]]</f>
        <v>12</v>
      </c>
      <c r="I1359">
        <f>Cocina[[#This Row],[Precio Unitario]]*Cocina[[#This Row],[Cantidad Ordenada]]</f>
        <v>40</v>
      </c>
      <c r="J1359">
        <f>Cocina[[#This Row],[Costo Unitario]]*Cocina[[#This Row],[Cantidad Ordenada]]</f>
        <v>24</v>
      </c>
      <c r="K1359">
        <f>Cocina[[#This Row],[Ganacia Bruta]]-Cocina[[#This Row],[Coste Total]]</f>
        <v>16</v>
      </c>
      <c r="L1359" s="3">
        <f>Cocina[[#This Row],[Ganancia Neta]]/Cocina[[#This Row],[Ganacia Bruta]]</f>
        <v>0.4</v>
      </c>
      <c r="N1359"/>
    </row>
    <row r="1360" spans="1:14" x14ac:dyDescent="0.2">
      <c r="A1360">
        <v>551</v>
      </c>
      <c r="B1360">
        <v>4</v>
      </c>
      <c r="C1360" t="s">
        <v>31</v>
      </c>
      <c r="D1360">
        <v>18</v>
      </c>
      <c r="E1360">
        <v>30</v>
      </c>
      <c r="F1360">
        <v>1</v>
      </c>
      <c r="G1360">
        <v>32</v>
      </c>
      <c r="H1360" s="8">
        <f>Cocina[[#This Row],[Tiempo de Preparación]]/Cocina[[#This Row],[Cantidad Ordenada]]</f>
        <v>32</v>
      </c>
      <c r="I1360">
        <f>Cocina[[#This Row],[Precio Unitario]]*Cocina[[#This Row],[Cantidad Ordenada]]</f>
        <v>30</v>
      </c>
      <c r="J1360">
        <f>Cocina[[#This Row],[Costo Unitario]]*Cocina[[#This Row],[Cantidad Ordenada]]</f>
        <v>18</v>
      </c>
      <c r="K1360">
        <f>Cocina[[#This Row],[Ganacia Bruta]]-Cocina[[#This Row],[Coste Total]]</f>
        <v>12</v>
      </c>
      <c r="L1360" s="3">
        <f>Cocina[[#This Row],[Ganancia Neta]]/Cocina[[#This Row],[Ganacia Bruta]]</f>
        <v>0.4</v>
      </c>
      <c r="N1360"/>
    </row>
    <row r="1361" spans="1:14" x14ac:dyDescent="0.2">
      <c r="A1361">
        <v>551</v>
      </c>
      <c r="B1361">
        <v>4</v>
      </c>
      <c r="C1361" t="s">
        <v>56</v>
      </c>
      <c r="D1361">
        <v>12</v>
      </c>
      <c r="E1361">
        <v>20</v>
      </c>
      <c r="F1361">
        <v>3</v>
      </c>
      <c r="G1361">
        <v>11</v>
      </c>
      <c r="H1361" s="8">
        <f>Cocina[[#This Row],[Tiempo de Preparación]]/Cocina[[#This Row],[Cantidad Ordenada]]</f>
        <v>3.6666666666666665</v>
      </c>
      <c r="I1361">
        <f>Cocina[[#This Row],[Precio Unitario]]*Cocina[[#This Row],[Cantidad Ordenada]]</f>
        <v>60</v>
      </c>
      <c r="J1361">
        <f>Cocina[[#This Row],[Costo Unitario]]*Cocina[[#This Row],[Cantidad Ordenada]]</f>
        <v>36</v>
      </c>
      <c r="K1361">
        <f>Cocina[[#This Row],[Ganacia Bruta]]-Cocina[[#This Row],[Coste Total]]</f>
        <v>24</v>
      </c>
      <c r="L1361" s="3">
        <f>Cocina[[#This Row],[Ganancia Neta]]/Cocina[[#This Row],[Ganacia Bruta]]</f>
        <v>0.4</v>
      </c>
      <c r="N1361"/>
    </row>
    <row r="1362" spans="1:14" x14ac:dyDescent="0.2">
      <c r="A1362">
        <v>551</v>
      </c>
      <c r="B1362">
        <v>4</v>
      </c>
      <c r="C1362" t="s">
        <v>37</v>
      </c>
      <c r="D1362">
        <v>10</v>
      </c>
      <c r="E1362">
        <v>18</v>
      </c>
      <c r="F1362">
        <v>1</v>
      </c>
      <c r="G1362">
        <v>29</v>
      </c>
      <c r="H1362" s="8">
        <f>Cocina[[#This Row],[Tiempo de Preparación]]/Cocina[[#This Row],[Cantidad Ordenada]]</f>
        <v>29</v>
      </c>
      <c r="I1362">
        <f>Cocina[[#This Row],[Precio Unitario]]*Cocina[[#This Row],[Cantidad Ordenada]]</f>
        <v>18</v>
      </c>
      <c r="J1362">
        <f>Cocina[[#This Row],[Costo Unitario]]*Cocina[[#This Row],[Cantidad Ordenada]]</f>
        <v>10</v>
      </c>
      <c r="K1362">
        <f>Cocina[[#This Row],[Ganacia Bruta]]-Cocina[[#This Row],[Coste Total]]</f>
        <v>8</v>
      </c>
      <c r="L1362" s="3">
        <f>Cocina[[#This Row],[Ganancia Neta]]/Cocina[[#This Row],[Ganacia Bruta]]</f>
        <v>0.44444444444444442</v>
      </c>
      <c r="N1362"/>
    </row>
    <row r="1363" spans="1:14" x14ac:dyDescent="0.2">
      <c r="A1363">
        <v>551</v>
      </c>
      <c r="B1363">
        <v>4</v>
      </c>
      <c r="C1363" t="s">
        <v>33</v>
      </c>
      <c r="D1363">
        <v>13</v>
      </c>
      <c r="E1363">
        <v>21</v>
      </c>
      <c r="F1363">
        <v>3</v>
      </c>
      <c r="G1363">
        <v>51</v>
      </c>
      <c r="H1363" s="8">
        <f>Cocina[[#This Row],[Tiempo de Preparación]]/Cocina[[#This Row],[Cantidad Ordenada]]</f>
        <v>17</v>
      </c>
      <c r="I1363">
        <f>Cocina[[#This Row],[Precio Unitario]]*Cocina[[#This Row],[Cantidad Ordenada]]</f>
        <v>63</v>
      </c>
      <c r="J1363">
        <f>Cocina[[#This Row],[Costo Unitario]]*Cocina[[#This Row],[Cantidad Ordenada]]</f>
        <v>39</v>
      </c>
      <c r="K1363">
        <f>Cocina[[#This Row],[Ganacia Bruta]]-Cocina[[#This Row],[Coste Total]]</f>
        <v>24</v>
      </c>
      <c r="L1363" s="3">
        <f>Cocina[[#This Row],[Ganancia Neta]]/Cocina[[#This Row],[Ganacia Bruta]]</f>
        <v>0.38095238095238093</v>
      </c>
      <c r="N1363"/>
    </row>
    <row r="1364" spans="1:14" x14ac:dyDescent="0.2">
      <c r="A1364">
        <v>552</v>
      </c>
      <c r="B1364">
        <v>11</v>
      </c>
      <c r="C1364" t="s">
        <v>26</v>
      </c>
      <c r="D1364">
        <v>25</v>
      </c>
      <c r="E1364">
        <v>40</v>
      </c>
      <c r="F1364">
        <v>3</v>
      </c>
      <c r="G1364">
        <v>26</v>
      </c>
      <c r="H1364" s="8">
        <f>Cocina[[#This Row],[Tiempo de Preparación]]/Cocina[[#This Row],[Cantidad Ordenada]]</f>
        <v>8.6666666666666661</v>
      </c>
      <c r="I1364">
        <f>Cocina[[#This Row],[Precio Unitario]]*Cocina[[#This Row],[Cantidad Ordenada]]</f>
        <v>120</v>
      </c>
      <c r="J1364">
        <f>Cocina[[#This Row],[Costo Unitario]]*Cocina[[#This Row],[Cantidad Ordenada]]</f>
        <v>75</v>
      </c>
      <c r="K1364">
        <f>Cocina[[#This Row],[Ganacia Bruta]]-Cocina[[#This Row],[Coste Total]]</f>
        <v>45</v>
      </c>
      <c r="L1364" s="3">
        <f>Cocina[[#This Row],[Ganancia Neta]]/Cocina[[#This Row],[Ganacia Bruta]]</f>
        <v>0.375</v>
      </c>
      <c r="N1364"/>
    </row>
    <row r="1365" spans="1:14" x14ac:dyDescent="0.2">
      <c r="A1365">
        <v>552</v>
      </c>
      <c r="B1365">
        <v>11</v>
      </c>
      <c r="C1365" t="s">
        <v>33</v>
      </c>
      <c r="D1365">
        <v>13</v>
      </c>
      <c r="E1365">
        <v>21</v>
      </c>
      <c r="F1365">
        <v>3</v>
      </c>
      <c r="G1365">
        <v>57</v>
      </c>
      <c r="H1365" s="8">
        <f>Cocina[[#This Row],[Tiempo de Preparación]]/Cocina[[#This Row],[Cantidad Ordenada]]</f>
        <v>19</v>
      </c>
      <c r="I1365">
        <f>Cocina[[#This Row],[Precio Unitario]]*Cocina[[#This Row],[Cantidad Ordenada]]</f>
        <v>63</v>
      </c>
      <c r="J1365">
        <f>Cocina[[#This Row],[Costo Unitario]]*Cocina[[#This Row],[Cantidad Ordenada]]</f>
        <v>39</v>
      </c>
      <c r="K1365">
        <f>Cocina[[#This Row],[Ganacia Bruta]]-Cocina[[#This Row],[Coste Total]]</f>
        <v>24</v>
      </c>
      <c r="L1365" s="3">
        <f>Cocina[[#This Row],[Ganancia Neta]]/Cocina[[#This Row],[Ganacia Bruta]]</f>
        <v>0.38095238095238093</v>
      </c>
      <c r="N1365"/>
    </row>
    <row r="1366" spans="1:14" x14ac:dyDescent="0.2">
      <c r="A1366">
        <v>552</v>
      </c>
      <c r="B1366">
        <v>11</v>
      </c>
      <c r="C1366" t="s">
        <v>56</v>
      </c>
      <c r="D1366">
        <v>12</v>
      </c>
      <c r="E1366">
        <v>20</v>
      </c>
      <c r="F1366">
        <v>3</v>
      </c>
      <c r="G1366">
        <v>32</v>
      </c>
      <c r="H1366" s="8">
        <f>Cocina[[#This Row],[Tiempo de Preparación]]/Cocina[[#This Row],[Cantidad Ordenada]]</f>
        <v>10.666666666666666</v>
      </c>
      <c r="I1366">
        <f>Cocina[[#This Row],[Precio Unitario]]*Cocina[[#This Row],[Cantidad Ordenada]]</f>
        <v>60</v>
      </c>
      <c r="J1366">
        <f>Cocina[[#This Row],[Costo Unitario]]*Cocina[[#This Row],[Cantidad Ordenada]]</f>
        <v>36</v>
      </c>
      <c r="K1366">
        <f>Cocina[[#This Row],[Ganacia Bruta]]-Cocina[[#This Row],[Coste Total]]</f>
        <v>24</v>
      </c>
      <c r="L1366" s="3">
        <f>Cocina[[#This Row],[Ganancia Neta]]/Cocina[[#This Row],[Ganacia Bruta]]</f>
        <v>0.4</v>
      </c>
      <c r="N1366"/>
    </row>
    <row r="1367" spans="1:14" x14ac:dyDescent="0.2">
      <c r="A1367">
        <v>553</v>
      </c>
      <c r="B1367">
        <v>14</v>
      </c>
      <c r="C1367" t="s">
        <v>31</v>
      </c>
      <c r="D1367">
        <v>18</v>
      </c>
      <c r="E1367">
        <v>30</v>
      </c>
      <c r="F1367">
        <v>3</v>
      </c>
      <c r="G1367">
        <v>26</v>
      </c>
      <c r="H1367" s="8">
        <f>Cocina[[#This Row],[Tiempo de Preparación]]/Cocina[[#This Row],[Cantidad Ordenada]]</f>
        <v>8.6666666666666661</v>
      </c>
      <c r="I1367">
        <f>Cocina[[#This Row],[Precio Unitario]]*Cocina[[#This Row],[Cantidad Ordenada]]</f>
        <v>90</v>
      </c>
      <c r="J1367">
        <f>Cocina[[#This Row],[Costo Unitario]]*Cocina[[#This Row],[Cantidad Ordenada]]</f>
        <v>54</v>
      </c>
      <c r="K1367">
        <f>Cocina[[#This Row],[Ganacia Bruta]]-Cocina[[#This Row],[Coste Total]]</f>
        <v>36</v>
      </c>
      <c r="L1367" s="3">
        <f>Cocina[[#This Row],[Ganancia Neta]]/Cocina[[#This Row],[Ganacia Bruta]]</f>
        <v>0.4</v>
      </c>
      <c r="N1367"/>
    </row>
    <row r="1368" spans="1:14" x14ac:dyDescent="0.2">
      <c r="A1368">
        <v>553</v>
      </c>
      <c r="B1368">
        <v>14</v>
      </c>
      <c r="C1368" t="s">
        <v>50</v>
      </c>
      <c r="D1368">
        <v>15</v>
      </c>
      <c r="E1368">
        <v>25</v>
      </c>
      <c r="F1368">
        <v>2</v>
      </c>
      <c r="G1368">
        <v>56</v>
      </c>
      <c r="H1368" s="8">
        <f>Cocina[[#This Row],[Tiempo de Preparación]]/Cocina[[#This Row],[Cantidad Ordenada]]</f>
        <v>28</v>
      </c>
      <c r="I1368">
        <f>Cocina[[#This Row],[Precio Unitario]]*Cocina[[#This Row],[Cantidad Ordenada]]</f>
        <v>50</v>
      </c>
      <c r="J1368">
        <f>Cocina[[#This Row],[Costo Unitario]]*Cocina[[#This Row],[Cantidad Ordenada]]</f>
        <v>30</v>
      </c>
      <c r="K1368">
        <f>Cocina[[#This Row],[Ganacia Bruta]]-Cocina[[#This Row],[Coste Total]]</f>
        <v>20</v>
      </c>
      <c r="L1368" s="3">
        <f>Cocina[[#This Row],[Ganancia Neta]]/Cocina[[#This Row],[Ganacia Bruta]]</f>
        <v>0.4</v>
      </c>
      <c r="N1368"/>
    </row>
    <row r="1369" spans="1:14" x14ac:dyDescent="0.2">
      <c r="A1369">
        <v>553</v>
      </c>
      <c r="B1369">
        <v>14</v>
      </c>
      <c r="C1369" t="s">
        <v>82</v>
      </c>
      <c r="D1369">
        <v>13</v>
      </c>
      <c r="E1369">
        <v>22</v>
      </c>
      <c r="F1369">
        <v>2</v>
      </c>
      <c r="G1369">
        <v>54</v>
      </c>
      <c r="H1369" s="8">
        <f>Cocina[[#This Row],[Tiempo de Preparación]]/Cocina[[#This Row],[Cantidad Ordenada]]</f>
        <v>27</v>
      </c>
      <c r="I1369">
        <f>Cocina[[#This Row],[Precio Unitario]]*Cocina[[#This Row],[Cantidad Ordenada]]</f>
        <v>44</v>
      </c>
      <c r="J1369">
        <f>Cocina[[#This Row],[Costo Unitario]]*Cocina[[#This Row],[Cantidad Ordenada]]</f>
        <v>26</v>
      </c>
      <c r="K1369">
        <f>Cocina[[#This Row],[Ganacia Bruta]]-Cocina[[#This Row],[Coste Total]]</f>
        <v>18</v>
      </c>
      <c r="L1369" s="3">
        <f>Cocina[[#This Row],[Ganancia Neta]]/Cocina[[#This Row],[Ganacia Bruta]]</f>
        <v>0.40909090909090912</v>
      </c>
      <c r="N1369"/>
    </row>
    <row r="1370" spans="1:14" x14ac:dyDescent="0.2">
      <c r="A1370">
        <v>553</v>
      </c>
      <c r="B1370">
        <v>14</v>
      </c>
      <c r="C1370" t="s">
        <v>44</v>
      </c>
      <c r="D1370">
        <v>11</v>
      </c>
      <c r="E1370">
        <v>19</v>
      </c>
      <c r="F1370">
        <v>1</v>
      </c>
      <c r="G1370">
        <v>42</v>
      </c>
      <c r="H1370" s="8">
        <f>Cocina[[#This Row],[Tiempo de Preparación]]/Cocina[[#This Row],[Cantidad Ordenada]]</f>
        <v>42</v>
      </c>
      <c r="I1370">
        <f>Cocina[[#This Row],[Precio Unitario]]*Cocina[[#This Row],[Cantidad Ordenada]]</f>
        <v>19</v>
      </c>
      <c r="J1370">
        <f>Cocina[[#This Row],[Costo Unitario]]*Cocina[[#This Row],[Cantidad Ordenada]]</f>
        <v>11</v>
      </c>
      <c r="K1370">
        <f>Cocina[[#This Row],[Ganacia Bruta]]-Cocina[[#This Row],[Coste Total]]</f>
        <v>8</v>
      </c>
      <c r="L1370" s="3">
        <f>Cocina[[#This Row],[Ganancia Neta]]/Cocina[[#This Row],[Ganacia Bruta]]</f>
        <v>0.42105263157894735</v>
      </c>
      <c r="N1370"/>
    </row>
    <row r="1371" spans="1:14" x14ac:dyDescent="0.2">
      <c r="A1371">
        <v>554</v>
      </c>
      <c r="B1371">
        <v>10</v>
      </c>
      <c r="C1371" t="s">
        <v>79</v>
      </c>
      <c r="D1371">
        <v>14</v>
      </c>
      <c r="E1371">
        <v>23</v>
      </c>
      <c r="F1371">
        <v>2</v>
      </c>
      <c r="G1371">
        <v>55</v>
      </c>
      <c r="H1371" s="8">
        <f>Cocina[[#This Row],[Tiempo de Preparación]]/Cocina[[#This Row],[Cantidad Ordenada]]</f>
        <v>27.5</v>
      </c>
      <c r="I1371">
        <f>Cocina[[#This Row],[Precio Unitario]]*Cocina[[#This Row],[Cantidad Ordenada]]</f>
        <v>46</v>
      </c>
      <c r="J1371">
        <f>Cocina[[#This Row],[Costo Unitario]]*Cocina[[#This Row],[Cantidad Ordenada]]</f>
        <v>28</v>
      </c>
      <c r="K1371">
        <f>Cocina[[#This Row],[Ganacia Bruta]]-Cocina[[#This Row],[Coste Total]]</f>
        <v>18</v>
      </c>
      <c r="L1371" s="3">
        <f>Cocina[[#This Row],[Ganancia Neta]]/Cocina[[#This Row],[Ganacia Bruta]]</f>
        <v>0.39130434782608697</v>
      </c>
      <c r="N1371"/>
    </row>
    <row r="1372" spans="1:14" x14ac:dyDescent="0.2">
      <c r="A1372">
        <v>554</v>
      </c>
      <c r="B1372">
        <v>10</v>
      </c>
      <c r="C1372" t="s">
        <v>26</v>
      </c>
      <c r="D1372">
        <v>25</v>
      </c>
      <c r="E1372">
        <v>40</v>
      </c>
      <c r="F1372">
        <v>3</v>
      </c>
      <c r="G1372">
        <v>16</v>
      </c>
      <c r="H1372" s="8">
        <f>Cocina[[#This Row],[Tiempo de Preparación]]/Cocina[[#This Row],[Cantidad Ordenada]]</f>
        <v>5.333333333333333</v>
      </c>
      <c r="I1372">
        <f>Cocina[[#This Row],[Precio Unitario]]*Cocina[[#This Row],[Cantidad Ordenada]]</f>
        <v>120</v>
      </c>
      <c r="J1372">
        <f>Cocina[[#This Row],[Costo Unitario]]*Cocina[[#This Row],[Cantidad Ordenada]]</f>
        <v>75</v>
      </c>
      <c r="K1372">
        <f>Cocina[[#This Row],[Ganacia Bruta]]-Cocina[[#This Row],[Coste Total]]</f>
        <v>45</v>
      </c>
      <c r="L1372" s="3">
        <f>Cocina[[#This Row],[Ganancia Neta]]/Cocina[[#This Row],[Ganacia Bruta]]</f>
        <v>0.375</v>
      </c>
      <c r="N1372"/>
    </row>
    <row r="1373" spans="1:14" x14ac:dyDescent="0.2">
      <c r="A1373">
        <v>555</v>
      </c>
      <c r="B1373">
        <v>20</v>
      </c>
      <c r="C1373" t="s">
        <v>31</v>
      </c>
      <c r="D1373">
        <v>18</v>
      </c>
      <c r="E1373">
        <v>30</v>
      </c>
      <c r="F1373">
        <v>1</v>
      </c>
      <c r="G1373">
        <v>46</v>
      </c>
      <c r="H1373" s="8">
        <f>Cocina[[#This Row],[Tiempo de Preparación]]/Cocina[[#This Row],[Cantidad Ordenada]]</f>
        <v>46</v>
      </c>
      <c r="I1373">
        <f>Cocina[[#This Row],[Precio Unitario]]*Cocina[[#This Row],[Cantidad Ordenada]]</f>
        <v>30</v>
      </c>
      <c r="J1373">
        <f>Cocina[[#This Row],[Costo Unitario]]*Cocina[[#This Row],[Cantidad Ordenada]]</f>
        <v>18</v>
      </c>
      <c r="K1373">
        <f>Cocina[[#This Row],[Ganacia Bruta]]-Cocina[[#This Row],[Coste Total]]</f>
        <v>12</v>
      </c>
      <c r="L1373" s="3">
        <f>Cocina[[#This Row],[Ganancia Neta]]/Cocina[[#This Row],[Ganacia Bruta]]</f>
        <v>0.4</v>
      </c>
      <c r="N1373"/>
    </row>
    <row r="1374" spans="1:14" x14ac:dyDescent="0.2">
      <c r="A1374">
        <v>556</v>
      </c>
      <c r="B1374">
        <v>9</v>
      </c>
      <c r="C1374" t="s">
        <v>82</v>
      </c>
      <c r="D1374">
        <v>13</v>
      </c>
      <c r="E1374">
        <v>22</v>
      </c>
      <c r="F1374">
        <v>1</v>
      </c>
      <c r="G1374">
        <v>36</v>
      </c>
      <c r="H1374" s="8">
        <f>Cocina[[#This Row],[Tiempo de Preparación]]/Cocina[[#This Row],[Cantidad Ordenada]]</f>
        <v>36</v>
      </c>
      <c r="I1374">
        <f>Cocina[[#This Row],[Precio Unitario]]*Cocina[[#This Row],[Cantidad Ordenada]]</f>
        <v>22</v>
      </c>
      <c r="J1374">
        <f>Cocina[[#This Row],[Costo Unitario]]*Cocina[[#This Row],[Cantidad Ordenada]]</f>
        <v>13</v>
      </c>
      <c r="K1374">
        <f>Cocina[[#This Row],[Ganacia Bruta]]-Cocina[[#This Row],[Coste Total]]</f>
        <v>9</v>
      </c>
      <c r="L1374" s="3">
        <f>Cocina[[#This Row],[Ganancia Neta]]/Cocina[[#This Row],[Ganacia Bruta]]</f>
        <v>0.40909090909090912</v>
      </c>
      <c r="N1374"/>
    </row>
    <row r="1375" spans="1:14" x14ac:dyDescent="0.2">
      <c r="A1375">
        <v>556</v>
      </c>
      <c r="B1375">
        <v>9</v>
      </c>
      <c r="C1375" t="s">
        <v>37</v>
      </c>
      <c r="D1375">
        <v>10</v>
      </c>
      <c r="E1375">
        <v>18</v>
      </c>
      <c r="F1375">
        <v>3</v>
      </c>
      <c r="G1375">
        <v>30</v>
      </c>
      <c r="H1375" s="8">
        <f>Cocina[[#This Row],[Tiempo de Preparación]]/Cocina[[#This Row],[Cantidad Ordenada]]</f>
        <v>10</v>
      </c>
      <c r="I1375">
        <f>Cocina[[#This Row],[Precio Unitario]]*Cocina[[#This Row],[Cantidad Ordenada]]</f>
        <v>54</v>
      </c>
      <c r="J1375">
        <f>Cocina[[#This Row],[Costo Unitario]]*Cocina[[#This Row],[Cantidad Ordenada]]</f>
        <v>30</v>
      </c>
      <c r="K1375">
        <f>Cocina[[#This Row],[Ganacia Bruta]]-Cocina[[#This Row],[Coste Total]]</f>
        <v>24</v>
      </c>
      <c r="L1375" s="3">
        <f>Cocina[[#This Row],[Ganancia Neta]]/Cocina[[#This Row],[Ganacia Bruta]]</f>
        <v>0.44444444444444442</v>
      </c>
      <c r="N1375"/>
    </row>
    <row r="1376" spans="1:14" x14ac:dyDescent="0.2">
      <c r="A1376">
        <v>557</v>
      </c>
      <c r="B1376">
        <v>7</v>
      </c>
      <c r="C1376" t="s">
        <v>95</v>
      </c>
      <c r="D1376">
        <v>19</v>
      </c>
      <c r="E1376">
        <v>32</v>
      </c>
      <c r="F1376">
        <v>2</v>
      </c>
      <c r="G1376">
        <v>47</v>
      </c>
      <c r="H1376" s="8">
        <f>Cocina[[#This Row],[Tiempo de Preparación]]/Cocina[[#This Row],[Cantidad Ordenada]]</f>
        <v>23.5</v>
      </c>
      <c r="I1376">
        <f>Cocina[[#This Row],[Precio Unitario]]*Cocina[[#This Row],[Cantidad Ordenada]]</f>
        <v>64</v>
      </c>
      <c r="J1376">
        <f>Cocina[[#This Row],[Costo Unitario]]*Cocina[[#This Row],[Cantidad Ordenada]]</f>
        <v>38</v>
      </c>
      <c r="K1376">
        <f>Cocina[[#This Row],[Ganacia Bruta]]-Cocina[[#This Row],[Coste Total]]</f>
        <v>26</v>
      </c>
      <c r="L1376" s="3">
        <f>Cocina[[#This Row],[Ganancia Neta]]/Cocina[[#This Row],[Ganacia Bruta]]</f>
        <v>0.40625</v>
      </c>
      <c r="N1376"/>
    </row>
    <row r="1377" spans="1:14" x14ac:dyDescent="0.2">
      <c r="A1377">
        <v>557</v>
      </c>
      <c r="B1377">
        <v>7</v>
      </c>
      <c r="C1377" t="s">
        <v>33</v>
      </c>
      <c r="D1377">
        <v>13</v>
      </c>
      <c r="E1377">
        <v>21</v>
      </c>
      <c r="F1377">
        <v>3</v>
      </c>
      <c r="G1377">
        <v>22</v>
      </c>
      <c r="H1377" s="8">
        <f>Cocina[[#This Row],[Tiempo de Preparación]]/Cocina[[#This Row],[Cantidad Ordenada]]</f>
        <v>7.333333333333333</v>
      </c>
      <c r="I1377">
        <f>Cocina[[#This Row],[Precio Unitario]]*Cocina[[#This Row],[Cantidad Ordenada]]</f>
        <v>63</v>
      </c>
      <c r="J1377">
        <f>Cocina[[#This Row],[Costo Unitario]]*Cocina[[#This Row],[Cantidad Ordenada]]</f>
        <v>39</v>
      </c>
      <c r="K1377">
        <f>Cocina[[#This Row],[Ganacia Bruta]]-Cocina[[#This Row],[Coste Total]]</f>
        <v>24</v>
      </c>
      <c r="L1377" s="3">
        <f>Cocina[[#This Row],[Ganancia Neta]]/Cocina[[#This Row],[Ganacia Bruta]]</f>
        <v>0.38095238095238093</v>
      </c>
      <c r="N1377"/>
    </row>
    <row r="1378" spans="1:14" x14ac:dyDescent="0.2">
      <c r="A1378">
        <v>557</v>
      </c>
      <c r="B1378">
        <v>7</v>
      </c>
      <c r="C1378" t="s">
        <v>50</v>
      </c>
      <c r="D1378">
        <v>15</v>
      </c>
      <c r="E1378">
        <v>25</v>
      </c>
      <c r="F1378">
        <v>2</v>
      </c>
      <c r="G1378">
        <v>38</v>
      </c>
      <c r="H1378" s="8">
        <f>Cocina[[#This Row],[Tiempo de Preparación]]/Cocina[[#This Row],[Cantidad Ordenada]]</f>
        <v>19</v>
      </c>
      <c r="I1378">
        <f>Cocina[[#This Row],[Precio Unitario]]*Cocina[[#This Row],[Cantidad Ordenada]]</f>
        <v>50</v>
      </c>
      <c r="J1378">
        <f>Cocina[[#This Row],[Costo Unitario]]*Cocina[[#This Row],[Cantidad Ordenada]]</f>
        <v>30</v>
      </c>
      <c r="K1378">
        <f>Cocina[[#This Row],[Ganacia Bruta]]-Cocina[[#This Row],[Coste Total]]</f>
        <v>20</v>
      </c>
      <c r="L1378" s="3">
        <f>Cocina[[#This Row],[Ganancia Neta]]/Cocina[[#This Row],[Ganacia Bruta]]</f>
        <v>0.4</v>
      </c>
      <c r="N1378"/>
    </row>
    <row r="1379" spans="1:14" x14ac:dyDescent="0.2">
      <c r="A1379">
        <v>558</v>
      </c>
      <c r="B1379">
        <v>6</v>
      </c>
      <c r="C1379" t="s">
        <v>95</v>
      </c>
      <c r="D1379">
        <v>19</v>
      </c>
      <c r="E1379">
        <v>32</v>
      </c>
      <c r="F1379">
        <v>3</v>
      </c>
      <c r="G1379">
        <v>56</v>
      </c>
      <c r="H1379" s="8">
        <f>Cocina[[#This Row],[Tiempo de Preparación]]/Cocina[[#This Row],[Cantidad Ordenada]]</f>
        <v>18.666666666666668</v>
      </c>
      <c r="I1379">
        <f>Cocina[[#This Row],[Precio Unitario]]*Cocina[[#This Row],[Cantidad Ordenada]]</f>
        <v>96</v>
      </c>
      <c r="J1379">
        <f>Cocina[[#This Row],[Costo Unitario]]*Cocina[[#This Row],[Cantidad Ordenada]]</f>
        <v>57</v>
      </c>
      <c r="K1379">
        <f>Cocina[[#This Row],[Ganacia Bruta]]-Cocina[[#This Row],[Coste Total]]</f>
        <v>39</v>
      </c>
      <c r="L1379" s="3">
        <f>Cocina[[#This Row],[Ganancia Neta]]/Cocina[[#This Row],[Ganacia Bruta]]</f>
        <v>0.40625</v>
      </c>
      <c r="N1379"/>
    </row>
    <row r="1380" spans="1:14" x14ac:dyDescent="0.2">
      <c r="A1380">
        <v>558</v>
      </c>
      <c r="B1380">
        <v>6</v>
      </c>
      <c r="C1380" t="s">
        <v>50</v>
      </c>
      <c r="D1380">
        <v>15</v>
      </c>
      <c r="E1380">
        <v>25</v>
      </c>
      <c r="F1380">
        <v>2</v>
      </c>
      <c r="G1380">
        <v>54</v>
      </c>
      <c r="H1380" s="8">
        <f>Cocina[[#This Row],[Tiempo de Preparación]]/Cocina[[#This Row],[Cantidad Ordenada]]</f>
        <v>27</v>
      </c>
      <c r="I1380">
        <f>Cocina[[#This Row],[Precio Unitario]]*Cocina[[#This Row],[Cantidad Ordenada]]</f>
        <v>50</v>
      </c>
      <c r="J1380">
        <f>Cocina[[#This Row],[Costo Unitario]]*Cocina[[#This Row],[Cantidad Ordenada]]</f>
        <v>30</v>
      </c>
      <c r="K1380">
        <f>Cocina[[#This Row],[Ganacia Bruta]]-Cocina[[#This Row],[Coste Total]]</f>
        <v>20</v>
      </c>
      <c r="L1380" s="3">
        <f>Cocina[[#This Row],[Ganancia Neta]]/Cocina[[#This Row],[Ganacia Bruta]]</f>
        <v>0.4</v>
      </c>
      <c r="N1380"/>
    </row>
    <row r="1381" spans="1:14" x14ac:dyDescent="0.2">
      <c r="A1381">
        <v>558</v>
      </c>
      <c r="B1381">
        <v>6</v>
      </c>
      <c r="C1381" t="s">
        <v>102</v>
      </c>
      <c r="D1381">
        <v>20</v>
      </c>
      <c r="E1381">
        <v>33</v>
      </c>
      <c r="F1381">
        <v>1</v>
      </c>
      <c r="G1381">
        <v>57</v>
      </c>
      <c r="H1381" s="8">
        <f>Cocina[[#This Row],[Tiempo de Preparación]]/Cocina[[#This Row],[Cantidad Ordenada]]</f>
        <v>57</v>
      </c>
      <c r="I1381">
        <f>Cocina[[#This Row],[Precio Unitario]]*Cocina[[#This Row],[Cantidad Ordenada]]</f>
        <v>33</v>
      </c>
      <c r="J1381">
        <f>Cocina[[#This Row],[Costo Unitario]]*Cocina[[#This Row],[Cantidad Ordenada]]</f>
        <v>20</v>
      </c>
      <c r="K1381">
        <f>Cocina[[#This Row],[Ganacia Bruta]]-Cocina[[#This Row],[Coste Total]]</f>
        <v>13</v>
      </c>
      <c r="L1381" s="3">
        <f>Cocina[[#This Row],[Ganancia Neta]]/Cocina[[#This Row],[Ganacia Bruta]]</f>
        <v>0.39393939393939392</v>
      </c>
      <c r="N1381"/>
    </row>
    <row r="1382" spans="1:14" x14ac:dyDescent="0.2">
      <c r="A1382">
        <v>559</v>
      </c>
      <c r="B1382">
        <v>11</v>
      </c>
      <c r="C1382" t="s">
        <v>102</v>
      </c>
      <c r="D1382">
        <v>20</v>
      </c>
      <c r="E1382">
        <v>33</v>
      </c>
      <c r="F1382">
        <v>3</v>
      </c>
      <c r="G1382">
        <v>41</v>
      </c>
      <c r="H1382" s="8">
        <f>Cocina[[#This Row],[Tiempo de Preparación]]/Cocina[[#This Row],[Cantidad Ordenada]]</f>
        <v>13.666666666666666</v>
      </c>
      <c r="I1382">
        <f>Cocina[[#This Row],[Precio Unitario]]*Cocina[[#This Row],[Cantidad Ordenada]]</f>
        <v>99</v>
      </c>
      <c r="J1382">
        <f>Cocina[[#This Row],[Costo Unitario]]*Cocina[[#This Row],[Cantidad Ordenada]]</f>
        <v>60</v>
      </c>
      <c r="K1382">
        <f>Cocina[[#This Row],[Ganacia Bruta]]-Cocina[[#This Row],[Coste Total]]</f>
        <v>39</v>
      </c>
      <c r="L1382" s="3">
        <f>Cocina[[#This Row],[Ganancia Neta]]/Cocina[[#This Row],[Ganacia Bruta]]</f>
        <v>0.39393939393939392</v>
      </c>
      <c r="N1382"/>
    </row>
    <row r="1383" spans="1:14" x14ac:dyDescent="0.2">
      <c r="A1383">
        <v>560</v>
      </c>
      <c r="B1383">
        <v>6</v>
      </c>
      <c r="C1383" t="s">
        <v>37</v>
      </c>
      <c r="D1383">
        <v>10</v>
      </c>
      <c r="E1383">
        <v>18</v>
      </c>
      <c r="F1383">
        <v>2</v>
      </c>
      <c r="G1383">
        <v>36</v>
      </c>
      <c r="H1383" s="8">
        <f>Cocina[[#This Row],[Tiempo de Preparación]]/Cocina[[#This Row],[Cantidad Ordenada]]</f>
        <v>18</v>
      </c>
      <c r="I1383">
        <f>Cocina[[#This Row],[Precio Unitario]]*Cocina[[#This Row],[Cantidad Ordenada]]</f>
        <v>36</v>
      </c>
      <c r="J1383">
        <f>Cocina[[#This Row],[Costo Unitario]]*Cocina[[#This Row],[Cantidad Ordenada]]</f>
        <v>20</v>
      </c>
      <c r="K1383">
        <f>Cocina[[#This Row],[Ganacia Bruta]]-Cocina[[#This Row],[Coste Total]]</f>
        <v>16</v>
      </c>
      <c r="L1383" s="3">
        <f>Cocina[[#This Row],[Ganancia Neta]]/Cocina[[#This Row],[Ganacia Bruta]]</f>
        <v>0.44444444444444442</v>
      </c>
      <c r="N1383"/>
    </row>
    <row r="1384" spans="1:14" x14ac:dyDescent="0.2">
      <c r="A1384">
        <v>560</v>
      </c>
      <c r="B1384">
        <v>6</v>
      </c>
      <c r="C1384" t="s">
        <v>50</v>
      </c>
      <c r="D1384">
        <v>15</v>
      </c>
      <c r="E1384">
        <v>25</v>
      </c>
      <c r="F1384">
        <v>3</v>
      </c>
      <c r="G1384">
        <v>12</v>
      </c>
      <c r="H1384" s="8">
        <f>Cocina[[#This Row],[Tiempo de Preparación]]/Cocina[[#This Row],[Cantidad Ordenada]]</f>
        <v>4</v>
      </c>
      <c r="I1384">
        <f>Cocina[[#This Row],[Precio Unitario]]*Cocina[[#This Row],[Cantidad Ordenada]]</f>
        <v>75</v>
      </c>
      <c r="J1384">
        <f>Cocina[[#This Row],[Costo Unitario]]*Cocina[[#This Row],[Cantidad Ordenada]]</f>
        <v>45</v>
      </c>
      <c r="K1384">
        <f>Cocina[[#This Row],[Ganacia Bruta]]-Cocina[[#This Row],[Coste Total]]</f>
        <v>30</v>
      </c>
      <c r="L1384" s="3">
        <f>Cocina[[#This Row],[Ganancia Neta]]/Cocina[[#This Row],[Ganacia Bruta]]</f>
        <v>0.4</v>
      </c>
      <c r="N1384"/>
    </row>
    <row r="1385" spans="1:14" x14ac:dyDescent="0.2">
      <c r="A1385">
        <v>561</v>
      </c>
      <c r="B1385">
        <v>4</v>
      </c>
      <c r="C1385" t="s">
        <v>37</v>
      </c>
      <c r="D1385">
        <v>10</v>
      </c>
      <c r="E1385">
        <v>18</v>
      </c>
      <c r="F1385">
        <v>1</v>
      </c>
      <c r="G1385">
        <v>56</v>
      </c>
      <c r="H1385" s="8">
        <f>Cocina[[#This Row],[Tiempo de Preparación]]/Cocina[[#This Row],[Cantidad Ordenada]]</f>
        <v>56</v>
      </c>
      <c r="I1385">
        <f>Cocina[[#This Row],[Precio Unitario]]*Cocina[[#This Row],[Cantidad Ordenada]]</f>
        <v>18</v>
      </c>
      <c r="J1385">
        <f>Cocina[[#This Row],[Costo Unitario]]*Cocina[[#This Row],[Cantidad Ordenada]]</f>
        <v>10</v>
      </c>
      <c r="K1385">
        <f>Cocina[[#This Row],[Ganacia Bruta]]-Cocina[[#This Row],[Coste Total]]</f>
        <v>8</v>
      </c>
      <c r="L1385" s="3">
        <f>Cocina[[#This Row],[Ganancia Neta]]/Cocina[[#This Row],[Ganacia Bruta]]</f>
        <v>0.44444444444444442</v>
      </c>
      <c r="N1385"/>
    </row>
    <row r="1386" spans="1:14" x14ac:dyDescent="0.2">
      <c r="A1386">
        <v>561</v>
      </c>
      <c r="B1386">
        <v>4</v>
      </c>
      <c r="C1386" t="s">
        <v>79</v>
      </c>
      <c r="D1386">
        <v>14</v>
      </c>
      <c r="E1386">
        <v>23</v>
      </c>
      <c r="F1386">
        <v>2</v>
      </c>
      <c r="G1386">
        <v>8</v>
      </c>
      <c r="H1386" s="8">
        <f>Cocina[[#This Row],[Tiempo de Preparación]]/Cocina[[#This Row],[Cantidad Ordenada]]</f>
        <v>4</v>
      </c>
      <c r="I1386">
        <f>Cocina[[#This Row],[Precio Unitario]]*Cocina[[#This Row],[Cantidad Ordenada]]</f>
        <v>46</v>
      </c>
      <c r="J1386">
        <f>Cocina[[#This Row],[Costo Unitario]]*Cocina[[#This Row],[Cantidad Ordenada]]</f>
        <v>28</v>
      </c>
      <c r="K1386">
        <f>Cocina[[#This Row],[Ganacia Bruta]]-Cocina[[#This Row],[Coste Total]]</f>
        <v>18</v>
      </c>
      <c r="L1386" s="3">
        <f>Cocina[[#This Row],[Ganancia Neta]]/Cocina[[#This Row],[Ganacia Bruta]]</f>
        <v>0.39130434782608697</v>
      </c>
      <c r="N1386"/>
    </row>
    <row r="1387" spans="1:14" x14ac:dyDescent="0.2">
      <c r="A1387">
        <v>562</v>
      </c>
      <c r="B1387">
        <v>20</v>
      </c>
      <c r="C1387" t="s">
        <v>26</v>
      </c>
      <c r="D1387">
        <v>25</v>
      </c>
      <c r="E1387">
        <v>40</v>
      </c>
      <c r="F1387">
        <v>3</v>
      </c>
      <c r="G1387">
        <v>41</v>
      </c>
      <c r="H1387" s="8">
        <f>Cocina[[#This Row],[Tiempo de Preparación]]/Cocina[[#This Row],[Cantidad Ordenada]]</f>
        <v>13.666666666666666</v>
      </c>
      <c r="I1387">
        <f>Cocina[[#This Row],[Precio Unitario]]*Cocina[[#This Row],[Cantidad Ordenada]]</f>
        <v>120</v>
      </c>
      <c r="J1387">
        <f>Cocina[[#This Row],[Costo Unitario]]*Cocina[[#This Row],[Cantidad Ordenada]]</f>
        <v>75</v>
      </c>
      <c r="K1387">
        <f>Cocina[[#This Row],[Ganacia Bruta]]-Cocina[[#This Row],[Coste Total]]</f>
        <v>45</v>
      </c>
      <c r="L1387" s="3">
        <f>Cocina[[#This Row],[Ganancia Neta]]/Cocina[[#This Row],[Ganacia Bruta]]</f>
        <v>0.375</v>
      </c>
      <c r="N1387"/>
    </row>
    <row r="1388" spans="1:14" x14ac:dyDescent="0.2">
      <c r="A1388">
        <v>562</v>
      </c>
      <c r="B1388">
        <v>20</v>
      </c>
      <c r="C1388" t="s">
        <v>18</v>
      </c>
      <c r="D1388">
        <v>17</v>
      </c>
      <c r="E1388">
        <v>29</v>
      </c>
      <c r="F1388">
        <v>2</v>
      </c>
      <c r="G1388">
        <v>7</v>
      </c>
      <c r="H1388" s="8">
        <f>Cocina[[#This Row],[Tiempo de Preparación]]/Cocina[[#This Row],[Cantidad Ordenada]]</f>
        <v>3.5</v>
      </c>
      <c r="I1388">
        <f>Cocina[[#This Row],[Precio Unitario]]*Cocina[[#This Row],[Cantidad Ordenada]]</f>
        <v>58</v>
      </c>
      <c r="J1388">
        <f>Cocina[[#This Row],[Costo Unitario]]*Cocina[[#This Row],[Cantidad Ordenada]]</f>
        <v>34</v>
      </c>
      <c r="K1388">
        <f>Cocina[[#This Row],[Ganacia Bruta]]-Cocina[[#This Row],[Coste Total]]</f>
        <v>24</v>
      </c>
      <c r="L1388" s="3">
        <f>Cocina[[#This Row],[Ganancia Neta]]/Cocina[[#This Row],[Ganacia Bruta]]</f>
        <v>0.41379310344827586</v>
      </c>
      <c r="N1388"/>
    </row>
    <row r="1389" spans="1:14" x14ac:dyDescent="0.2">
      <c r="A1389">
        <v>562</v>
      </c>
      <c r="B1389">
        <v>20</v>
      </c>
      <c r="C1389" t="s">
        <v>65</v>
      </c>
      <c r="D1389">
        <v>14</v>
      </c>
      <c r="E1389">
        <v>24</v>
      </c>
      <c r="F1389">
        <v>2</v>
      </c>
      <c r="G1389">
        <v>22</v>
      </c>
      <c r="H1389" s="8">
        <f>Cocina[[#This Row],[Tiempo de Preparación]]/Cocina[[#This Row],[Cantidad Ordenada]]</f>
        <v>11</v>
      </c>
      <c r="I1389">
        <f>Cocina[[#This Row],[Precio Unitario]]*Cocina[[#This Row],[Cantidad Ordenada]]</f>
        <v>48</v>
      </c>
      <c r="J1389">
        <f>Cocina[[#This Row],[Costo Unitario]]*Cocina[[#This Row],[Cantidad Ordenada]]</f>
        <v>28</v>
      </c>
      <c r="K1389">
        <f>Cocina[[#This Row],[Ganacia Bruta]]-Cocina[[#This Row],[Coste Total]]</f>
        <v>20</v>
      </c>
      <c r="L1389" s="3">
        <f>Cocina[[#This Row],[Ganancia Neta]]/Cocina[[#This Row],[Ganacia Bruta]]</f>
        <v>0.41666666666666669</v>
      </c>
      <c r="N1389"/>
    </row>
    <row r="1390" spans="1:14" x14ac:dyDescent="0.2">
      <c r="A1390">
        <v>562</v>
      </c>
      <c r="B1390">
        <v>20</v>
      </c>
      <c r="C1390" t="s">
        <v>47</v>
      </c>
      <c r="D1390">
        <v>19</v>
      </c>
      <c r="E1390">
        <v>31</v>
      </c>
      <c r="F1390">
        <v>2</v>
      </c>
      <c r="G1390">
        <v>42</v>
      </c>
      <c r="H1390" s="8">
        <f>Cocina[[#This Row],[Tiempo de Preparación]]/Cocina[[#This Row],[Cantidad Ordenada]]</f>
        <v>21</v>
      </c>
      <c r="I1390">
        <f>Cocina[[#This Row],[Precio Unitario]]*Cocina[[#This Row],[Cantidad Ordenada]]</f>
        <v>62</v>
      </c>
      <c r="J1390">
        <f>Cocina[[#This Row],[Costo Unitario]]*Cocina[[#This Row],[Cantidad Ordenada]]</f>
        <v>38</v>
      </c>
      <c r="K1390">
        <f>Cocina[[#This Row],[Ganacia Bruta]]-Cocina[[#This Row],[Coste Total]]</f>
        <v>24</v>
      </c>
      <c r="L1390" s="3">
        <f>Cocina[[#This Row],[Ganancia Neta]]/Cocina[[#This Row],[Ganacia Bruta]]</f>
        <v>0.38709677419354838</v>
      </c>
      <c r="N1390"/>
    </row>
    <row r="1391" spans="1:14" x14ac:dyDescent="0.2">
      <c r="A1391">
        <v>563</v>
      </c>
      <c r="B1391">
        <v>12</v>
      </c>
      <c r="C1391" t="s">
        <v>41</v>
      </c>
      <c r="D1391">
        <v>16</v>
      </c>
      <c r="E1391">
        <v>27</v>
      </c>
      <c r="F1391">
        <v>2</v>
      </c>
      <c r="G1391">
        <v>37</v>
      </c>
      <c r="H1391" s="8">
        <f>Cocina[[#This Row],[Tiempo de Preparación]]/Cocina[[#This Row],[Cantidad Ordenada]]</f>
        <v>18.5</v>
      </c>
      <c r="I1391">
        <f>Cocina[[#This Row],[Precio Unitario]]*Cocina[[#This Row],[Cantidad Ordenada]]</f>
        <v>54</v>
      </c>
      <c r="J1391">
        <f>Cocina[[#This Row],[Costo Unitario]]*Cocina[[#This Row],[Cantidad Ordenada]]</f>
        <v>32</v>
      </c>
      <c r="K1391">
        <f>Cocina[[#This Row],[Ganacia Bruta]]-Cocina[[#This Row],[Coste Total]]</f>
        <v>22</v>
      </c>
      <c r="L1391" s="3">
        <f>Cocina[[#This Row],[Ganancia Neta]]/Cocina[[#This Row],[Ganacia Bruta]]</f>
        <v>0.40740740740740738</v>
      </c>
      <c r="N1391"/>
    </row>
    <row r="1392" spans="1:14" x14ac:dyDescent="0.2">
      <c r="A1392">
        <v>564</v>
      </c>
      <c r="B1392">
        <v>9</v>
      </c>
      <c r="C1392" t="s">
        <v>35</v>
      </c>
      <c r="D1392">
        <v>22</v>
      </c>
      <c r="E1392">
        <v>36</v>
      </c>
      <c r="F1392">
        <v>1</v>
      </c>
      <c r="G1392">
        <v>7</v>
      </c>
      <c r="H1392" s="8">
        <f>Cocina[[#This Row],[Tiempo de Preparación]]/Cocina[[#This Row],[Cantidad Ordenada]]</f>
        <v>7</v>
      </c>
      <c r="I1392">
        <f>Cocina[[#This Row],[Precio Unitario]]*Cocina[[#This Row],[Cantidad Ordenada]]</f>
        <v>36</v>
      </c>
      <c r="J1392">
        <f>Cocina[[#This Row],[Costo Unitario]]*Cocina[[#This Row],[Cantidad Ordenada]]</f>
        <v>22</v>
      </c>
      <c r="K1392">
        <f>Cocina[[#This Row],[Ganacia Bruta]]-Cocina[[#This Row],[Coste Total]]</f>
        <v>14</v>
      </c>
      <c r="L1392" s="3">
        <f>Cocina[[#This Row],[Ganancia Neta]]/Cocina[[#This Row],[Ganacia Bruta]]</f>
        <v>0.3888888888888889</v>
      </c>
      <c r="N1392"/>
    </row>
    <row r="1393" spans="1:14" x14ac:dyDescent="0.2">
      <c r="A1393">
        <v>564</v>
      </c>
      <c r="B1393">
        <v>9</v>
      </c>
      <c r="C1393" t="s">
        <v>26</v>
      </c>
      <c r="D1393">
        <v>25</v>
      </c>
      <c r="E1393">
        <v>40</v>
      </c>
      <c r="F1393">
        <v>2</v>
      </c>
      <c r="G1393">
        <v>36</v>
      </c>
      <c r="H1393" s="8">
        <f>Cocina[[#This Row],[Tiempo de Preparación]]/Cocina[[#This Row],[Cantidad Ordenada]]</f>
        <v>18</v>
      </c>
      <c r="I1393">
        <f>Cocina[[#This Row],[Precio Unitario]]*Cocina[[#This Row],[Cantidad Ordenada]]</f>
        <v>80</v>
      </c>
      <c r="J1393">
        <f>Cocina[[#This Row],[Costo Unitario]]*Cocina[[#This Row],[Cantidad Ordenada]]</f>
        <v>50</v>
      </c>
      <c r="K1393">
        <f>Cocina[[#This Row],[Ganacia Bruta]]-Cocina[[#This Row],[Coste Total]]</f>
        <v>30</v>
      </c>
      <c r="L1393" s="3">
        <f>Cocina[[#This Row],[Ganancia Neta]]/Cocina[[#This Row],[Ganacia Bruta]]</f>
        <v>0.375</v>
      </c>
      <c r="N1393"/>
    </row>
    <row r="1394" spans="1:14" x14ac:dyDescent="0.2">
      <c r="A1394">
        <v>564</v>
      </c>
      <c r="B1394">
        <v>9</v>
      </c>
      <c r="C1394" t="s">
        <v>56</v>
      </c>
      <c r="D1394">
        <v>12</v>
      </c>
      <c r="E1394">
        <v>20</v>
      </c>
      <c r="F1394">
        <v>2</v>
      </c>
      <c r="G1394">
        <v>11</v>
      </c>
      <c r="H1394" s="8">
        <f>Cocina[[#This Row],[Tiempo de Preparación]]/Cocina[[#This Row],[Cantidad Ordenada]]</f>
        <v>5.5</v>
      </c>
      <c r="I1394">
        <f>Cocina[[#This Row],[Precio Unitario]]*Cocina[[#This Row],[Cantidad Ordenada]]</f>
        <v>40</v>
      </c>
      <c r="J1394">
        <f>Cocina[[#This Row],[Costo Unitario]]*Cocina[[#This Row],[Cantidad Ordenada]]</f>
        <v>24</v>
      </c>
      <c r="K1394">
        <f>Cocina[[#This Row],[Ganacia Bruta]]-Cocina[[#This Row],[Coste Total]]</f>
        <v>16</v>
      </c>
      <c r="L1394" s="3">
        <f>Cocina[[#This Row],[Ganancia Neta]]/Cocina[[#This Row],[Ganacia Bruta]]</f>
        <v>0.4</v>
      </c>
      <c r="N1394"/>
    </row>
    <row r="1395" spans="1:14" x14ac:dyDescent="0.2">
      <c r="A1395">
        <v>565</v>
      </c>
      <c r="B1395">
        <v>3</v>
      </c>
      <c r="C1395" t="s">
        <v>95</v>
      </c>
      <c r="D1395">
        <v>19</v>
      </c>
      <c r="E1395">
        <v>32</v>
      </c>
      <c r="F1395">
        <v>3</v>
      </c>
      <c r="G1395">
        <v>19</v>
      </c>
      <c r="H1395" s="8">
        <f>Cocina[[#This Row],[Tiempo de Preparación]]/Cocina[[#This Row],[Cantidad Ordenada]]</f>
        <v>6.333333333333333</v>
      </c>
      <c r="I1395">
        <f>Cocina[[#This Row],[Precio Unitario]]*Cocina[[#This Row],[Cantidad Ordenada]]</f>
        <v>96</v>
      </c>
      <c r="J1395">
        <f>Cocina[[#This Row],[Costo Unitario]]*Cocina[[#This Row],[Cantidad Ordenada]]</f>
        <v>57</v>
      </c>
      <c r="K1395">
        <f>Cocina[[#This Row],[Ganacia Bruta]]-Cocina[[#This Row],[Coste Total]]</f>
        <v>39</v>
      </c>
      <c r="L1395" s="3">
        <f>Cocina[[#This Row],[Ganancia Neta]]/Cocina[[#This Row],[Ganacia Bruta]]</f>
        <v>0.40625</v>
      </c>
      <c r="N1395"/>
    </row>
    <row r="1396" spans="1:14" x14ac:dyDescent="0.2">
      <c r="A1396">
        <v>565</v>
      </c>
      <c r="B1396">
        <v>3</v>
      </c>
      <c r="C1396" t="s">
        <v>37</v>
      </c>
      <c r="D1396">
        <v>10</v>
      </c>
      <c r="E1396">
        <v>18</v>
      </c>
      <c r="F1396">
        <v>3</v>
      </c>
      <c r="G1396">
        <v>53</v>
      </c>
      <c r="H1396" s="8">
        <f>Cocina[[#This Row],[Tiempo de Preparación]]/Cocina[[#This Row],[Cantidad Ordenada]]</f>
        <v>17.666666666666668</v>
      </c>
      <c r="I1396">
        <f>Cocina[[#This Row],[Precio Unitario]]*Cocina[[#This Row],[Cantidad Ordenada]]</f>
        <v>54</v>
      </c>
      <c r="J1396">
        <f>Cocina[[#This Row],[Costo Unitario]]*Cocina[[#This Row],[Cantidad Ordenada]]</f>
        <v>30</v>
      </c>
      <c r="K1396">
        <f>Cocina[[#This Row],[Ganacia Bruta]]-Cocina[[#This Row],[Coste Total]]</f>
        <v>24</v>
      </c>
      <c r="L1396" s="3">
        <f>Cocina[[#This Row],[Ganancia Neta]]/Cocina[[#This Row],[Ganacia Bruta]]</f>
        <v>0.44444444444444442</v>
      </c>
      <c r="N1396"/>
    </row>
    <row r="1397" spans="1:14" x14ac:dyDescent="0.2">
      <c r="A1397">
        <v>565</v>
      </c>
      <c r="B1397">
        <v>3</v>
      </c>
      <c r="C1397" t="s">
        <v>102</v>
      </c>
      <c r="D1397">
        <v>20</v>
      </c>
      <c r="E1397">
        <v>33</v>
      </c>
      <c r="F1397">
        <v>2</v>
      </c>
      <c r="G1397">
        <v>21</v>
      </c>
      <c r="H1397" s="8">
        <f>Cocina[[#This Row],[Tiempo de Preparación]]/Cocina[[#This Row],[Cantidad Ordenada]]</f>
        <v>10.5</v>
      </c>
      <c r="I1397">
        <f>Cocina[[#This Row],[Precio Unitario]]*Cocina[[#This Row],[Cantidad Ordenada]]</f>
        <v>66</v>
      </c>
      <c r="J1397">
        <f>Cocina[[#This Row],[Costo Unitario]]*Cocina[[#This Row],[Cantidad Ordenada]]</f>
        <v>40</v>
      </c>
      <c r="K1397">
        <f>Cocina[[#This Row],[Ganacia Bruta]]-Cocina[[#This Row],[Coste Total]]</f>
        <v>26</v>
      </c>
      <c r="L1397" s="3">
        <f>Cocina[[#This Row],[Ganancia Neta]]/Cocina[[#This Row],[Ganacia Bruta]]</f>
        <v>0.39393939393939392</v>
      </c>
      <c r="N1397"/>
    </row>
    <row r="1398" spans="1:14" x14ac:dyDescent="0.2">
      <c r="A1398">
        <v>565</v>
      </c>
      <c r="B1398">
        <v>3</v>
      </c>
      <c r="C1398" t="s">
        <v>11</v>
      </c>
      <c r="D1398">
        <v>21</v>
      </c>
      <c r="E1398">
        <v>35</v>
      </c>
      <c r="F1398">
        <v>1</v>
      </c>
      <c r="G1398">
        <v>5</v>
      </c>
      <c r="H1398" s="8">
        <f>Cocina[[#This Row],[Tiempo de Preparación]]/Cocina[[#This Row],[Cantidad Ordenada]]</f>
        <v>5</v>
      </c>
      <c r="I1398">
        <f>Cocina[[#This Row],[Precio Unitario]]*Cocina[[#This Row],[Cantidad Ordenada]]</f>
        <v>35</v>
      </c>
      <c r="J1398">
        <f>Cocina[[#This Row],[Costo Unitario]]*Cocina[[#This Row],[Cantidad Ordenada]]</f>
        <v>21</v>
      </c>
      <c r="K1398">
        <f>Cocina[[#This Row],[Ganacia Bruta]]-Cocina[[#This Row],[Coste Total]]</f>
        <v>14</v>
      </c>
      <c r="L1398" s="3">
        <f>Cocina[[#This Row],[Ganancia Neta]]/Cocina[[#This Row],[Ganacia Bruta]]</f>
        <v>0.4</v>
      </c>
      <c r="N1398"/>
    </row>
    <row r="1399" spans="1:14" x14ac:dyDescent="0.2">
      <c r="A1399">
        <v>566</v>
      </c>
      <c r="B1399">
        <v>4</v>
      </c>
      <c r="C1399" t="s">
        <v>61</v>
      </c>
      <c r="D1399">
        <v>15</v>
      </c>
      <c r="E1399">
        <v>26</v>
      </c>
      <c r="F1399">
        <v>3</v>
      </c>
      <c r="G1399">
        <v>56</v>
      </c>
      <c r="H1399" s="8">
        <f>Cocina[[#This Row],[Tiempo de Preparación]]/Cocina[[#This Row],[Cantidad Ordenada]]</f>
        <v>18.666666666666668</v>
      </c>
      <c r="I1399">
        <f>Cocina[[#This Row],[Precio Unitario]]*Cocina[[#This Row],[Cantidad Ordenada]]</f>
        <v>78</v>
      </c>
      <c r="J1399">
        <f>Cocina[[#This Row],[Costo Unitario]]*Cocina[[#This Row],[Cantidad Ordenada]]</f>
        <v>45</v>
      </c>
      <c r="K1399">
        <f>Cocina[[#This Row],[Ganacia Bruta]]-Cocina[[#This Row],[Coste Total]]</f>
        <v>33</v>
      </c>
      <c r="L1399" s="3">
        <f>Cocina[[#This Row],[Ganancia Neta]]/Cocina[[#This Row],[Ganacia Bruta]]</f>
        <v>0.42307692307692307</v>
      </c>
      <c r="N1399"/>
    </row>
    <row r="1400" spans="1:14" x14ac:dyDescent="0.2">
      <c r="A1400">
        <v>567</v>
      </c>
      <c r="B1400">
        <v>15</v>
      </c>
      <c r="C1400" t="s">
        <v>22</v>
      </c>
      <c r="D1400">
        <v>16</v>
      </c>
      <c r="E1400">
        <v>28</v>
      </c>
      <c r="F1400">
        <v>2</v>
      </c>
      <c r="G1400">
        <v>9</v>
      </c>
      <c r="H1400" s="8">
        <f>Cocina[[#This Row],[Tiempo de Preparación]]/Cocina[[#This Row],[Cantidad Ordenada]]</f>
        <v>4.5</v>
      </c>
      <c r="I1400">
        <f>Cocina[[#This Row],[Precio Unitario]]*Cocina[[#This Row],[Cantidad Ordenada]]</f>
        <v>56</v>
      </c>
      <c r="J1400">
        <f>Cocina[[#This Row],[Costo Unitario]]*Cocina[[#This Row],[Cantidad Ordenada]]</f>
        <v>32</v>
      </c>
      <c r="K1400">
        <f>Cocina[[#This Row],[Ganacia Bruta]]-Cocina[[#This Row],[Coste Total]]</f>
        <v>24</v>
      </c>
      <c r="L1400" s="3">
        <f>Cocina[[#This Row],[Ganancia Neta]]/Cocina[[#This Row],[Ganacia Bruta]]</f>
        <v>0.42857142857142855</v>
      </c>
      <c r="N1400"/>
    </row>
    <row r="1401" spans="1:14" x14ac:dyDescent="0.2">
      <c r="A1401">
        <v>567</v>
      </c>
      <c r="B1401">
        <v>15</v>
      </c>
      <c r="C1401" t="s">
        <v>102</v>
      </c>
      <c r="D1401">
        <v>20</v>
      </c>
      <c r="E1401">
        <v>33</v>
      </c>
      <c r="F1401">
        <v>2</v>
      </c>
      <c r="G1401">
        <v>34</v>
      </c>
      <c r="H1401" s="8">
        <f>Cocina[[#This Row],[Tiempo de Preparación]]/Cocina[[#This Row],[Cantidad Ordenada]]</f>
        <v>17</v>
      </c>
      <c r="I1401">
        <f>Cocina[[#This Row],[Precio Unitario]]*Cocina[[#This Row],[Cantidad Ordenada]]</f>
        <v>66</v>
      </c>
      <c r="J1401">
        <f>Cocina[[#This Row],[Costo Unitario]]*Cocina[[#This Row],[Cantidad Ordenada]]</f>
        <v>40</v>
      </c>
      <c r="K1401">
        <f>Cocina[[#This Row],[Ganacia Bruta]]-Cocina[[#This Row],[Coste Total]]</f>
        <v>26</v>
      </c>
      <c r="L1401" s="3">
        <f>Cocina[[#This Row],[Ganancia Neta]]/Cocina[[#This Row],[Ganacia Bruta]]</f>
        <v>0.39393939393939392</v>
      </c>
      <c r="N1401"/>
    </row>
    <row r="1402" spans="1:14" x14ac:dyDescent="0.2">
      <c r="A1402">
        <v>567</v>
      </c>
      <c r="B1402">
        <v>15</v>
      </c>
      <c r="C1402" t="s">
        <v>29</v>
      </c>
      <c r="D1402">
        <v>20</v>
      </c>
      <c r="E1402">
        <v>34</v>
      </c>
      <c r="F1402">
        <v>2</v>
      </c>
      <c r="G1402">
        <v>18</v>
      </c>
      <c r="H1402" s="8">
        <f>Cocina[[#This Row],[Tiempo de Preparación]]/Cocina[[#This Row],[Cantidad Ordenada]]</f>
        <v>9</v>
      </c>
      <c r="I1402">
        <f>Cocina[[#This Row],[Precio Unitario]]*Cocina[[#This Row],[Cantidad Ordenada]]</f>
        <v>68</v>
      </c>
      <c r="J1402">
        <f>Cocina[[#This Row],[Costo Unitario]]*Cocina[[#This Row],[Cantidad Ordenada]]</f>
        <v>40</v>
      </c>
      <c r="K1402">
        <f>Cocina[[#This Row],[Ganacia Bruta]]-Cocina[[#This Row],[Coste Total]]</f>
        <v>28</v>
      </c>
      <c r="L1402" s="3">
        <f>Cocina[[#This Row],[Ganancia Neta]]/Cocina[[#This Row],[Ganacia Bruta]]</f>
        <v>0.41176470588235292</v>
      </c>
      <c r="N1402"/>
    </row>
    <row r="1403" spans="1:14" x14ac:dyDescent="0.2">
      <c r="A1403">
        <v>567</v>
      </c>
      <c r="B1403">
        <v>15</v>
      </c>
      <c r="C1403" t="s">
        <v>33</v>
      </c>
      <c r="D1403">
        <v>13</v>
      </c>
      <c r="E1403">
        <v>21</v>
      </c>
      <c r="F1403">
        <v>3</v>
      </c>
      <c r="G1403">
        <v>41</v>
      </c>
      <c r="H1403" s="8">
        <f>Cocina[[#This Row],[Tiempo de Preparación]]/Cocina[[#This Row],[Cantidad Ordenada]]</f>
        <v>13.666666666666666</v>
      </c>
      <c r="I1403">
        <f>Cocina[[#This Row],[Precio Unitario]]*Cocina[[#This Row],[Cantidad Ordenada]]</f>
        <v>63</v>
      </c>
      <c r="J1403">
        <f>Cocina[[#This Row],[Costo Unitario]]*Cocina[[#This Row],[Cantidad Ordenada]]</f>
        <v>39</v>
      </c>
      <c r="K1403">
        <f>Cocina[[#This Row],[Ganacia Bruta]]-Cocina[[#This Row],[Coste Total]]</f>
        <v>24</v>
      </c>
      <c r="L1403" s="3">
        <f>Cocina[[#This Row],[Ganancia Neta]]/Cocina[[#This Row],[Ganacia Bruta]]</f>
        <v>0.38095238095238093</v>
      </c>
      <c r="N1403"/>
    </row>
    <row r="1404" spans="1:14" x14ac:dyDescent="0.2">
      <c r="A1404">
        <v>568</v>
      </c>
      <c r="B1404">
        <v>5</v>
      </c>
      <c r="C1404" t="s">
        <v>29</v>
      </c>
      <c r="D1404">
        <v>20</v>
      </c>
      <c r="E1404">
        <v>34</v>
      </c>
      <c r="F1404">
        <v>3</v>
      </c>
      <c r="G1404">
        <v>40</v>
      </c>
      <c r="H1404" s="8">
        <f>Cocina[[#This Row],[Tiempo de Preparación]]/Cocina[[#This Row],[Cantidad Ordenada]]</f>
        <v>13.333333333333334</v>
      </c>
      <c r="I1404">
        <f>Cocina[[#This Row],[Precio Unitario]]*Cocina[[#This Row],[Cantidad Ordenada]]</f>
        <v>102</v>
      </c>
      <c r="J1404">
        <f>Cocina[[#This Row],[Costo Unitario]]*Cocina[[#This Row],[Cantidad Ordenada]]</f>
        <v>60</v>
      </c>
      <c r="K1404">
        <f>Cocina[[#This Row],[Ganacia Bruta]]-Cocina[[#This Row],[Coste Total]]</f>
        <v>42</v>
      </c>
      <c r="L1404" s="3">
        <f>Cocina[[#This Row],[Ganancia Neta]]/Cocina[[#This Row],[Ganacia Bruta]]</f>
        <v>0.41176470588235292</v>
      </c>
      <c r="N1404"/>
    </row>
    <row r="1405" spans="1:14" x14ac:dyDescent="0.2">
      <c r="A1405">
        <v>568</v>
      </c>
      <c r="B1405">
        <v>5</v>
      </c>
      <c r="C1405" t="s">
        <v>26</v>
      </c>
      <c r="D1405">
        <v>25</v>
      </c>
      <c r="E1405">
        <v>40</v>
      </c>
      <c r="F1405">
        <v>2</v>
      </c>
      <c r="G1405">
        <v>44</v>
      </c>
      <c r="H1405" s="8">
        <f>Cocina[[#This Row],[Tiempo de Preparación]]/Cocina[[#This Row],[Cantidad Ordenada]]</f>
        <v>22</v>
      </c>
      <c r="I1405">
        <f>Cocina[[#This Row],[Precio Unitario]]*Cocina[[#This Row],[Cantidad Ordenada]]</f>
        <v>80</v>
      </c>
      <c r="J1405">
        <f>Cocina[[#This Row],[Costo Unitario]]*Cocina[[#This Row],[Cantidad Ordenada]]</f>
        <v>50</v>
      </c>
      <c r="K1405">
        <f>Cocina[[#This Row],[Ganacia Bruta]]-Cocina[[#This Row],[Coste Total]]</f>
        <v>30</v>
      </c>
      <c r="L1405" s="3">
        <f>Cocina[[#This Row],[Ganancia Neta]]/Cocina[[#This Row],[Ganacia Bruta]]</f>
        <v>0.375</v>
      </c>
      <c r="N1405"/>
    </row>
    <row r="1406" spans="1:14" x14ac:dyDescent="0.2">
      <c r="A1406">
        <v>569</v>
      </c>
      <c r="B1406">
        <v>12</v>
      </c>
      <c r="C1406" t="s">
        <v>29</v>
      </c>
      <c r="D1406">
        <v>20</v>
      </c>
      <c r="E1406">
        <v>34</v>
      </c>
      <c r="F1406">
        <v>2</v>
      </c>
      <c r="G1406">
        <v>26</v>
      </c>
      <c r="H1406" s="8">
        <f>Cocina[[#This Row],[Tiempo de Preparación]]/Cocina[[#This Row],[Cantidad Ordenada]]</f>
        <v>13</v>
      </c>
      <c r="I1406">
        <f>Cocina[[#This Row],[Precio Unitario]]*Cocina[[#This Row],[Cantidad Ordenada]]</f>
        <v>68</v>
      </c>
      <c r="J1406">
        <f>Cocina[[#This Row],[Costo Unitario]]*Cocina[[#This Row],[Cantidad Ordenada]]</f>
        <v>40</v>
      </c>
      <c r="K1406">
        <f>Cocina[[#This Row],[Ganacia Bruta]]-Cocina[[#This Row],[Coste Total]]</f>
        <v>28</v>
      </c>
      <c r="L1406" s="3">
        <f>Cocina[[#This Row],[Ganancia Neta]]/Cocina[[#This Row],[Ganacia Bruta]]</f>
        <v>0.41176470588235292</v>
      </c>
      <c r="N1406"/>
    </row>
    <row r="1407" spans="1:14" x14ac:dyDescent="0.2">
      <c r="A1407">
        <v>569</v>
      </c>
      <c r="B1407">
        <v>12</v>
      </c>
      <c r="C1407" t="s">
        <v>33</v>
      </c>
      <c r="D1407">
        <v>13</v>
      </c>
      <c r="E1407">
        <v>21</v>
      </c>
      <c r="F1407">
        <v>3</v>
      </c>
      <c r="G1407">
        <v>32</v>
      </c>
      <c r="H1407" s="8">
        <f>Cocina[[#This Row],[Tiempo de Preparación]]/Cocina[[#This Row],[Cantidad Ordenada]]</f>
        <v>10.666666666666666</v>
      </c>
      <c r="I1407">
        <f>Cocina[[#This Row],[Precio Unitario]]*Cocina[[#This Row],[Cantidad Ordenada]]</f>
        <v>63</v>
      </c>
      <c r="J1407">
        <f>Cocina[[#This Row],[Costo Unitario]]*Cocina[[#This Row],[Cantidad Ordenada]]</f>
        <v>39</v>
      </c>
      <c r="K1407">
        <f>Cocina[[#This Row],[Ganacia Bruta]]-Cocina[[#This Row],[Coste Total]]</f>
        <v>24</v>
      </c>
      <c r="L1407" s="3">
        <f>Cocina[[#This Row],[Ganancia Neta]]/Cocina[[#This Row],[Ganacia Bruta]]</f>
        <v>0.38095238095238093</v>
      </c>
      <c r="N1407"/>
    </row>
    <row r="1408" spans="1:14" x14ac:dyDescent="0.2">
      <c r="A1408">
        <v>570</v>
      </c>
      <c r="B1408">
        <v>1</v>
      </c>
      <c r="C1408" t="s">
        <v>102</v>
      </c>
      <c r="D1408">
        <v>20</v>
      </c>
      <c r="E1408">
        <v>33</v>
      </c>
      <c r="F1408">
        <v>1</v>
      </c>
      <c r="G1408">
        <v>38</v>
      </c>
      <c r="H1408" s="8">
        <f>Cocina[[#This Row],[Tiempo de Preparación]]/Cocina[[#This Row],[Cantidad Ordenada]]</f>
        <v>38</v>
      </c>
      <c r="I1408">
        <f>Cocina[[#This Row],[Precio Unitario]]*Cocina[[#This Row],[Cantidad Ordenada]]</f>
        <v>33</v>
      </c>
      <c r="J1408">
        <f>Cocina[[#This Row],[Costo Unitario]]*Cocina[[#This Row],[Cantidad Ordenada]]</f>
        <v>20</v>
      </c>
      <c r="K1408">
        <f>Cocina[[#This Row],[Ganacia Bruta]]-Cocina[[#This Row],[Coste Total]]</f>
        <v>13</v>
      </c>
      <c r="L1408" s="3">
        <f>Cocina[[#This Row],[Ganancia Neta]]/Cocina[[#This Row],[Ganacia Bruta]]</f>
        <v>0.39393939393939392</v>
      </c>
      <c r="N1408"/>
    </row>
    <row r="1409" spans="1:14" x14ac:dyDescent="0.2">
      <c r="A1409">
        <v>570</v>
      </c>
      <c r="B1409">
        <v>1</v>
      </c>
      <c r="C1409" t="s">
        <v>61</v>
      </c>
      <c r="D1409">
        <v>15</v>
      </c>
      <c r="E1409">
        <v>26</v>
      </c>
      <c r="F1409">
        <v>2</v>
      </c>
      <c r="G1409">
        <v>8</v>
      </c>
      <c r="H1409" s="8">
        <f>Cocina[[#This Row],[Tiempo de Preparación]]/Cocina[[#This Row],[Cantidad Ordenada]]</f>
        <v>4</v>
      </c>
      <c r="I1409">
        <f>Cocina[[#This Row],[Precio Unitario]]*Cocina[[#This Row],[Cantidad Ordenada]]</f>
        <v>52</v>
      </c>
      <c r="J1409">
        <f>Cocina[[#This Row],[Costo Unitario]]*Cocina[[#This Row],[Cantidad Ordenada]]</f>
        <v>30</v>
      </c>
      <c r="K1409">
        <f>Cocina[[#This Row],[Ganacia Bruta]]-Cocina[[#This Row],[Coste Total]]</f>
        <v>22</v>
      </c>
      <c r="L1409" s="3">
        <f>Cocina[[#This Row],[Ganancia Neta]]/Cocina[[#This Row],[Ganacia Bruta]]</f>
        <v>0.42307692307692307</v>
      </c>
      <c r="N1409"/>
    </row>
    <row r="1410" spans="1:14" x14ac:dyDescent="0.2">
      <c r="A1410">
        <v>571</v>
      </c>
      <c r="B1410">
        <v>15</v>
      </c>
      <c r="C1410" t="s">
        <v>41</v>
      </c>
      <c r="D1410">
        <v>16</v>
      </c>
      <c r="E1410">
        <v>27</v>
      </c>
      <c r="F1410">
        <v>2</v>
      </c>
      <c r="G1410">
        <v>26</v>
      </c>
      <c r="H1410" s="8">
        <f>Cocina[[#This Row],[Tiempo de Preparación]]/Cocina[[#This Row],[Cantidad Ordenada]]</f>
        <v>13</v>
      </c>
      <c r="I1410">
        <f>Cocina[[#This Row],[Precio Unitario]]*Cocina[[#This Row],[Cantidad Ordenada]]</f>
        <v>54</v>
      </c>
      <c r="J1410">
        <f>Cocina[[#This Row],[Costo Unitario]]*Cocina[[#This Row],[Cantidad Ordenada]]</f>
        <v>32</v>
      </c>
      <c r="K1410">
        <f>Cocina[[#This Row],[Ganacia Bruta]]-Cocina[[#This Row],[Coste Total]]</f>
        <v>22</v>
      </c>
      <c r="L1410" s="3">
        <f>Cocina[[#This Row],[Ganancia Neta]]/Cocina[[#This Row],[Ganacia Bruta]]</f>
        <v>0.40740740740740738</v>
      </c>
      <c r="N1410"/>
    </row>
    <row r="1411" spans="1:14" x14ac:dyDescent="0.2">
      <c r="A1411">
        <v>572</v>
      </c>
      <c r="B1411">
        <v>19</v>
      </c>
      <c r="C1411" t="s">
        <v>31</v>
      </c>
      <c r="D1411">
        <v>18</v>
      </c>
      <c r="E1411">
        <v>30</v>
      </c>
      <c r="F1411">
        <v>1</v>
      </c>
      <c r="G1411">
        <v>34</v>
      </c>
      <c r="H1411" s="8">
        <f>Cocina[[#This Row],[Tiempo de Preparación]]/Cocina[[#This Row],[Cantidad Ordenada]]</f>
        <v>34</v>
      </c>
      <c r="I1411">
        <f>Cocina[[#This Row],[Precio Unitario]]*Cocina[[#This Row],[Cantidad Ordenada]]</f>
        <v>30</v>
      </c>
      <c r="J1411">
        <f>Cocina[[#This Row],[Costo Unitario]]*Cocina[[#This Row],[Cantidad Ordenada]]</f>
        <v>18</v>
      </c>
      <c r="K1411">
        <f>Cocina[[#This Row],[Ganacia Bruta]]-Cocina[[#This Row],[Coste Total]]</f>
        <v>12</v>
      </c>
      <c r="L1411" s="3">
        <f>Cocina[[#This Row],[Ganancia Neta]]/Cocina[[#This Row],[Ganacia Bruta]]</f>
        <v>0.4</v>
      </c>
      <c r="N1411"/>
    </row>
    <row r="1412" spans="1:14" x14ac:dyDescent="0.2">
      <c r="A1412">
        <v>572</v>
      </c>
      <c r="B1412">
        <v>19</v>
      </c>
      <c r="C1412" t="s">
        <v>82</v>
      </c>
      <c r="D1412">
        <v>13</v>
      </c>
      <c r="E1412">
        <v>22</v>
      </c>
      <c r="F1412">
        <v>2</v>
      </c>
      <c r="G1412">
        <v>10</v>
      </c>
      <c r="H1412" s="8">
        <f>Cocina[[#This Row],[Tiempo de Preparación]]/Cocina[[#This Row],[Cantidad Ordenada]]</f>
        <v>5</v>
      </c>
      <c r="I1412">
        <f>Cocina[[#This Row],[Precio Unitario]]*Cocina[[#This Row],[Cantidad Ordenada]]</f>
        <v>44</v>
      </c>
      <c r="J1412">
        <f>Cocina[[#This Row],[Costo Unitario]]*Cocina[[#This Row],[Cantidad Ordenada]]</f>
        <v>26</v>
      </c>
      <c r="K1412">
        <f>Cocina[[#This Row],[Ganacia Bruta]]-Cocina[[#This Row],[Coste Total]]</f>
        <v>18</v>
      </c>
      <c r="L1412" s="3">
        <f>Cocina[[#This Row],[Ganancia Neta]]/Cocina[[#This Row],[Ganacia Bruta]]</f>
        <v>0.40909090909090912</v>
      </c>
      <c r="N1412"/>
    </row>
    <row r="1413" spans="1:14" x14ac:dyDescent="0.2">
      <c r="A1413">
        <v>573</v>
      </c>
      <c r="B1413">
        <v>7</v>
      </c>
      <c r="C1413" t="s">
        <v>33</v>
      </c>
      <c r="D1413">
        <v>13</v>
      </c>
      <c r="E1413">
        <v>21</v>
      </c>
      <c r="F1413">
        <v>3</v>
      </c>
      <c r="G1413">
        <v>41</v>
      </c>
      <c r="H1413" s="8">
        <f>Cocina[[#This Row],[Tiempo de Preparación]]/Cocina[[#This Row],[Cantidad Ordenada]]</f>
        <v>13.666666666666666</v>
      </c>
      <c r="I1413">
        <f>Cocina[[#This Row],[Precio Unitario]]*Cocina[[#This Row],[Cantidad Ordenada]]</f>
        <v>63</v>
      </c>
      <c r="J1413">
        <f>Cocina[[#This Row],[Costo Unitario]]*Cocina[[#This Row],[Cantidad Ordenada]]</f>
        <v>39</v>
      </c>
      <c r="K1413">
        <f>Cocina[[#This Row],[Ganacia Bruta]]-Cocina[[#This Row],[Coste Total]]</f>
        <v>24</v>
      </c>
      <c r="L1413" s="3">
        <f>Cocina[[#This Row],[Ganancia Neta]]/Cocina[[#This Row],[Ganacia Bruta]]</f>
        <v>0.38095238095238093</v>
      </c>
      <c r="N1413"/>
    </row>
    <row r="1414" spans="1:14" x14ac:dyDescent="0.2">
      <c r="A1414">
        <v>573</v>
      </c>
      <c r="B1414">
        <v>7</v>
      </c>
      <c r="C1414" t="s">
        <v>29</v>
      </c>
      <c r="D1414">
        <v>20</v>
      </c>
      <c r="E1414">
        <v>34</v>
      </c>
      <c r="F1414">
        <v>3</v>
      </c>
      <c r="G1414">
        <v>28</v>
      </c>
      <c r="H1414" s="8">
        <f>Cocina[[#This Row],[Tiempo de Preparación]]/Cocina[[#This Row],[Cantidad Ordenada]]</f>
        <v>9.3333333333333339</v>
      </c>
      <c r="I1414">
        <f>Cocina[[#This Row],[Precio Unitario]]*Cocina[[#This Row],[Cantidad Ordenada]]</f>
        <v>102</v>
      </c>
      <c r="J1414">
        <f>Cocina[[#This Row],[Costo Unitario]]*Cocina[[#This Row],[Cantidad Ordenada]]</f>
        <v>60</v>
      </c>
      <c r="K1414">
        <f>Cocina[[#This Row],[Ganacia Bruta]]-Cocina[[#This Row],[Coste Total]]</f>
        <v>42</v>
      </c>
      <c r="L1414" s="3">
        <f>Cocina[[#This Row],[Ganancia Neta]]/Cocina[[#This Row],[Ganacia Bruta]]</f>
        <v>0.41176470588235292</v>
      </c>
      <c r="N1414"/>
    </row>
    <row r="1415" spans="1:14" x14ac:dyDescent="0.2">
      <c r="A1415">
        <v>574</v>
      </c>
      <c r="B1415">
        <v>20</v>
      </c>
      <c r="C1415" t="s">
        <v>61</v>
      </c>
      <c r="D1415">
        <v>15</v>
      </c>
      <c r="E1415">
        <v>26</v>
      </c>
      <c r="F1415">
        <v>3</v>
      </c>
      <c r="G1415">
        <v>50</v>
      </c>
      <c r="H1415" s="8">
        <f>Cocina[[#This Row],[Tiempo de Preparación]]/Cocina[[#This Row],[Cantidad Ordenada]]</f>
        <v>16.666666666666668</v>
      </c>
      <c r="I1415">
        <f>Cocina[[#This Row],[Precio Unitario]]*Cocina[[#This Row],[Cantidad Ordenada]]</f>
        <v>78</v>
      </c>
      <c r="J1415">
        <f>Cocina[[#This Row],[Costo Unitario]]*Cocina[[#This Row],[Cantidad Ordenada]]</f>
        <v>45</v>
      </c>
      <c r="K1415">
        <f>Cocina[[#This Row],[Ganacia Bruta]]-Cocina[[#This Row],[Coste Total]]</f>
        <v>33</v>
      </c>
      <c r="L1415" s="3">
        <f>Cocina[[#This Row],[Ganancia Neta]]/Cocina[[#This Row],[Ganacia Bruta]]</f>
        <v>0.42307692307692307</v>
      </c>
      <c r="N1415"/>
    </row>
    <row r="1416" spans="1:14" x14ac:dyDescent="0.2">
      <c r="A1416">
        <v>574</v>
      </c>
      <c r="B1416">
        <v>20</v>
      </c>
      <c r="C1416" t="s">
        <v>35</v>
      </c>
      <c r="D1416">
        <v>22</v>
      </c>
      <c r="E1416">
        <v>36</v>
      </c>
      <c r="F1416">
        <v>2</v>
      </c>
      <c r="G1416">
        <v>40</v>
      </c>
      <c r="H1416" s="8">
        <f>Cocina[[#This Row],[Tiempo de Preparación]]/Cocina[[#This Row],[Cantidad Ordenada]]</f>
        <v>20</v>
      </c>
      <c r="I1416">
        <f>Cocina[[#This Row],[Precio Unitario]]*Cocina[[#This Row],[Cantidad Ordenada]]</f>
        <v>72</v>
      </c>
      <c r="J1416">
        <f>Cocina[[#This Row],[Costo Unitario]]*Cocina[[#This Row],[Cantidad Ordenada]]</f>
        <v>44</v>
      </c>
      <c r="K1416">
        <f>Cocina[[#This Row],[Ganacia Bruta]]-Cocina[[#This Row],[Coste Total]]</f>
        <v>28</v>
      </c>
      <c r="L1416" s="3">
        <f>Cocina[[#This Row],[Ganancia Neta]]/Cocina[[#This Row],[Ganacia Bruta]]</f>
        <v>0.3888888888888889</v>
      </c>
      <c r="N1416"/>
    </row>
    <row r="1417" spans="1:14" x14ac:dyDescent="0.2">
      <c r="A1417">
        <v>574</v>
      </c>
      <c r="B1417">
        <v>20</v>
      </c>
      <c r="C1417" t="s">
        <v>37</v>
      </c>
      <c r="D1417">
        <v>10</v>
      </c>
      <c r="E1417">
        <v>18</v>
      </c>
      <c r="F1417">
        <v>2</v>
      </c>
      <c r="G1417">
        <v>37</v>
      </c>
      <c r="H1417" s="8">
        <f>Cocina[[#This Row],[Tiempo de Preparación]]/Cocina[[#This Row],[Cantidad Ordenada]]</f>
        <v>18.5</v>
      </c>
      <c r="I1417">
        <f>Cocina[[#This Row],[Precio Unitario]]*Cocina[[#This Row],[Cantidad Ordenada]]</f>
        <v>36</v>
      </c>
      <c r="J1417">
        <f>Cocina[[#This Row],[Costo Unitario]]*Cocina[[#This Row],[Cantidad Ordenada]]</f>
        <v>20</v>
      </c>
      <c r="K1417">
        <f>Cocina[[#This Row],[Ganacia Bruta]]-Cocina[[#This Row],[Coste Total]]</f>
        <v>16</v>
      </c>
      <c r="L1417" s="3">
        <f>Cocina[[#This Row],[Ganancia Neta]]/Cocina[[#This Row],[Ganacia Bruta]]</f>
        <v>0.44444444444444442</v>
      </c>
      <c r="N1417"/>
    </row>
    <row r="1418" spans="1:14" x14ac:dyDescent="0.2">
      <c r="A1418">
        <v>574</v>
      </c>
      <c r="B1418">
        <v>20</v>
      </c>
      <c r="C1418" t="s">
        <v>33</v>
      </c>
      <c r="D1418">
        <v>13</v>
      </c>
      <c r="E1418">
        <v>21</v>
      </c>
      <c r="F1418">
        <v>1</v>
      </c>
      <c r="G1418">
        <v>41</v>
      </c>
      <c r="H1418" s="8">
        <f>Cocina[[#This Row],[Tiempo de Preparación]]/Cocina[[#This Row],[Cantidad Ordenada]]</f>
        <v>41</v>
      </c>
      <c r="I1418">
        <f>Cocina[[#This Row],[Precio Unitario]]*Cocina[[#This Row],[Cantidad Ordenada]]</f>
        <v>21</v>
      </c>
      <c r="J1418">
        <f>Cocina[[#This Row],[Costo Unitario]]*Cocina[[#This Row],[Cantidad Ordenada]]</f>
        <v>13</v>
      </c>
      <c r="K1418">
        <f>Cocina[[#This Row],[Ganacia Bruta]]-Cocina[[#This Row],[Coste Total]]</f>
        <v>8</v>
      </c>
      <c r="L1418" s="3">
        <f>Cocina[[#This Row],[Ganancia Neta]]/Cocina[[#This Row],[Ganacia Bruta]]</f>
        <v>0.38095238095238093</v>
      </c>
      <c r="N1418"/>
    </row>
    <row r="1419" spans="1:14" x14ac:dyDescent="0.2">
      <c r="A1419">
        <v>575</v>
      </c>
      <c r="B1419">
        <v>15</v>
      </c>
      <c r="C1419" t="s">
        <v>37</v>
      </c>
      <c r="D1419">
        <v>10</v>
      </c>
      <c r="E1419">
        <v>18</v>
      </c>
      <c r="F1419">
        <v>1</v>
      </c>
      <c r="G1419">
        <v>44</v>
      </c>
      <c r="H1419" s="8">
        <f>Cocina[[#This Row],[Tiempo de Preparación]]/Cocina[[#This Row],[Cantidad Ordenada]]</f>
        <v>44</v>
      </c>
      <c r="I1419">
        <f>Cocina[[#This Row],[Precio Unitario]]*Cocina[[#This Row],[Cantidad Ordenada]]</f>
        <v>18</v>
      </c>
      <c r="J1419">
        <f>Cocina[[#This Row],[Costo Unitario]]*Cocina[[#This Row],[Cantidad Ordenada]]</f>
        <v>10</v>
      </c>
      <c r="K1419">
        <f>Cocina[[#This Row],[Ganacia Bruta]]-Cocina[[#This Row],[Coste Total]]</f>
        <v>8</v>
      </c>
      <c r="L1419" s="3">
        <f>Cocina[[#This Row],[Ganancia Neta]]/Cocina[[#This Row],[Ganacia Bruta]]</f>
        <v>0.44444444444444442</v>
      </c>
      <c r="N1419"/>
    </row>
    <row r="1420" spans="1:14" x14ac:dyDescent="0.2">
      <c r="A1420">
        <v>576</v>
      </c>
      <c r="B1420">
        <v>9</v>
      </c>
      <c r="C1420" t="s">
        <v>102</v>
      </c>
      <c r="D1420">
        <v>20</v>
      </c>
      <c r="E1420">
        <v>33</v>
      </c>
      <c r="F1420">
        <v>1</v>
      </c>
      <c r="G1420">
        <v>46</v>
      </c>
      <c r="H1420" s="8">
        <f>Cocina[[#This Row],[Tiempo de Preparación]]/Cocina[[#This Row],[Cantidad Ordenada]]</f>
        <v>46</v>
      </c>
      <c r="I1420">
        <f>Cocina[[#This Row],[Precio Unitario]]*Cocina[[#This Row],[Cantidad Ordenada]]</f>
        <v>33</v>
      </c>
      <c r="J1420">
        <f>Cocina[[#This Row],[Costo Unitario]]*Cocina[[#This Row],[Cantidad Ordenada]]</f>
        <v>20</v>
      </c>
      <c r="K1420">
        <f>Cocina[[#This Row],[Ganacia Bruta]]-Cocina[[#This Row],[Coste Total]]</f>
        <v>13</v>
      </c>
      <c r="L1420" s="3">
        <f>Cocina[[#This Row],[Ganancia Neta]]/Cocina[[#This Row],[Ganacia Bruta]]</f>
        <v>0.39393939393939392</v>
      </c>
      <c r="N1420"/>
    </row>
    <row r="1421" spans="1:14" x14ac:dyDescent="0.2">
      <c r="A1421">
        <v>576</v>
      </c>
      <c r="B1421">
        <v>9</v>
      </c>
      <c r="C1421" t="s">
        <v>47</v>
      </c>
      <c r="D1421">
        <v>19</v>
      </c>
      <c r="E1421">
        <v>31</v>
      </c>
      <c r="F1421">
        <v>3</v>
      </c>
      <c r="G1421">
        <v>32</v>
      </c>
      <c r="H1421" s="8">
        <f>Cocina[[#This Row],[Tiempo de Preparación]]/Cocina[[#This Row],[Cantidad Ordenada]]</f>
        <v>10.666666666666666</v>
      </c>
      <c r="I1421">
        <f>Cocina[[#This Row],[Precio Unitario]]*Cocina[[#This Row],[Cantidad Ordenada]]</f>
        <v>93</v>
      </c>
      <c r="J1421">
        <f>Cocina[[#This Row],[Costo Unitario]]*Cocina[[#This Row],[Cantidad Ordenada]]</f>
        <v>57</v>
      </c>
      <c r="K1421">
        <f>Cocina[[#This Row],[Ganacia Bruta]]-Cocina[[#This Row],[Coste Total]]</f>
        <v>36</v>
      </c>
      <c r="L1421" s="3">
        <f>Cocina[[#This Row],[Ganancia Neta]]/Cocina[[#This Row],[Ganacia Bruta]]</f>
        <v>0.38709677419354838</v>
      </c>
      <c r="N1421"/>
    </row>
    <row r="1422" spans="1:14" x14ac:dyDescent="0.2">
      <c r="A1422">
        <v>576</v>
      </c>
      <c r="B1422">
        <v>9</v>
      </c>
      <c r="C1422" t="s">
        <v>35</v>
      </c>
      <c r="D1422">
        <v>22</v>
      </c>
      <c r="E1422">
        <v>36</v>
      </c>
      <c r="F1422">
        <v>3</v>
      </c>
      <c r="G1422">
        <v>37</v>
      </c>
      <c r="H1422" s="8">
        <f>Cocina[[#This Row],[Tiempo de Preparación]]/Cocina[[#This Row],[Cantidad Ordenada]]</f>
        <v>12.333333333333334</v>
      </c>
      <c r="I1422">
        <f>Cocina[[#This Row],[Precio Unitario]]*Cocina[[#This Row],[Cantidad Ordenada]]</f>
        <v>108</v>
      </c>
      <c r="J1422">
        <f>Cocina[[#This Row],[Costo Unitario]]*Cocina[[#This Row],[Cantidad Ordenada]]</f>
        <v>66</v>
      </c>
      <c r="K1422">
        <f>Cocina[[#This Row],[Ganacia Bruta]]-Cocina[[#This Row],[Coste Total]]</f>
        <v>42</v>
      </c>
      <c r="L1422" s="3">
        <f>Cocina[[#This Row],[Ganancia Neta]]/Cocina[[#This Row],[Ganacia Bruta]]</f>
        <v>0.3888888888888889</v>
      </c>
      <c r="N1422"/>
    </row>
    <row r="1423" spans="1:14" x14ac:dyDescent="0.2">
      <c r="A1423">
        <v>577</v>
      </c>
      <c r="B1423">
        <v>5</v>
      </c>
      <c r="C1423" t="s">
        <v>37</v>
      </c>
      <c r="D1423">
        <v>10</v>
      </c>
      <c r="E1423">
        <v>18</v>
      </c>
      <c r="F1423">
        <v>1</v>
      </c>
      <c r="G1423">
        <v>10</v>
      </c>
      <c r="H1423" s="8">
        <f>Cocina[[#This Row],[Tiempo de Preparación]]/Cocina[[#This Row],[Cantidad Ordenada]]</f>
        <v>10</v>
      </c>
      <c r="I1423">
        <f>Cocina[[#This Row],[Precio Unitario]]*Cocina[[#This Row],[Cantidad Ordenada]]</f>
        <v>18</v>
      </c>
      <c r="J1423">
        <f>Cocina[[#This Row],[Costo Unitario]]*Cocina[[#This Row],[Cantidad Ordenada]]</f>
        <v>10</v>
      </c>
      <c r="K1423">
        <f>Cocina[[#This Row],[Ganacia Bruta]]-Cocina[[#This Row],[Coste Total]]</f>
        <v>8</v>
      </c>
      <c r="L1423" s="3">
        <f>Cocina[[#This Row],[Ganancia Neta]]/Cocina[[#This Row],[Ganacia Bruta]]</f>
        <v>0.44444444444444442</v>
      </c>
      <c r="N1423"/>
    </row>
    <row r="1424" spans="1:14" x14ac:dyDescent="0.2">
      <c r="A1424">
        <v>577</v>
      </c>
      <c r="B1424">
        <v>5</v>
      </c>
      <c r="C1424" t="s">
        <v>82</v>
      </c>
      <c r="D1424">
        <v>13</v>
      </c>
      <c r="E1424">
        <v>22</v>
      </c>
      <c r="F1424">
        <v>1</v>
      </c>
      <c r="G1424">
        <v>15</v>
      </c>
      <c r="H1424" s="8">
        <f>Cocina[[#This Row],[Tiempo de Preparación]]/Cocina[[#This Row],[Cantidad Ordenada]]</f>
        <v>15</v>
      </c>
      <c r="I1424">
        <f>Cocina[[#This Row],[Precio Unitario]]*Cocina[[#This Row],[Cantidad Ordenada]]</f>
        <v>22</v>
      </c>
      <c r="J1424">
        <f>Cocina[[#This Row],[Costo Unitario]]*Cocina[[#This Row],[Cantidad Ordenada]]</f>
        <v>13</v>
      </c>
      <c r="K1424">
        <f>Cocina[[#This Row],[Ganacia Bruta]]-Cocina[[#This Row],[Coste Total]]</f>
        <v>9</v>
      </c>
      <c r="L1424" s="3">
        <f>Cocina[[#This Row],[Ganancia Neta]]/Cocina[[#This Row],[Ganacia Bruta]]</f>
        <v>0.40909090909090912</v>
      </c>
      <c r="N1424"/>
    </row>
    <row r="1425" spans="1:14" x14ac:dyDescent="0.2">
      <c r="A1425">
        <v>578</v>
      </c>
      <c r="B1425">
        <v>11</v>
      </c>
      <c r="C1425" t="s">
        <v>31</v>
      </c>
      <c r="D1425">
        <v>18</v>
      </c>
      <c r="E1425">
        <v>30</v>
      </c>
      <c r="F1425">
        <v>3</v>
      </c>
      <c r="G1425">
        <v>44</v>
      </c>
      <c r="H1425" s="8">
        <f>Cocina[[#This Row],[Tiempo de Preparación]]/Cocina[[#This Row],[Cantidad Ordenada]]</f>
        <v>14.666666666666666</v>
      </c>
      <c r="I1425">
        <f>Cocina[[#This Row],[Precio Unitario]]*Cocina[[#This Row],[Cantidad Ordenada]]</f>
        <v>90</v>
      </c>
      <c r="J1425">
        <f>Cocina[[#This Row],[Costo Unitario]]*Cocina[[#This Row],[Cantidad Ordenada]]</f>
        <v>54</v>
      </c>
      <c r="K1425">
        <f>Cocina[[#This Row],[Ganacia Bruta]]-Cocina[[#This Row],[Coste Total]]</f>
        <v>36</v>
      </c>
      <c r="L1425" s="3">
        <f>Cocina[[#This Row],[Ganancia Neta]]/Cocina[[#This Row],[Ganacia Bruta]]</f>
        <v>0.4</v>
      </c>
      <c r="N1425"/>
    </row>
    <row r="1426" spans="1:14" x14ac:dyDescent="0.2">
      <c r="A1426">
        <v>579</v>
      </c>
      <c r="B1426">
        <v>9</v>
      </c>
      <c r="C1426" t="s">
        <v>50</v>
      </c>
      <c r="D1426">
        <v>15</v>
      </c>
      <c r="E1426">
        <v>25</v>
      </c>
      <c r="F1426">
        <v>2</v>
      </c>
      <c r="G1426">
        <v>48</v>
      </c>
      <c r="H1426" s="8">
        <f>Cocina[[#This Row],[Tiempo de Preparación]]/Cocina[[#This Row],[Cantidad Ordenada]]</f>
        <v>24</v>
      </c>
      <c r="I1426">
        <f>Cocina[[#This Row],[Precio Unitario]]*Cocina[[#This Row],[Cantidad Ordenada]]</f>
        <v>50</v>
      </c>
      <c r="J1426">
        <f>Cocina[[#This Row],[Costo Unitario]]*Cocina[[#This Row],[Cantidad Ordenada]]</f>
        <v>30</v>
      </c>
      <c r="K1426">
        <f>Cocina[[#This Row],[Ganacia Bruta]]-Cocina[[#This Row],[Coste Total]]</f>
        <v>20</v>
      </c>
      <c r="L1426" s="3">
        <f>Cocina[[#This Row],[Ganancia Neta]]/Cocina[[#This Row],[Ganacia Bruta]]</f>
        <v>0.4</v>
      </c>
      <c r="N1426"/>
    </row>
    <row r="1427" spans="1:14" x14ac:dyDescent="0.2">
      <c r="A1427">
        <v>580</v>
      </c>
      <c r="B1427">
        <v>10</v>
      </c>
      <c r="C1427" t="s">
        <v>102</v>
      </c>
      <c r="D1427">
        <v>20</v>
      </c>
      <c r="E1427">
        <v>33</v>
      </c>
      <c r="F1427">
        <v>1</v>
      </c>
      <c r="G1427">
        <v>30</v>
      </c>
      <c r="H1427" s="8">
        <f>Cocina[[#This Row],[Tiempo de Preparación]]/Cocina[[#This Row],[Cantidad Ordenada]]</f>
        <v>30</v>
      </c>
      <c r="I1427">
        <f>Cocina[[#This Row],[Precio Unitario]]*Cocina[[#This Row],[Cantidad Ordenada]]</f>
        <v>33</v>
      </c>
      <c r="J1427">
        <f>Cocina[[#This Row],[Costo Unitario]]*Cocina[[#This Row],[Cantidad Ordenada]]</f>
        <v>20</v>
      </c>
      <c r="K1427">
        <f>Cocina[[#This Row],[Ganacia Bruta]]-Cocina[[#This Row],[Coste Total]]</f>
        <v>13</v>
      </c>
      <c r="L1427" s="3">
        <f>Cocina[[#This Row],[Ganancia Neta]]/Cocina[[#This Row],[Ganacia Bruta]]</f>
        <v>0.39393939393939392</v>
      </c>
      <c r="N1427"/>
    </row>
    <row r="1428" spans="1:14" x14ac:dyDescent="0.2">
      <c r="A1428">
        <v>581</v>
      </c>
      <c r="B1428">
        <v>18</v>
      </c>
      <c r="C1428" t="s">
        <v>102</v>
      </c>
      <c r="D1428">
        <v>20</v>
      </c>
      <c r="E1428">
        <v>33</v>
      </c>
      <c r="F1428">
        <v>1</v>
      </c>
      <c r="G1428">
        <v>15</v>
      </c>
      <c r="H1428" s="8">
        <f>Cocina[[#This Row],[Tiempo de Preparación]]/Cocina[[#This Row],[Cantidad Ordenada]]</f>
        <v>15</v>
      </c>
      <c r="I1428">
        <f>Cocina[[#This Row],[Precio Unitario]]*Cocina[[#This Row],[Cantidad Ordenada]]</f>
        <v>33</v>
      </c>
      <c r="J1428">
        <f>Cocina[[#This Row],[Costo Unitario]]*Cocina[[#This Row],[Cantidad Ordenada]]</f>
        <v>20</v>
      </c>
      <c r="K1428">
        <f>Cocina[[#This Row],[Ganacia Bruta]]-Cocina[[#This Row],[Coste Total]]</f>
        <v>13</v>
      </c>
      <c r="L1428" s="3">
        <f>Cocina[[#This Row],[Ganancia Neta]]/Cocina[[#This Row],[Ganacia Bruta]]</f>
        <v>0.39393939393939392</v>
      </c>
      <c r="N1428"/>
    </row>
    <row r="1429" spans="1:14" x14ac:dyDescent="0.2">
      <c r="A1429">
        <v>581</v>
      </c>
      <c r="B1429">
        <v>18</v>
      </c>
      <c r="C1429" t="s">
        <v>31</v>
      </c>
      <c r="D1429">
        <v>18</v>
      </c>
      <c r="E1429">
        <v>30</v>
      </c>
      <c r="F1429">
        <v>3</v>
      </c>
      <c r="G1429">
        <v>40</v>
      </c>
      <c r="H1429" s="8">
        <f>Cocina[[#This Row],[Tiempo de Preparación]]/Cocina[[#This Row],[Cantidad Ordenada]]</f>
        <v>13.333333333333334</v>
      </c>
      <c r="I1429">
        <f>Cocina[[#This Row],[Precio Unitario]]*Cocina[[#This Row],[Cantidad Ordenada]]</f>
        <v>90</v>
      </c>
      <c r="J1429">
        <f>Cocina[[#This Row],[Costo Unitario]]*Cocina[[#This Row],[Cantidad Ordenada]]</f>
        <v>54</v>
      </c>
      <c r="K1429">
        <f>Cocina[[#This Row],[Ganacia Bruta]]-Cocina[[#This Row],[Coste Total]]</f>
        <v>36</v>
      </c>
      <c r="L1429" s="3">
        <f>Cocina[[#This Row],[Ganancia Neta]]/Cocina[[#This Row],[Ganacia Bruta]]</f>
        <v>0.4</v>
      </c>
      <c r="N1429"/>
    </row>
    <row r="1430" spans="1:14" x14ac:dyDescent="0.2">
      <c r="A1430">
        <v>582</v>
      </c>
      <c r="B1430">
        <v>3</v>
      </c>
      <c r="C1430" t="s">
        <v>41</v>
      </c>
      <c r="D1430">
        <v>16</v>
      </c>
      <c r="E1430">
        <v>27</v>
      </c>
      <c r="F1430">
        <v>2</v>
      </c>
      <c r="G1430">
        <v>42</v>
      </c>
      <c r="H1430" s="8">
        <f>Cocina[[#This Row],[Tiempo de Preparación]]/Cocina[[#This Row],[Cantidad Ordenada]]</f>
        <v>21</v>
      </c>
      <c r="I1430">
        <f>Cocina[[#This Row],[Precio Unitario]]*Cocina[[#This Row],[Cantidad Ordenada]]</f>
        <v>54</v>
      </c>
      <c r="J1430">
        <f>Cocina[[#This Row],[Costo Unitario]]*Cocina[[#This Row],[Cantidad Ordenada]]</f>
        <v>32</v>
      </c>
      <c r="K1430">
        <f>Cocina[[#This Row],[Ganacia Bruta]]-Cocina[[#This Row],[Coste Total]]</f>
        <v>22</v>
      </c>
      <c r="L1430" s="3">
        <f>Cocina[[#This Row],[Ganancia Neta]]/Cocina[[#This Row],[Ganacia Bruta]]</f>
        <v>0.40740740740740738</v>
      </c>
      <c r="N1430"/>
    </row>
    <row r="1431" spans="1:14" x14ac:dyDescent="0.2">
      <c r="A1431">
        <v>583</v>
      </c>
      <c r="B1431">
        <v>9</v>
      </c>
      <c r="C1431" t="s">
        <v>44</v>
      </c>
      <c r="D1431">
        <v>11</v>
      </c>
      <c r="E1431">
        <v>19</v>
      </c>
      <c r="F1431">
        <v>3</v>
      </c>
      <c r="G1431">
        <v>15</v>
      </c>
      <c r="H1431" s="8">
        <f>Cocina[[#This Row],[Tiempo de Preparación]]/Cocina[[#This Row],[Cantidad Ordenada]]</f>
        <v>5</v>
      </c>
      <c r="I1431">
        <f>Cocina[[#This Row],[Precio Unitario]]*Cocina[[#This Row],[Cantidad Ordenada]]</f>
        <v>57</v>
      </c>
      <c r="J1431">
        <f>Cocina[[#This Row],[Costo Unitario]]*Cocina[[#This Row],[Cantidad Ordenada]]</f>
        <v>33</v>
      </c>
      <c r="K1431">
        <f>Cocina[[#This Row],[Ganacia Bruta]]-Cocina[[#This Row],[Coste Total]]</f>
        <v>24</v>
      </c>
      <c r="L1431" s="3">
        <f>Cocina[[#This Row],[Ganancia Neta]]/Cocina[[#This Row],[Ganacia Bruta]]</f>
        <v>0.42105263157894735</v>
      </c>
      <c r="N1431"/>
    </row>
    <row r="1432" spans="1:14" x14ac:dyDescent="0.2">
      <c r="A1432">
        <v>583</v>
      </c>
      <c r="B1432">
        <v>9</v>
      </c>
      <c r="C1432" t="s">
        <v>37</v>
      </c>
      <c r="D1432">
        <v>10</v>
      </c>
      <c r="E1432">
        <v>18</v>
      </c>
      <c r="F1432">
        <v>1</v>
      </c>
      <c r="G1432">
        <v>11</v>
      </c>
      <c r="H1432" s="8">
        <f>Cocina[[#This Row],[Tiempo de Preparación]]/Cocina[[#This Row],[Cantidad Ordenada]]</f>
        <v>11</v>
      </c>
      <c r="I1432">
        <f>Cocina[[#This Row],[Precio Unitario]]*Cocina[[#This Row],[Cantidad Ordenada]]</f>
        <v>18</v>
      </c>
      <c r="J1432">
        <f>Cocina[[#This Row],[Costo Unitario]]*Cocina[[#This Row],[Cantidad Ordenada]]</f>
        <v>10</v>
      </c>
      <c r="K1432">
        <f>Cocina[[#This Row],[Ganacia Bruta]]-Cocina[[#This Row],[Coste Total]]</f>
        <v>8</v>
      </c>
      <c r="L1432" s="3">
        <f>Cocina[[#This Row],[Ganancia Neta]]/Cocina[[#This Row],[Ganacia Bruta]]</f>
        <v>0.44444444444444442</v>
      </c>
      <c r="N1432"/>
    </row>
    <row r="1433" spans="1:14" x14ac:dyDescent="0.2">
      <c r="A1433">
        <v>583</v>
      </c>
      <c r="B1433">
        <v>9</v>
      </c>
      <c r="C1433" t="s">
        <v>65</v>
      </c>
      <c r="D1433">
        <v>14</v>
      </c>
      <c r="E1433">
        <v>24</v>
      </c>
      <c r="F1433">
        <v>2</v>
      </c>
      <c r="G1433">
        <v>29</v>
      </c>
      <c r="H1433" s="8">
        <f>Cocina[[#This Row],[Tiempo de Preparación]]/Cocina[[#This Row],[Cantidad Ordenada]]</f>
        <v>14.5</v>
      </c>
      <c r="I1433">
        <f>Cocina[[#This Row],[Precio Unitario]]*Cocina[[#This Row],[Cantidad Ordenada]]</f>
        <v>48</v>
      </c>
      <c r="J1433">
        <f>Cocina[[#This Row],[Costo Unitario]]*Cocina[[#This Row],[Cantidad Ordenada]]</f>
        <v>28</v>
      </c>
      <c r="K1433">
        <f>Cocina[[#This Row],[Ganacia Bruta]]-Cocina[[#This Row],[Coste Total]]</f>
        <v>20</v>
      </c>
      <c r="L1433" s="3">
        <f>Cocina[[#This Row],[Ganancia Neta]]/Cocina[[#This Row],[Ganacia Bruta]]</f>
        <v>0.41666666666666669</v>
      </c>
      <c r="N1433"/>
    </row>
    <row r="1434" spans="1:14" x14ac:dyDescent="0.2">
      <c r="A1434">
        <v>583</v>
      </c>
      <c r="B1434">
        <v>9</v>
      </c>
      <c r="C1434" t="s">
        <v>26</v>
      </c>
      <c r="D1434">
        <v>25</v>
      </c>
      <c r="E1434">
        <v>40</v>
      </c>
      <c r="F1434">
        <v>3</v>
      </c>
      <c r="G1434">
        <v>50</v>
      </c>
      <c r="H1434" s="8">
        <f>Cocina[[#This Row],[Tiempo de Preparación]]/Cocina[[#This Row],[Cantidad Ordenada]]</f>
        <v>16.666666666666668</v>
      </c>
      <c r="I1434">
        <f>Cocina[[#This Row],[Precio Unitario]]*Cocina[[#This Row],[Cantidad Ordenada]]</f>
        <v>120</v>
      </c>
      <c r="J1434">
        <f>Cocina[[#This Row],[Costo Unitario]]*Cocina[[#This Row],[Cantidad Ordenada]]</f>
        <v>75</v>
      </c>
      <c r="K1434">
        <f>Cocina[[#This Row],[Ganacia Bruta]]-Cocina[[#This Row],[Coste Total]]</f>
        <v>45</v>
      </c>
      <c r="L1434" s="3">
        <f>Cocina[[#This Row],[Ganancia Neta]]/Cocina[[#This Row],[Ganacia Bruta]]</f>
        <v>0.375</v>
      </c>
      <c r="N1434"/>
    </row>
    <row r="1435" spans="1:14" x14ac:dyDescent="0.2">
      <c r="A1435">
        <v>584</v>
      </c>
      <c r="B1435">
        <v>9</v>
      </c>
      <c r="C1435" t="s">
        <v>33</v>
      </c>
      <c r="D1435">
        <v>13</v>
      </c>
      <c r="E1435">
        <v>21</v>
      </c>
      <c r="F1435">
        <v>1</v>
      </c>
      <c r="G1435">
        <v>57</v>
      </c>
      <c r="H1435" s="8">
        <f>Cocina[[#This Row],[Tiempo de Preparación]]/Cocina[[#This Row],[Cantidad Ordenada]]</f>
        <v>57</v>
      </c>
      <c r="I1435">
        <f>Cocina[[#This Row],[Precio Unitario]]*Cocina[[#This Row],[Cantidad Ordenada]]</f>
        <v>21</v>
      </c>
      <c r="J1435">
        <f>Cocina[[#This Row],[Costo Unitario]]*Cocina[[#This Row],[Cantidad Ordenada]]</f>
        <v>13</v>
      </c>
      <c r="K1435">
        <f>Cocina[[#This Row],[Ganacia Bruta]]-Cocina[[#This Row],[Coste Total]]</f>
        <v>8</v>
      </c>
      <c r="L1435" s="3">
        <f>Cocina[[#This Row],[Ganancia Neta]]/Cocina[[#This Row],[Ganacia Bruta]]</f>
        <v>0.38095238095238093</v>
      </c>
      <c r="N1435"/>
    </row>
    <row r="1436" spans="1:14" x14ac:dyDescent="0.2">
      <c r="A1436">
        <v>584</v>
      </c>
      <c r="B1436">
        <v>9</v>
      </c>
      <c r="C1436" t="s">
        <v>47</v>
      </c>
      <c r="D1436">
        <v>19</v>
      </c>
      <c r="E1436">
        <v>31</v>
      </c>
      <c r="F1436">
        <v>2</v>
      </c>
      <c r="G1436">
        <v>34</v>
      </c>
      <c r="H1436" s="8">
        <f>Cocina[[#This Row],[Tiempo de Preparación]]/Cocina[[#This Row],[Cantidad Ordenada]]</f>
        <v>17</v>
      </c>
      <c r="I1436">
        <f>Cocina[[#This Row],[Precio Unitario]]*Cocina[[#This Row],[Cantidad Ordenada]]</f>
        <v>62</v>
      </c>
      <c r="J1436">
        <f>Cocina[[#This Row],[Costo Unitario]]*Cocina[[#This Row],[Cantidad Ordenada]]</f>
        <v>38</v>
      </c>
      <c r="K1436">
        <f>Cocina[[#This Row],[Ganacia Bruta]]-Cocina[[#This Row],[Coste Total]]</f>
        <v>24</v>
      </c>
      <c r="L1436" s="3">
        <f>Cocina[[#This Row],[Ganancia Neta]]/Cocina[[#This Row],[Ganacia Bruta]]</f>
        <v>0.38709677419354838</v>
      </c>
      <c r="N1436"/>
    </row>
    <row r="1437" spans="1:14" x14ac:dyDescent="0.2">
      <c r="A1437">
        <v>584</v>
      </c>
      <c r="B1437">
        <v>9</v>
      </c>
      <c r="C1437" t="s">
        <v>22</v>
      </c>
      <c r="D1437">
        <v>16</v>
      </c>
      <c r="E1437">
        <v>28</v>
      </c>
      <c r="F1437">
        <v>2</v>
      </c>
      <c r="G1437">
        <v>23</v>
      </c>
      <c r="H1437" s="8">
        <f>Cocina[[#This Row],[Tiempo de Preparación]]/Cocina[[#This Row],[Cantidad Ordenada]]</f>
        <v>11.5</v>
      </c>
      <c r="I1437">
        <f>Cocina[[#This Row],[Precio Unitario]]*Cocina[[#This Row],[Cantidad Ordenada]]</f>
        <v>56</v>
      </c>
      <c r="J1437">
        <f>Cocina[[#This Row],[Costo Unitario]]*Cocina[[#This Row],[Cantidad Ordenada]]</f>
        <v>32</v>
      </c>
      <c r="K1437">
        <f>Cocina[[#This Row],[Ganacia Bruta]]-Cocina[[#This Row],[Coste Total]]</f>
        <v>24</v>
      </c>
      <c r="L1437" s="3">
        <f>Cocina[[#This Row],[Ganancia Neta]]/Cocina[[#This Row],[Ganacia Bruta]]</f>
        <v>0.42857142857142855</v>
      </c>
      <c r="N1437"/>
    </row>
    <row r="1438" spans="1:14" x14ac:dyDescent="0.2">
      <c r="A1438">
        <v>585</v>
      </c>
      <c r="B1438">
        <v>3</v>
      </c>
      <c r="C1438" t="s">
        <v>95</v>
      </c>
      <c r="D1438">
        <v>19</v>
      </c>
      <c r="E1438">
        <v>32</v>
      </c>
      <c r="F1438">
        <v>1</v>
      </c>
      <c r="G1438">
        <v>35</v>
      </c>
      <c r="H1438" s="8">
        <f>Cocina[[#This Row],[Tiempo de Preparación]]/Cocina[[#This Row],[Cantidad Ordenada]]</f>
        <v>35</v>
      </c>
      <c r="I1438">
        <f>Cocina[[#This Row],[Precio Unitario]]*Cocina[[#This Row],[Cantidad Ordenada]]</f>
        <v>32</v>
      </c>
      <c r="J1438">
        <f>Cocina[[#This Row],[Costo Unitario]]*Cocina[[#This Row],[Cantidad Ordenada]]</f>
        <v>19</v>
      </c>
      <c r="K1438">
        <f>Cocina[[#This Row],[Ganacia Bruta]]-Cocina[[#This Row],[Coste Total]]</f>
        <v>13</v>
      </c>
      <c r="L1438" s="3">
        <f>Cocina[[#This Row],[Ganancia Neta]]/Cocina[[#This Row],[Ganacia Bruta]]</f>
        <v>0.40625</v>
      </c>
      <c r="N1438"/>
    </row>
    <row r="1439" spans="1:14" x14ac:dyDescent="0.2">
      <c r="A1439">
        <v>585</v>
      </c>
      <c r="B1439">
        <v>3</v>
      </c>
      <c r="C1439" t="s">
        <v>11</v>
      </c>
      <c r="D1439">
        <v>21</v>
      </c>
      <c r="E1439">
        <v>35</v>
      </c>
      <c r="F1439">
        <v>1</v>
      </c>
      <c r="G1439">
        <v>8</v>
      </c>
      <c r="H1439" s="8">
        <f>Cocina[[#This Row],[Tiempo de Preparación]]/Cocina[[#This Row],[Cantidad Ordenada]]</f>
        <v>8</v>
      </c>
      <c r="I1439">
        <f>Cocina[[#This Row],[Precio Unitario]]*Cocina[[#This Row],[Cantidad Ordenada]]</f>
        <v>35</v>
      </c>
      <c r="J1439">
        <f>Cocina[[#This Row],[Costo Unitario]]*Cocina[[#This Row],[Cantidad Ordenada]]</f>
        <v>21</v>
      </c>
      <c r="K1439">
        <f>Cocina[[#This Row],[Ganacia Bruta]]-Cocina[[#This Row],[Coste Total]]</f>
        <v>14</v>
      </c>
      <c r="L1439" s="3">
        <f>Cocina[[#This Row],[Ganancia Neta]]/Cocina[[#This Row],[Ganacia Bruta]]</f>
        <v>0.4</v>
      </c>
      <c r="N1439"/>
    </row>
    <row r="1440" spans="1:14" x14ac:dyDescent="0.2">
      <c r="A1440">
        <v>585</v>
      </c>
      <c r="B1440">
        <v>3</v>
      </c>
      <c r="C1440" t="s">
        <v>37</v>
      </c>
      <c r="D1440">
        <v>10</v>
      </c>
      <c r="E1440">
        <v>18</v>
      </c>
      <c r="F1440">
        <v>2</v>
      </c>
      <c r="G1440">
        <v>22</v>
      </c>
      <c r="H1440" s="8">
        <f>Cocina[[#This Row],[Tiempo de Preparación]]/Cocina[[#This Row],[Cantidad Ordenada]]</f>
        <v>11</v>
      </c>
      <c r="I1440">
        <f>Cocina[[#This Row],[Precio Unitario]]*Cocina[[#This Row],[Cantidad Ordenada]]</f>
        <v>36</v>
      </c>
      <c r="J1440">
        <f>Cocina[[#This Row],[Costo Unitario]]*Cocina[[#This Row],[Cantidad Ordenada]]</f>
        <v>20</v>
      </c>
      <c r="K1440">
        <f>Cocina[[#This Row],[Ganacia Bruta]]-Cocina[[#This Row],[Coste Total]]</f>
        <v>16</v>
      </c>
      <c r="L1440" s="3">
        <f>Cocina[[#This Row],[Ganancia Neta]]/Cocina[[#This Row],[Ganacia Bruta]]</f>
        <v>0.44444444444444442</v>
      </c>
      <c r="N1440"/>
    </row>
    <row r="1441" spans="1:14" x14ac:dyDescent="0.2">
      <c r="A1441">
        <v>585</v>
      </c>
      <c r="B1441">
        <v>3</v>
      </c>
      <c r="C1441" t="s">
        <v>50</v>
      </c>
      <c r="D1441">
        <v>15</v>
      </c>
      <c r="E1441">
        <v>25</v>
      </c>
      <c r="F1441">
        <v>1</v>
      </c>
      <c r="G1441">
        <v>30</v>
      </c>
      <c r="H1441" s="8">
        <f>Cocina[[#This Row],[Tiempo de Preparación]]/Cocina[[#This Row],[Cantidad Ordenada]]</f>
        <v>30</v>
      </c>
      <c r="I1441">
        <f>Cocina[[#This Row],[Precio Unitario]]*Cocina[[#This Row],[Cantidad Ordenada]]</f>
        <v>25</v>
      </c>
      <c r="J1441">
        <f>Cocina[[#This Row],[Costo Unitario]]*Cocina[[#This Row],[Cantidad Ordenada]]</f>
        <v>15</v>
      </c>
      <c r="K1441">
        <f>Cocina[[#This Row],[Ganacia Bruta]]-Cocina[[#This Row],[Coste Total]]</f>
        <v>10</v>
      </c>
      <c r="L1441" s="3">
        <f>Cocina[[#This Row],[Ganancia Neta]]/Cocina[[#This Row],[Ganacia Bruta]]</f>
        <v>0.4</v>
      </c>
      <c r="N1441"/>
    </row>
    <row r="1442" spans="1:14" x14ac:dyDescent="0.2">
      <c r="A1442">
        <v>586</v>
      </c>
      <c r="B1442">
        <v>17</v>
      </c>
      <c r="C1442" t="s">
        <v>102</v>
      </c>
      <c r="D1442">
        <v>20</v>
      </c>
      <c r="E1442">
        <v>33</v>
      </c>
      <c r="F1442">
        <v>3</v>
      </c>
      <c r="G1442">
        <v>47</v>
      </c>
      <c r="H1442" s="8">
        <f>Cocina[[#This Row],[Tiempo de Preparación]]/Cocina[[#This Row],[Cantidad Ordenada]]</f>
        <v>15.666666666666666</v>
      </c>
      <c r="I1442">
        <f>Cocina[[#This Row],[Precio Unitario]]*Cocina[[#This Row],[Cantidad Ordenada]]</f>
        <v>99</v>
      </c>
      <c r="J1442">
        <f>Cocina[[#This Row],[Costo Unitario]]*Cocina[[#This Row],[Cantidad Ordenada]]</f>
        <v>60</v>
      </c>
      <c r="K1442">
        <f>Cocina[[#This Row],[Ganacia Bruta]]-Cocina[[#This Row],[Coste Total]]</f>
        <v>39</v>
      </c>
      <c r="L1442" s="3">
        <f>Cocina[[#This Row],[Ganancia Neta]]/Cocina[[#This Row],[Ganacia Bruta]]</f>
        <v>0.39393939393939392</v>
      </c>
      <c r="N1442"/>
    </row>
    <row r="1443" spans="1:14" x14ac:dyDescent="0.2">
      <c r="A1443">
        <v>586</v>
      </c>
      <c r="B1443">
        <v>17</v>
      </c>
      <c r="C1443" t="s">
        <v>65</v>
      </c>
      <c r="D1443">
        <v>14</v>
      </c>
      <c r="E1443">
        <v>24</v>
      </c>
      <c r="F1443">
        <v>3</v>
      </c>
      <c r="G1443">
        <v>45</v>
      </c>
      <c r="H1443" s="8">
        <f>Cocina[[#This Row],[Tiempo de Preparación]]/Cocina[[#This Row],[Cantidad Ordenada]]</f>
        <v>15</v>
      </c>
      <c r="I1443">
        <f>Cocina[[#This Row],[Precio Unitario]]*Cocina[[#This Row],[Cantidad Ordenada]]</f>
        <v>72</v>
      </c>
      <c r="J1443">
        <f>Cocina[[#This Row],[Costo Unitario]]*Cocina[[#This Row],[Cantidad Ordenada]]</f>
        <v>42</v>
      </c>
      <c r="K1443">
        <f>Cocina[[#This Row],[Ganacia Bruta]]-Cocina[[#This Row],[Coste Total]]</f>
        <v>30</v>
      </c>
      <c r="L1443" s="3">
        <f>Cocina[[#This Row],[Ganancia Neta]]/Cocina[[#This Row],[Ganacia Bruta]]</f>
        <v>0.41666666666666669</v>
      </c>
      <c r="N1443"/>
    </row>
    <row r="1444" spans="1:14" x14ac:dyDescent="0.2">
      <c r="A1444">
        <v>587</v>
      </c>
      <c r="B1444">
        <v>7</v>
      </c>
      <c r="C1444" t="s">
        <v>65</v>
      </c>
      <c r="D1444">
        <v>14</v>
      </c>
      <c r="E1444">
        <v>24</v>
      </c>
      <c r="F1444">
        <v>2</v>
      </c>
      <c r="G1444">
        <v>43</v>
      </c>
      <c r="H1444" s="8">
        <f>Cocina[[#This Row],[Tiempo de Preparación]]/Cocina[[#This Row],[Cantidad Ordenada]]</f>
        <v>21.5</v>
      </c>
      <c r="I1444">
        <f>Cocina[[#This Row],[Precio Unitario]]*Cocina[[#This Row],[Cantidad Ordenada]]</f>
        <v>48</v>
      </c>
      <c r="J1444">
        <f>Cocina[[#This Row],[Costo Unitario]]*Cocina[[#This Row],[Cantidad Ordenada]]</f>
        <v>28</v>
      </c>
      <c r="K1444">
        <f>Cocina[[#This Row],[Ganacia Bruta]]-Cocina[[#This Row],[Coste Total]]</f>
        <v>20</v>
      </c>
      <c r="L1444" s="3">
        <f>Cocina[[#This Row],[Ganancia Neta]]/Cocina[[#This Row],[Ganacia Bruta]]</f>
        <v>0.41666666666666669</v>
      </c>
      <c r="N1444"/>
    </row>
    <row r="1445" spans="1:14" x14ac:dyDescent="0.2">
      <c r="A1445">
        <v>588</v>
      </c>
      <c r="B1445">
        <v>15</v>
      </c>
      <c r="C1445" t="s">
        <v>61</v>
      </c>
      <c r="D1445">
        <v>15</v>
      </c>
      <c r="E1445">
        <v>26</v>
      </c>
      <c r="F1445">
        <v>1</v>
      </c>
      <c r="G1445">
        <v>25</v>
      </c>
      <c r="H1445" s="8">
        <f>Cocina[[#This Row],[Tiempo de Preparación]]/Cocina[[#This Row],[Cantidad Ordenada]]</f>
        <v>25</v>
      </c>
      <c r="I1445">
        <f>Cocina[[#This Row],[Precio Unitario]]*Cocina[[#This Row],[Cantidad Ordenada]]</f>
        <v>26</v>
      </c>
      <c r="J1445">
        <f>Cocina[[#This Row],[Costo Unitario]]*Cocina[[#This Row],[Cantidad Ordenada]]</f>
        <v>15</v>
      </c>
      <c r="K1445">
        <f>Cocina[[#This Row],[Ganacia Bruta]]-Cocina[[#This Row],[Coste Total]]</f>
        <v>11</v>
      </c>
      <c r="L1445" s="3">
        <f>Cocina[[#This Row],[Ganancia Neta]]/Cocina[[#This Row],[Ganacia Bruta]]</f>
        <v>0.42307692307692307</v>
      </c>
      <c r="N1445"/>
    </row>
    <row r="1446" spans="1:14" x14ac:dyDescent="0.2">
      <c r="A1446">
        <v>588</v>
      </c>
      <c r="B1446">
        <v>15</v>
      </c>
      <c r="C1446" t="s">
        <v>50</v>
      </c>
      <c r="D1446">
        <v>15</v>
      </c>
      <c r="E1446">
        <v>25</v>
      </c>
      <c r="F1446">
        <v>3</v>
      </c>
      <c r="G1446">
        <v>12</v>
      </c>
      <c r="H1446" s="8">
        <f>Cocina[[#This Row],[Tiempo de Preparación]]/Cocina[[#This Row],[Cantidad Ordenada]]</f>
        <v>4</v>
      </c>
      <c r="I1446">
        <f>Cocina[[#This Row],[Precio Unitario]]*Cocina[[#This Row],[Cantidad Ordenada]]</f>
        <v>75</v>
      </c>
      <c r="J1446">
        <f>Cocina[[#This Row],[Costo Unitario]]*Cocina[[#This Row],[Cantidad Ordenada]]</f>
        <v>45</v>
      </c>
      <c r="K1446">
        <f>Cocina[[#This Row],[Ganacia Bruta]]-Cocina[[#This Row],[Coste Total]]</f>
        <v>30</v>
      </c>
      <c r="L1446" s="3">
        <f>Cocina[[#This Row],[Ganancia Neta]]/Cocina[[#This Row],[Ganacia Bruta]]</f>
        <v>0.4</v>
      </c>
      <c r="N1446"/>
    </row>
    <row r="1447" spans="1:14" x14ac:dyDescent="0.2">
      <c r="A1447">
        <v>589</v>
      </c>
      <c r="B1447">
        <v>10</v>
      </c>
      <c r="C1447" t="s">
        <v>79</v>
      </c>
      <c r="D1447">
        <v>14</v>
      </c>
      <c r="E1447">
        <v>23</v>
      </c>
      <c r="F1447">
        <v>1</v>
      </c>
      <c r="G1447">
        <v>45</v>
      </c>
      <c r="H1447" s="8">
        <f>Cocina[[#This Row],[Tiempo de Preparación]]/Cocina[[#This Row],[Cantidad Ordenada]]</f>
        <v>45</v>
      </c>
      <c r="I1447">
        <f>Cocina[[#This Row],[Precio Unitario]]*Cocina[[#This Row],[Cantidad Ordenada]]</f>
        <v>23</v>
      </c>
      <c r="J1447">
        <f>Cocina[[#This Row],[Costo Unitario]]*Cocina[[#This Row],[Cantidad Ordenada]]</f>
        <v>14</v>
      </c>
      <c r="K1447">
        <f>Cocina[[#This Row],[Ganacia Bruta]]-Cocina[[#This Row],[Coste Total]]</f>
        <v>9</v>
      </c>
      <c r="L1447" s="3">
        <f>Cocina[[#This Row],[Ganancia Neta]]/Cocina[[#This Row],[Ganacia Bruta]]</f>
        <v>0.39130434782608697</v>
      </c>
      <c r="N1447"/>
    </row>
    <row r="1448" spans="1:14" x14ac:dyDescent="0.2">
      <c r="A1448">
        <v>589</v>
      </c>
      <c r="B1448">
        <v>10</v>
      </c>
      <c r="C1448" t="s">
        <v>29</v>
      </c>
      <c r="D1448">
        <v>20</v>
      </c>
      <c r="E1448">
        <v>34</v>
      </c>
      <c r="F1448">
        <v>3</v>
      </c>
      <c r="G1448">
        <v>59</v>
      </c>
      <c r="H1448" s="8">
        <f>Cocina[[#This Row],[Tiempo de Preparación]]/Cocina[[#This Row],[Cantidad Ordenada]]</f>
        <v>19.666666666666668</v>
      </c>
      <c r="I1448">
        <f>Cocina[[#This Row],[Precio Unitario]]*Cocina[[#This Row],[Cantidad Ordenada]]</f>
        <v>102</v>
      </c>
      <c r="J1448">
        <f>Cocina[[#This Row],[Costo Unitario]]*Cocina[[#This Row],[Cantidad Ordenada]]</f>
        <v>60</v>
      </c>
      <c r="K1448">
        <f>Cocina[[#This Row],[Ganacia Bruta]]-Cocina[[#This Row],[Coste Total]]</f>
        <v>42</v>
      </c>
      <c r="L1448" s="3">
        <f>Cocina[[#This Row],[Ganancia Neta]]/Cocina[[#This Row],[Ganacia Bruta]]</f>
        <v>0.41176470588235292</v>
      </c>
      <c r="N1448"/>
    </row>
    <row r="1449" spans="1:14" x14ac:dyDescent="0.2">
      <c r="A1449">
        <v>589</v>
      </c>
      <c r="B1449">
        <v>10</v>
      </c>
      <c r="C1449" t="s">
        <v>33</v>
      </c>
      <c r="D1449">
        <v>13</v>
      </c>
      <c r="E1449">
        <v>21</v>
      </c>
      <c r="F1449">
        <v>3</v>
      </c>
      <c r="G1449">
        <v>7</v>
      </c>
      <c r="H1449" s="8">
        <f>Cocina[[#This Row],[Tiempo de Preparación]]/Cocina[[#This Row],[Cantidad Ordenada]]</f>
        <v>2.3333333333333335</v>
      </c>
      <c r="I1449">
        <f>Cocina[[#This Row],[Precio Unitario]]*Cocina[[#This Row],[Cantidad Ordenada]]</f>
        <v>63</v>
      </c>
      <c r="J1449">
        <f>Cocina[[#This Row],[Costo Unitario]]*Cocina[[#This Row],[Cantidad Ordenada]]</f>
        <v>39</v>
      </c>
      <c r="K1449">
        <f>Cocina[[#This Row],[Ganacia Bruta]]-Cocina[[#This Row],[Coste Total]]</f>
        <v>24</v>
      </c>
      <c r="L1449" s="3">
        <f>Cocina[[#This Row],[Ganancia Neta]]/Cocina[[#This Row],[Ganacia Bruta]]</f>
        <v>0.38095238095238093</v>
      </c>
      <c r="N1449"/>
    </row>
    <row r="1450" spans="1:14" x14ac:dyDescent="0.2">
      <c r="A1450">
        <v>589</v>
      </c>
      <c r="B1450">
        <v>10</v>
      </c>
      <c r="C1450" t="s">
        <v>95</v>
      </c>
      <c r="D1450">
        <v>19</v>
      </c>
      <c r="E1450">
        <v>32</v>
      </c>
      <c r="F1450">
        <v>3</v>
      </c>
      <c r="G1450">
        <v>9</v>
      </c>
      <c r="H1450" s="8">
        <f>Cocina[[#This Row],[Tiempo de Preparación]]/Cocina[[#This Row],[Cantidad Ordenada]]</f>
        <v>3</v>
      </c>
      <c r="I1450">
        <f>Cocina[[#This Row],[Precio Unitario]]*Cocina[[#This Row],[Cantidad Ordenada]]</f>
        <v>96</v>
      </c>
      <c r="J1450">
        <f>Cocina[[#This Row],[Costo Unitario]]*Cocina[[#This Row],[Cantidad Ordenada]]</f>
        <v>57</v>
      </c>
      <c r="K1450">
        <f>Cocina[[#This Row],[Ganacia Bruta]]-Cocina[[#This Row],[Coste Total]]</f>
        <v>39</v>
      </c>
      <c r="L1450" s="3">
        <f>Cocina[[#This Row],[Ganancia Neta]]/Cocina[[#This Row],[Ganacia Bruta]]</f>
        <v>0.40625</v>
      </c>
      <c r="N1450"/>
    </row>
    <row r="1451" spans="1:14" x14ac:dyDescent="0.2">
      <c r="A1451">
        <v>590</v>
      </c>
      <c r="B1451">
        <v>3</v>
      </c>
      <c r="C1451" t="s">
        <v>29</v>
      </c>
      <c r="D1451">
        <v>20</v>
      </c>
      <c r="E1451">
        <v>34</v>
      </c>
      <c r="F1451">
        <v>3</v>
      </c>
      <c r="G1451">
        <v>43</v>
      </c>
      <c r="H1451" s="8">
        <f>Cocina[[#This Row],[Tiempo de Preparación]]/Cocina[[#This Row],[Cantidad Ordenada]]</f>
        <v>14.333333333333334</v>
      </c>
      <c r="I1451">
        <f>Cocina[[#This Row],[Precio Unitario]]*Cocina[[#This Row],[Cantidad Ordenada]]</f>
        <v>102</v>
      </c>
      <c r="J1451">
        <f>Cocina[[#This Row],[Costo Unitario]]*Cocina[[#This Row],[Cantidad Ordenada]]</f>
        <v>60</v>
      </c>
      <c r="K1451">
        <f>Cocina[[#This Row],[Ganacia Bruta]]-Cocina[[#This Row],[Coste Total]]</f>
        <v>42</v>
      </c>
      <c r="L1451" s="3">
        <f>Cocina[[#This Row],[Ganancia Neta]]/Cocina[[#This Row],[Ganacia Bruta]]</f>
        <v>0.41176470588235292</v>
      </c>
      <c r="N1451"/>
    </row>
    <row r="1452" spans="1:14" x14ac:dyDescent="0.2">
      <c r="A1452">
        <v>590</v>
      </c>
      <c r="B1452">
        <v>3</v>
      </c>
      <c r="C1452" t="s">
        <v>56</v>
      </c>
      <c r="D1452">
        <v>12</v>
      </c>
      <c r="E1452">
        <v>20</v>
      </c>
      <c r="F1452">
        <v>1</v>
      </c>
      <c r="G1452">
        <v>21</v>
      </c>
      <c r="H1452" s="8">
        <f>Cocina[[#This Row],[Tiempo de Preparación]]/Cocina[[#This Row],[Cantidad Ordenada]]</f>
        <v>21</v>
      </c>
      <c r="I1452">
        <f>Cocina[[#This Row],[Precio Unitario]]*Cocina[[#This Row],[Cantidad Ordenada]]</f>
        <v>20</v>
      </c>
      <c r="J1452">
        <f>Cocina[[#This Row],[Costo Unitario]]*Cocina[[#This Row],[Cantidad Ordenada]]</f>
        <v>12</v>
      </c>
      <c r="K1452">
        <f>Cocina[[#This Row],[Ganacia Bruta]]-Cocina[[#This Row],[Coste Total]]</f>
        <v>8</v>
      </c>
      <c r="L1452" s="3">
        <f>Cocina[[#This Row],[Ganancia Neta]]/Cocina[[#This Row],[Ganacia Bruta]]</f>
        <v>0.4</v>
      </c>
      <c r="N1452"/>
    </row>
    <row r="1453" spans="1:14" x14ac:dyDescent="0.2">
      <c r="A1453">
        <v>591</v>
      </c>
      <c r="B1453">
        <v>11</v>
      </c>
      <c r="C1453" t="s">
        <v>26</v>
      </c>
      <c r="D1453">
        <v>25</v>
      </c>
      <c r="E1453">
        <v>40</v>
      </c>
      <c r="F1453">
        <v>3</v>
      </c>
      <c r="G1453">
        <v>51</v>
      </c>
      <c r="H1453" s="8">
        <f>Cocina[[#This Row],[Tiempo de Preparación]]/Cocina[[#This Row],[Cantidad Ordenada]]</f>
        <v>17</v>
      </c>
      <c r="I1453">
        <f>Cocina[[#This Row],[Precio Unitario]]*Cocina[[#This Row],[Cantidad Ordenada]]</f>
        <v>120</v>
      </c>
      <c r="J1453">
        <f>Cocina[[#This Row],[Costo Unitario]]*Cocina[[#This Row],[Cantidad Ordenada]]</f>
        <v>75</v>
      </c>
      <c r="K1453">
        <f>Cocina[[#This Row],[Ganacia Bruta]]-Cocina[[#This Row],[Coste Total]]</f>
        <v>45</v>
      </c>
      <c r="L1453" s="3">
        <f>Cocina[[#This Row],[Ganancia Neta]]/Cocina[[#This Row],[Ganacia Bruta]]</f>
        <v>0.375</v>
      </c>
      <c r="N1453"/>
    </row>
    <row r="1454" spans="1:14" x14ac:dyDescent="0.2">
      <c r="A1454">
        <v>592</v>
      </c>
      <c r="B1454">
        <v>5</v>
      </c>
      <c r="C1454" t="s">
        <v>82</v>
      </c>
      <c r="D1454">
        <v>13</v>
      </c>
      <c r="E1454">
        <v>22</v>
      </c>
      <c r="F1454">
        <v>2</v>
      </c>
      <c r="G1454">
        <v>59</v>
      </c>
      <c r="H1454" s="8">
        <f>Cocina[[#This Row],[Tiempo de Preparación]]/Cocina[[#This Row],[Cantidad Ordenada]]</f>
        <v>29.5</v>
      </c>
      <c r="I1454">
        <f>Cocina[[#This Row],[Precio Unitario]]*Cocina[[#This Row],[Cantidad Ordenada]]</f>
        <v>44</v>
      </c>
      <c r="J1454">
        <f>Cocina[[#This Row],[Costo Unitario]]*Cocina[[#This Row],[Cantidad Ordenada]]</f>
        <v>26</v>
      </c>
      <c r="K1454">
        <f>Cocina[[#This Row],[Ganacia Bruta]]-Cocina[[#This Row],[Coste Total]]</f>
        <v>18</v>
      </c>
      <c r="L1454" s="3">
        <f>Cocina[[#This Row],[Ganancia Neta]]/Cocina[[#This Row],[Ganacia Bruta]]</f>
        <v>0.40909090909090912</v>
      </c>
      <c r="N1454"/>
    </row>
    <row r="1455" spans="1:14" x14ac:dyDescent="0.2">
      <c r="A1455">
        <v>592</v>
      </c>
      <c r="B1455">
        <v>5</v>
      </c>
      <c r="C1455" t="s">
        <v>50</v>
      </c>
      <c r="D1455">
        <v>15</v>
      </c>
      <c r="E1455">
        <v>25</v>
      </c>
      <c r="F1455">
        <v>2</v>
      </c>
      <c r="G1455">
        <v>42</v>
      </c>
      <c r="H1455" s="8">
        <f>Cocina[[#This Row],[Tiempo de Preparación]]/Cocina[[#This Row],[Cantidad Ordenada]]</f>
        <v>21</v>
      </c>
      <c r="I1455">
        <f>Cocina[[#This Row],[Precio Unitario]]*Cocina[[#This Row],[Cantidad Ordenada]]</f>
        <v>50</v>
      </c>
      <c r="J1455">
        <f>Cocina[[#This Row],[Costo Unitario]]*Cocina[[#This Row],[Cantidad Ordenada]]</f>
        <v>30</v>
      </c>
      <c r="K1455">
        <f>Cocina[[#This Row],[Ganacia Bruta]]-Cocina[[#This Row],[Coste Total]]</f>
        <v>20</v>
      </c>
      <c r="L1455" s="3">
        <f>Cocina[[#This Row],[Ganancia Neta]]/Cocina[[#This Row],[Ganacia Bruta]]</f>
        <v>0.4</v>
      </c>
      <c r="N1455"/>
    </row>
    <row r="1456" spans="1:14" x14ac:dyDescent="0.2">
      <c r="A1456">
        <v>593</v>
      </c>
      <c r="B1456">
        <v>17</v>
      </c>
      <c r="C1456" t="s">
        <v>26</v>
      </c>
      <c r="D1456">
        <v>25</v>
      </c>
      <c r="E1456">
        <v>40</v>
      </c>
      <c r="F1456">
        <v>1</v>
      </c>
      <c r="G1456">
        <v>30</v>
      </c>
      <c r="H1456" s="8">
        <f>Cocina[[#This Row],[Tiempo de Preparación]]/Cocina[[#This Row],[Cantidad Ordenada]]</f>
        <v>30</v>
      </c>
      <c r="I1456">
        <f>Cocina[[#This Row],[Precio Unitario]]*Cocina[[#This Row],[Cantidad Ordenada]]</f>
        <v>40</v>
      </c>
      <c r="J1456">
        <f>Cocina[[#This Row],[Costo Unitario]]*Cocina[[#This Row],[Cantidad Ordenada]]</f>
        <v>25</v>
      </c>
      <c r="K1456">
        <f>Cocina[[#This Row],[Ganacia Bruta]]-Cocina[[#This Row],[Coste Total]]</f>
        <v>15</v>
      </c>
      <c r="L1456" s="3">
        <f>Cocina[[#This Row],[Ganancia Neta]]/Cocina[[#This Row],[Ganacia Bruta]]</f>
        <v>0.375</v>
      </c>
      <c r="N1456"/>
    </row>
    <row r="1457" spans="1:14" x14ac:dyDescent="0.2">
      <c r="A1457">
        <v>593</v>
      </c>
      <c r="B1457">
        <v>17</v>
      </c>
      <c r="C1457" t="s">
        <v>47</v>
      </c>
      <c r="D1457">
        <v>19</v>
      </c>
      <c r="E1457">
        <v>31</v>
      </c>
      <c r="F1457">
        <v>1</v>
      </c>
      <c r="G1457">
        <v>8</v>
      </c>
      <c r="H1457" s="8">
        <f>Cocina[[#This Row],[Tiempo de Preparación]]/Cocina[[#This Row],[Cantidad Ordenada]]</f>
        <v>8</v>
      </c>
      <c r="I1457">
        <f>Cocina[[#This Row],[Precio Unitario]]*Cocina[[#This Row],[Cantidad Ordenada]]</f>
        <v>31</v>
      </c>
      <c r="J1457">
        <f>Cocina[[#This Row],[Costo Unitario]]*Cocina[[#This Row],[Cantidad Ordenada]]</f>
        <v>19</v>
      </c>
      <c r="K1457">
        <f>Cocina[[#This Row],[Ganacia Bruta]]-Cocina[[#This Row],[Coste Total]]</f>
        <v>12</v>
      </c>
      <c r="L1457" s="3">
        <f>Cocina[[#This Row],[Ganancia Neta]]/Cocina[[#This Row],[Ganacia Bruta]]</f>
        <v>0.38709677419354838</v>
      </c>
      <c r="N1457"/>
    </row>
    <row r="1458" spans="1:14" x14ac:dyDescent="0.2">
      <c r="A1458">
        <v>593</v>
      </c>
      <c r="B1458">
        <v>17</v>
      </c>
      <c r="C1458" t="s">
        <v>102</v>
      </c>
      <c r="D1458">
        <v>20</v>
      </c>
      <c r="E1458">
        <v>33</v>
      </c>
      <c r="F1458">
        <v>2</v>
      </c>
      <c r="G1458">
        <v>5</v>
      </c>
      <c r="H1458" s="8">
        <f>Cocina[[#This Row],[Tiempo de Preparación]]/Cocina[[#This Row],[Cantidad Ordenada]]</f>
        <v>2.5</v>
      </c>
      <c r="I1458">
        <f>Cocina[[#This Row],[Precio Unitario]]*Cocina[[#This Row],[Cantidad Ordenada]]</f>
        <v>66</v>
      </c>
      <c r="J1458">
        <f>Cocina[[#This Row],[Costo Unitario]]*Cocina[[#This Row],[Cantidad Ordenada]]</f>
        <v>40</v>
      </c>
      <c r="K1458">
        <f>Cocina[[#This Row],[Ganacia Bruta]]-Cocina[[#This Row],[Coste Total]]</f>
        <v>26</v>
      </c>
      <c r="L1458" s="3">
        <f>Cocina[[#This Row],[Ganancia Neta]]/Cocina[[#This Row],[Ganacia Bruta]]</f>
        <v>0.39393939393939392</v>
      </c>
      <c r="N1458"/>
    </row>
    <row r="1459" spans="1:14" x14ac:dyDescent="0.2">
      <c r="A1459">
        <v>593</v>
      </c>
      <c r="B1459">
        <v>17</v>
      </c>
      <c r="C1459" t="s">
        <v>35</v>
      </c>
      <c r="D1459">
        <v>22</v>
      </c>
      <c r="E1459">
        <v>36</v>
      </c>
      <c r="F1459">
        <v>2</v>
      </c>
      <c r="G1459">
        <v>5</v>
      </c>
      <c r="H1459" s="8">
        <f>Cocina[[#This Row],[Tiempo de Preparación]]/Cocina[[#This Row],[Cantidad Ordenada]]</f>
        <v>2.5</v>
      </c>
      <c r="I1459">
        <f>Cocina[[#This Row],[Precio Unitario]]*Cocina[[#This Row],[Cantidad Ordenada]]</f>
        <v>72</v>
      </c>
      <c r="J1459">
        <f>Cocina[[#This Row],[Costo Unitario]]*Cocina[[#This Row],[Cantidad Ordenada]]</f>
        <v>44</v>
      </c>
      <c r="K1459">
        <f>Cocina[[#This Row],[Ganacia Bruta]]-Cocina[[#This Row],[Coste Total]]</f>
        <v>28</v>
      </c>
      <c r="L1459" s="3">
        <f>Cocina[[#This Row],[Ganancia Neta]]/Cocina[[#This Row],[Ganacia Bruta]]</f>
        <v>0.3888888888888889</v>
      </c>
      <c r="N1459"/>
    </row>
    <row r="1460" spans="1:14" x14ac:dyDescent="0.2">
      <c r="A1460">
        <v>594</v>
      </c>
      <c r="B1460">
        <v>17</v>
      </c>
      <c r="C1460" t="s">
        <v>102</v>
      </c>
      <c r="D1460">
        <v>20</v>
      </c>
      <c r="E1460">
        <v>33</v>
      </c>
      <c r="F1460">
        <v>1</v>
      </c>
      <c r="G1460">
        <v>5</v>
      </c>
      <c r="H1460" s="8">
        <f>Cocina[[#This Row],[Tiempo de Preparación]]/Cocina[[#This Row],[Cantidad Ordenada]]</f>
        <v>5</v>
      </c>
      <c r="I1460">
        <f>Cocina[[#This Row],[Precio Unitario]]*Cocina[[#This Row],[Cantidad Ordenada]]</f>
        <v>33</v>
      </c>
      <c r="J1460">
        <f>Cocina[[#This Row],[Costo Unitario]]*Cocina[[#This Row],[Cantidad Ordenada]]</f>
        <v>20</v>
      </c>
      <c r="K1460">
        <f>Cocina[[#This Row],[Ganacia Bruta]]-Cocina[[#This Row],[Coste Total]]</f>
        <v>13</v>
      </c>
      <c r="L1460" s="3">
        <f>Cocina[[#This Row],[Ganancia Neta]]/Cocina[[#This Row],[Ganacia Bruta]]</f>
        <v>0.39393939393939392</v>
      </c>
      <c r="N1460"/>
    </row>
    <row r="1461" spans="1:14" x14ac:dyDescent="0.2">
      <c r="A1461">
        <v>594</v>
      </c>
      <c r="B1461">
        <v>17</v>
      </c>
      <c r="C1461" t="s">
        <v>82</v>
      </c>
      <c r="D1461">
        <v>13</v>
      </c>
      <c r="E1461">
        <v>22</v>
      </c>
      <c r="F1461">
        <v>3</v>
      </c>
      <c r="G1461">
        <v>44</v>
      </c>
      <c r="H1461" s="8">
        <f>Cocina[[#This Row],[Tiempo de Preparación]]/Cocina[[#This Row],[Cantidad Ordenada]]</f>
        <v>14.666666666666666</v>
      </c>
      <c r="I1461">
        <f>Cocina[[#This Row],[Precio Unitario]]*Cocina[[#This Row],[Cantidad Ordenada]]</f>
        <v>66</v>
      </c>
      <c r="J1461">
        <f>Cocina[[#This Row],[Costo Unitario]]*Cocina[[#This Row],[Cantidad Ordenada]]</f>
        <v>39</v>
      </c>
      <c r="K1461">
        <f>Cocina[[#This Row],[Ganacia Bruta]]-Cocina[[#This Row],[Coste Total]]</f>
        <v>27</v>
      </c>
      <c r="L1461" s="3">
        <f>Cocina[[#This Row],[Ganancia Neta]]/Cocina[[#This Row],[Ganacia Bruta]]</f>
        <v>0.40909090909090912</v>
      </c>
      <c r="N1461"/>
    </row>
    <row r="1462" spans="1:14" x14ac:dyDescent="0.2">
      <c r="A1462">
        <v>594</v>
      </c>
      <c r="B1462">
        <v>17</v>
      </c>
      <c r="C1462" t="s">
        <v>56</v>
      </c>
      <c r="D1462">
        <v>12</v>
      </c>
      <c r="E1462">
        <v>20</v>
      </c>
      <c r="F1462">
        <v>2</v>
      </c>
      <c r="G1462">
        <v>49</v>
      </c>
      <c r="H1462" s="8">
        <f>Cocina[[#This Row],[Tiempo de Preparación]]/Cocina[[#This Row],[Cantidad Ordenada]]</f>
        <v>24.5</v>
      </c>
      <c r="I1462">
        <f>Cocina[[#This Row],[Precio Unitario]]*Cocina[[#This Row],[Cantidad Ordenada]]</f>
        <v>40</v>
      </c>
      <c r="J1462">
        <f>Cocina[[#This Row],[Costo Unitario]]*Cocina[[#This Row],[Cantidad Ordenada]]</f>
        <v>24</v>
      </c>
      <c r="K1462">
        <f>Cocina[[#This Row],[Ganacia Bruta]]-Cocina[[#This Row],[Coste Total]]</f>
        <v>16</v>
      </c>
      <c r="L1462" s="3">
        <f>Cocina[[#This Row],[Ganancia Neta]]/Cocina[[#This Row],[Ganacia Bruta]]</f>
        <v>0.4</v>
      </c>
      <c r="N1462"/>
    </row>
    <row r="1463" spans="1:14" x14ac:dyDescent="0.2">
      <c r="A1463">
        <v>595</v>
      </c>
      <c r="B1463">
        <v>9</v>
      </c>
      <c r="C1463" t="s">
        <v>33</v>
      </c>
      <c r="D1463">
        <v>13</v>
      </c>
      <c r="E1463">
        <v>21</v>
      </c>
      <c r="F1463">
        <v>2</v>
      </c>
      <c r="G1463">
        <v>5</v>
      </c>
      <c r="H1463" s="8">
        <f>Cocina[[#This Row],[Tiempo de Preparación]]/Cocina[[#This Row],[Cantidad Ordenada]]</f>
        <v>2.5</v>
      </c>
      <c r="I1463">
        <f>Cocina[[#This Row],[Precio Unitario]]*Cocina[[#This Row],[Cantidad Ordenada]]</f>
        <v>42</v>
      </c>
      <c r="J1463">
        <f>Cocina[[#This Row],[Costo Unitario]]*Cocina[[#This Row],[Cantidad Ordenada]]</f>
        <v>26</v>
      </c>
      <c r="K1463">
        <f>Cocina[[#This Row],[Ganacia Bruta]]-Cocina[[#This Row],[Coste Total]]</f>
        <v>16</v>
      </c>
      <c r="L1463" s="3">
        <f>Cocina[[#This Row],[Ganancia Neta]]/Cocina[[#This Row],[Ganacia Bruta]]</f>
        <v>0.38095238095238093</v>
      </c>
      <c r="N1463"/>
    </row>
    <row r="1464" spans="1:14" x14ac:dyDescent="0.2">
      <c r="A1464">
        <v>595</v>
      </c>
      <c r="B1464">
        <v>9</v>
      </c>
      <c r="C1464" t="s">
        <v>31</v>
      </c>
      <c r="D1464">
        <v>18</v>
      </c>
      <c r="E1464">
        <v>30</v>
      </c>
      <c r="F1464">
        <v>1</v>
      </c>
      <c r="G1464">
        <v>44</v>
      </c>
      <c r="H1464" s="8">
        <f>Cocina[[#This Row],[Tiempo de Preparación]]/Cocina[[#This Row],[Cantidad Ordenada]]</f>
        <v>44</v>
      </c>
      <c r="I1464">
        <f>Cocina[[#This Row],[Precio Unitario]]*Cocina[[#This Row],[Cantidad Ordenada]]</f>
        <v>30</v>
      </c>
      <c r="J1464">
        <f>Cocina[[#This Row],[Costo Unitario]]*Cocina[[#This Row],[Cantidad Ordenada]]</f>
        <v>18</v>
      </c>
      <c r="K1464">
        <f>Cocina[[#This Row],[Ganacia Bruta]]-Cocina[[#This Row],[Coste Total]]</f>
        <v>12</v>
      </c>
      <c r="L1464" s="3">
        <f>Cocina[[#This Row],[Ganancia Neta]]/Cocina[[#This Row],[Ganacia Bruta]]</f>
        <v>0.4</v>
      </c>
      <c r="N1464"/>
    </row>
    <row r="1465" spans="1:14" x14ac:dyDescent="0.2">
      <c r="A1465">
        <v>596</v>
      </c>
      <c r="B1465">
        <v>18</v>
      </c>
      <c r="C1465" t="s">
        <v>79</v>
      </c>
      <c r="D1465">
        <v>14</v>
      </c>
      <c r="E1465">
        <v>23</v>
      </c>
      <c r="F1465">
        <v>2</v>
      </c>
      <c r="G1465">
        <v>47</v>
      </c>
      <c r="H1465" s="8">
        <f>Cocina[[#This Row],[Tiempo de Preparación]]/Cocina[[#This Row],[Cantidad Ordenada]]</f>
        <v>23.5</v>
      </c>
      <c r="I1465">
        <f>Cocina[[#This Row],[Precio Unitario]]*Cocina[[#This Row],[Cantidad Ordenada]]</f>
        <v>46</v>
      </c>
      <c r="J1465">
        <f>Cocina[[#This Row],[Costo Unitario]]*Cocina[[#This Row],[Cantidad Ordenada]]</f>
        <v>28</v>
      </c>
      <c r="K1465">
        <f>Cocina[[#This Row],[Ganacia Bruta]]-Cocina[[#This Row],[Coste Total]]</f>
        <v>18</v>
      </c>
      <c r="L1465" s="3">
        <f>Cocina[[#This Row],[Ganancia Neta]]/Cocina[[#This Row],[Ganacia Bruta]]</f>
        <v>0.39130434782608697</v>
      </c>
      <c r="N1465"/>
    </row>
    <row r="1466" spans="1:14" x14ac:dyDescent="0.2">
      <c r="A1466">
        <v>596</v>
      </c>
      <c r="B1466">
        <v>18</v>
      </c>
      <c r="C1466" t="s">
        <v>65</v>
      </c>
      <c r="D1466">
        <v>14</v>
      </c>
      <c r="E1466">
        <v>24</v>
      </c>
      <c r="F1466">
        <v>2</v>
      </c>
      <c r="G1466">
        <v>50</v>
      </c>
      <c r="H1466" s="8">
        <f>Cocina[[#This Row],[Tiempo de Preparación]]/Cocina[[#This Row],[Cantidad Ordenada]]</f>
        <v>25</v>
      </c>
      <c r="I1466">
        <f>Cocina[[#This Row],[Precio Unitario]]*Cocina[[#This Row],[Cantidad Ordenada]]</f>
        <v>48</v>
      </c>
      <c r="J1466">
        <f>Cocina[[#This Row],[Costo Unitario]]*Cocina[[#This Row],[Cantidad Ordenada]]</f>
        <v>28</v>
      </c>
      <c r="K1466">
        <f>Cocina[[#This Row],[Ganacia Bruta]]-Cocina[[#This Row],[Coste Total]]</f>
        <v>20</v>
      </c>
      <c r="L1466" s="3">
        <f>Cocina[[#This Row],[Ganancia Neta]]/Cocina[[#This Row],[Ganacia Bruta]]</f>
        <v>0.41666666666666669</v>
      </c>
      <c r="N1466"/>
    </row>
    <row r="1467" spans="1:14" x14ac:dyDescent="0.2">
      <c r="A1467">
        <v>596</v>
      </c>
      <c r="B1467">
        <v>18</v>
      </c>
      <c r="C1467" t="s">
        <v>95</v>
      </c>
      <c r="D1467">
        <v>19</v>
      </c>
      <c r="E1467">
        <v>32</v>
      </c>
      <c r="F1467">
        <v>3</v>
      </c>
      <c r="G1467">
        <v>42</v>
      </c>
      <c r="H1467" s="8">
        <f>Cocina[[#This Row],[Tiempo de Preparación]]/Cocina[[#This Row],[Cantidad Ordenada]]</f>
        <v>14</v>
      </c>
      <c r="I1467">
        <f>Cocina[[#This Row],[Precio Unitario]]*Cocina[[#This Row],[Cantidad Ordenada]]</f>
        <v>96</v>
      </c>
      <c r="J1467">
        <f>Cocina[[#This Row],[Costo Unitario]]*Cocina[[#This Row],[Cantidad Ordenada]]</f>
        <v>57</v>
      </c>
      <c r="K1467">
        <f>Cocina[[#This Row],[Ganacia Bruta]]-Cocina[[#This Row],[Coste Total]]</f>
        <v>39</v>
      </c>
      <c r="L1467" s="3">
        <f>Cocina[[#This Row],[Ganancia Neta]]/Cocina[[#This Row],[Ganacia Bruta]]</f>
        <v>0.40625</v>
      </c>
      <c r="N1467"/>
    </row>
    <row r="1468" spans="1:14" x14ac:dyDescent="0.2">
      <c r="A1468">
        <v>596</v>
      </c>
      <c r="B1468">
        <v>18</v>
      </c>
      <c r="C1468" t="s">
        <v>50</v>
      </c>
      <c r="D1468">
        <v>15</v>
      </c>
      <c r="E1468">
        <v>25</v>
      </c>
      <c r="F1468">
        <v>2</v>
      </c>
      <c r="G1468">
        <v>19</v>
      </c>
      <c r="H1468" s="8">
        <f>Cocina[[#This Row],[Tiempo de Preparación]]/Cocina[[#This Row],[Cantidad Ordenada]]</f>
        <v>9.5</v>
      </c>
      <c r="I1468">
        <f>Cocina[[#This Row],[Precio Unitario]]*Cocina[[#This Row],[Cantidad Ordenada]]</f>
        <v>50</v>
      </c>
      <c r="J1468">
        <f>Cocina[[#This Row],[Costo Unitario]]*Cocina[[#This Row],[Cantidad Ordenada]]</f>
        <v>30</v>
      </c>
      <c r="K1468">
        <f>Cocina[[#This Row],[Ganacia Bruta]]-Cocina[[#This Row],[Coste Total]]</f>
        <v>20</v>
      </c>
      <c r="L1468" s="3">
        <f>Cocina[[#This Row],[Ganancia Neta]]/Cocina[[#This Row],[Ganacia Bruta]]</f>
        <v>0.4</v>
      </c>
      <c r="N1468"/>
    </row>
    <row r="1469" spans="1:14" x14ac:dyDescent="0.2">
      <c r="A1469">
        <v>597</v>
      </c>
      <c r="B1469">
        <v>16</v>
      </c>
      <c r="C1469" t="s">
        <v>22</v>
      </c>
      <c r="D1469">
        <v>16</v>
      </c>
      <c r="E1469">
        <v>28</v>
      </c>
      <c r="F1469">
        <v>1</v>
      </c>
      <c r="G1469">
        <v>39</v>
      </c>
      <c r="H1469" s="8">
        <f>Cocina[[#This Row],[Tiempo de Preparación]]/Cocina[[#This Row],[Cantidad Ordenada]]</f>
        <v>39</v>
      </c>
      <c r="I1469">
        <f>Cocina[[#This Row],[Precio Unitario]]*Cocina[[#This Row],[Cantidad Ordenada]]</f>
        <v>28</v>
      </c>
      <c r="J1469">
        <f>Cocina[[#This Row],[Costo Unitario]]*Cocina[[#This Row],[Cantidad Ordenada]]</f>
        <v>16</v>
      </c>
      <c r="K1469">
        <f>Cocina[[#This Row],[Ganacia Bruta]]-Cocina[[#This Row],[Coste Total]]</f>
        <v>12</v>
      </c>
      <c r="L1469" s="3">
        <f>Cocina[[#This Row],[Ganancia Neta]]/Cocina[[#This Row],[Ganacia Bruta]]</f>
        <v>0.42857142857142855</v>
      </c>
      <c r="N1469"/>
    </row>
    <row r="1470" spans="1:14" x14ac:dyDescent="0.2">
      <c r="A1470">
        <v>597</v>
      </c>
      <c r="B1470">
        <v>16</v>
      </c>
      <c r="C1470" t="s">
        <v>37</v>
      </c>
      <c r="D1470">
        <v>10</v>
      </c>
      <c r="E1470">
        <v>18</v>
      </c>
      <c r="F1470">
        <v>1</v>
      </c>
      <c r="G1470">
        <v>55</v>
      </c>
      <c r="H1470" s="8">
        <f>Cocina[[#This Row],[Tiempo de Preparación]]/Cocina[[#This Row],[Cantidad Ordenada]]</f>
        <v>55</v>
      </c>
      <c r="I1470">
        <f>Cocina[[#This Row],[Precio Unitario]]*Cocina[[#This Row],[Cantidad Ordenada]]</f>
        <v>18</v>
      </c>
      <c r="J1470">
        <f>Cocina[[#This Row],[Costo Unitario]]*Cocina[[#This Row],[Cantidad Ordenada]]</f>
        <v>10</v>
      </c>
      <c r="K1470">
        <f>Cocina[[#This Row],[Ganacia Bruta]]-Cocina[[#This Row],[Coste Total]]</f>
        <v>8</v>
      </c>
      <c r="L1470" s="3">
        <f>Cocina[[#This Row],[Ganancia Neta]]/Cocina[[#This Row],[Ganacia Bruta]]</f>
        <v>0.44444444444444442</v>
      </c>
      <c r="N1470"/>
    </row>
    <row r="1471" spans="1:14" x14ac:dyDescent="0.2">
      <c r="A1471">
        <v>597</v>
      </c>
      <c r="B1471">
        <v>16</v>
      </c>
      <c r="C1471" t="s">
        <v>26</v>
      </c>
      <c r="D1471">
        <v>25</v>
      </c>
      <c r="E1471">
        <v>40</v>
      </c>
      <c r="F1471">
        <v>2</v>
      </c>
      <c r="G1471">
        <v>39</v>
      </c>
      <c r="H1471" s="8">
        <f>Cocina[[#This Row],[Tiempo de Preparación]]/Cocina[[#This Row],[Cantidad Ordenada]]</f>
        <v>19.5</v>
      </c>
      <c r="I1471">
        <f>Cocina[[#This Row],[Precio Unitario]]*Cocina[[#This Row],[Cantidad Ordenada]]</f>
        <v>80</v>
      </c>
      <c r="J1471">
        <f>Cocina[[#This Row],[Costo Unitario]]*Cocina[[#This Row],[Cantidad Ordenada]]</f>
        <v>50</v>
      </c>
      <c r="K1471">
        <f>Cocina[[#This Row],[Ganacia Bruta]]-Cocina[[#This Row],[Coste Total]]</f>
        <v>30</v>
      </c>
      <c r="L1471" s="3">
        <f>Cocina[[#This Row],[Ganancia Neta]]/Cocina[[#This Row],[Ganacia Bruta]]</f>
        <v>0.375</v>
      </c>
      <c r="N1471"/>
    </row>
    <row r="1472" spans="1:14" x14ac:dyDescent="0.2">
      <c r="A1472">
        <v>597</v>
      </c>
      <c r="B1472">
        <v>16</v>
      </c>
      <c r="C1472" t="s">
        <v>65</v>
      </c>
      <c r="D1472">
        <v>14</v>
      </c>
      <c r="E1472">
        <v>24</v>
      </c>
      <c r="F1472">
        <v>1</v>
      </c>
      <c r="G1472">
        <v>8</v>
      </c>
      <c r="H1472" s="8">
        <f>Cocina[[#This Row],[Tiempo de Preparación]]/Cocina[[#This Row],[Cantidad Ordenada]]</f>
        <v>8</v>
      </c>
      <c r="I1472">
        <f>Cocina[[#This Row],[Precio Unitario]]*Cocina[[#This Row],[Cantidad Ordenada]]</f>
        <v>24</v>
      </c>
      <c r="J1472">
        <f>Cocina[[#This Row],[Costo Unitario]]*Cocina[[#This Row],[Cantidad Ordenada]]</f>
        <v>14</v>
      </c>
      <c r="K1472">
        <f>Cocina[[#This Row],[Ganacia Bruta]]-Cocina[[#This Row],[Coste Total]]</f>
        <v>10</v>
      </c>
      <c r="L1472" s="3">
        <f>Cocina[[#This Row],[Ganancia Neta]]/Cocina[[#This Row],[Ganacia Bruta]]</f>
        <v>0.41666666666666669</v>
      </c>
      <c r="N1472"/>
    </row>
    <row r="1473" spans="1:14" x14ac:dyDescent="0.2">
      <c r="A1473">
        <v>598</v>
      </c>
      <c r="B1473">
        <v>9</v>
      </c>
      <c r="C1473" t="s">
        <v>61</v>
      </c>
      <c r="D1473">
        <v>15</v>
      </c>
      <c r="E1473">
        <v>26</v>
      </c>
      <c r="F1473">
        <v>2</v>
      </c>
      <c r="G1473">
        <v>44</v>
      </c>
      <c r="H1473" s="8">
        <f>Cocina[[#This Row],[Tiempo de Preparación]]/Cocina[[#This Row],[Cantidad Ordenada]]</f>
        <v>22</v>
      </c>
      <c r="I1473">
        <f>Cocina[[#This Row],[Precio Unitario]]*Cocina[[#This Row],[Cantidad Ordenada]]</f>
        <v>52</v>
      </c>
      <c r="J1473">
        <f>Cocina[[#This Row],[Costo Unitario]]*Cocina[[#This Row],[Cantidad Ordenada]]</f>
        <v>30</v>
      </c>
      <c r="K1473">
        <f>Cocina[[#This Row],[Ganacia Bruta]]-Cocina[[#This Row],[Coste Total]]</f>
        <v>22</v>
      </c>
      <c r="L1473" s="3">
        <f>Cocina[[#This Row],[Ganancia Neta]]/Cocina[[#This Row],[Ganacia Bruta]]</f>
        <v>0.42307692307692307</v>
      </c>
      <c r="N1473"/>
    </row>
    <row r="1474" spans="1:14" x14ac:dyDescent="0.2">
      <c r="A1474">
        <v>598</v>
      </c>
      <c r="B1474">
        <v>9</v>
      </c>
      <c r="C1474" t="s">
        <v>95</v>
      </c>
      <c r="D1474">
        <v>19</v>
      </c>
      <c r="E1474">
        <v>32</v>
      </c>
      <c r="F1474">
        <v>2</v>
      </c>
      <c r="G1474">
        <v>22</v>
      </c>
      <c r="H1474" s="8">
        <f>Cocina[[#This Row],[Tiempo de Preparación]]/Cocina[[#This Row],[Cantidad Ordenada]]</f>
        <v>11</v>
      </c>
      <c r="I1474">
        <f>Cocina[[#This Row],[Precio Unitario]]*Cocina[[#This Row],[Cantidad Ordenada]]</f>
        <v>64</v>
      </c>
      <c r="J1474">
        <f>Cocina[[#This Row],[Costo Unitario]]*Cocina[[#This Row],[Cantidad Ordenada]]</f>
        <v>38</v>
      </c>
      <c r="K1474">
        <f>Cocina[[#This Row],[Ganacia Bruta]]-Cocina[[#This Row],[Coste Total]]</f>
        <v>26</v>
      </c>
      <c r="L1474" s="3">
        <f>Cocina[[#This Row],[Ganancia Neta]]/Cocina[[#This Row],[Ganacia Bruta]]</f>
        <v>0.40625</v>
      </c>
      <c r="N1474"/>
    </row>
    <row r="1475" spans="1:14" x14ac:dyDescent="0.2">
      <c r="A1475">
        <v>598</v>
      </c>
      <c r="B1475">
        <v>9</v>
      </c>
      <c r="C1475" t="s">
        <v>47</v>
      </c>
      <c r="D1475">
        <v>19</v>
      </c>
      <c r="E1475">
        <v>31</v>
      </c>
      <c r="F1475">
        <v>3</v>
      </c>
      <c r="G1475">
        <v>15</v>
      </c>
      <c r="H1475" s="8">
        <f>Cocina[[#This Row],[Tiempo de Preparación]]/Cocina[[#This Row],[Cantidad Ordenada]]</f>
        <v>5</v>
      </c>
      <c r="I1475">
        <f>Cocina[[#This Row],[Precio Unitario]]*Cocina[[#This Row],[Cantidad Ordenada]]</f>
        <v>93</v>
      </c>
      <c r="J1475">
        <f>Cocina[[#This Row],[Costo Unitario]]*Cocina[[#This Row],[Cantidad Ordenada]]</f>
        <v>57</v>
      </c>
      <c r="K1475">
        <f>Cocina[[#This Row],[Ganacia Bruta]]-Cocina[[#This Row],[Coste Total]]</f>
        <v>36</v>
      </c>
      <c r="L1475" s="3">
        <f>Cocina[[#This Row],[Ganancia Neta]]/Cocina[[#This Row],[Ganacia Bruta]]</f>
        <v>0.38709677419354838</v>
      </c>
      <c r="N1475"/>
    </row>
    <row r="1476" spans="1:14" x14ac:dyDescent="0.2">
      <c r="A1476">
        <v>599</v>
      </c>
      <c r="B1476">
        <v>11</v>
      </c>
      <c r="C1476" t="s">
        <v>29</v>
      </c>
      <c r="D1476">
        <v>20</v>
      </c>
      <c r="E1476">
        <v>34</v>
      </c>
      <c r="F1476">
        <v>2</v>
      </c>
      <c r="G1476">
        <v>5</v>
      </c>
      <c r="H1476" s="8">
        <f>Cocina[[#This Row],[Tiempo de Preparación]]/Cocina[[#This Row],[Cantidad Ordenada]]</f>
        <v>2.5</v>
      </c>
      <c r="I1476">
        <f>Cocina[[#This Row],[Precio Unitario]]*Cocina[[#This Row],[Cantidad Ordenada]]</f>
        <v>68</v>
      </c>
      <c r="J1476">
        <f>Cocina[[#This Row],[Costo Unitario]]*Cocina[[#This Row],[Cantidad Ordenada]]</f>
        <v>40</v>
      </c>
      <c r="K1476">
        <f>Cocina[[#This Row],[Ganacia Bruta]]-Cocina[[#This Row],[Coste Total]]</f>
        <v>28</v>
      </c>
      <c r="L1476" s="3">
        <f>Cocina[[#This Row],[Ganancia Neta]]/Cocina[[#This Row],[Ganacia Bruta]]</f>
        <v>0.41176470588235292</v>
      </c>
      <c r="N1476"/>
    </row>
    <row r="1477" spans="1:14" x14ac:dyDescent="0.2">
      <c r="A1477">
        <v>599</v>
      </c>
      <c r="B1477">
        <v>11</v>
      </c>
      <c r="C1477" t="s">
        <v>47</v>
      </c>
      <c r="D1477">
        <v>19</v>
      </c>
      <c r="E1477">
        <v>31</v>
      </c>
      <c r="F1477">
        <v>1</v>
      </c>
      <c r="G1477">
        <v>49</v>
      </c>
      <c r="H1477" s="8">
        <f>Cocina[[#This Row],[Tiempo de Preparación]]/Cocina[[#This Row],[Cantidad Ordenada]]</f>
        <v>49</v>
      </c>
      <c r="I1477">
        <f>Cocina[[#This Row],[Precio Unitario]]*Cocina[[#This Row],[Cantidad Ordenada]]</f>
        <v>31</v>
      </c>
      <c r="J1477">
        <f>Cocina[[#This Row],[Costo Unitario]]*Cocina[[#This Row],[Cantidad Ordenada]]</f>
        <v>19</v>
      </c>
      <c r="K1477">
        <f>Cocina[[#This Row],[Ganacia Bruta]]-Cocina[[#This Row],[Coste Total]]</f>
        <v>12</v>
      </c>
      <c r="L1477" s="3">
        <f>Cocina[[#This Row],[Ganancia Neta]]/Cocina[[#This Row],[Ganacia Bruta]]</f>
        <v>0.38709677419354838</v>
      </c>
      <c r="N1477"/>
    </row>
    <row r="1478" spans="1:14" x14ac:dyDescent="0.2">
      <c r="A1478">
        <v>599</v>
      </c>
      <c r="B1478">
        <v>11</v>
      </c>
      <c r="C1478" t="s">
        <v>11</v>
      </c>
      <c r="D1478">
        <v>21</v>
      </c>
      <c r="E1478">
        <v>35</v>
      </c>
      <c r="F1478">
        <v>2</v>
      </c>
      <c r="G1478">
        <v>54</v>
      </c>
      <c r="H1478" s="8">
        <f>Cocina[[#This Row],[Tiempo de Preparación]]/Cocina[[#This Row],[Cantidad Ordenada]]</f>
        <v>27</v>
      </c>
      <c r="I1478">
        <f>Cocina[[#This Row],[Precio Unitario]]*Cocina[[#This Row],[Cantidad Ordenada]]</f>
        <v>70</v>
      </c>
      <c r="J1478">
        <f>Cocina[[#This Row],[Costo Unitario]]*Cocina[[#This Row],[Cantidad Ordenada]]</f>
        <v>42</v>
      </c>
      <c r="K1478">
        <f>Cocina[[#This Row],[Ganacia Bruta]]-Cocina[[#This Row],[Coste Total]]</f>
        <v>28</v>
      </c>
      <c r="L1478" s="3">
        <f>Cocina[[#This Row],[Ganancia Neta]]/Cocina[[#This Row],[Ganacia Bruta]]</f>
        <v>0.4</v>
      </c>
      <c r="N1478"/>
    </row>
    <row r="1479" spans="1:14" x14ac:dyDescent="0.2">
      <c r="A1479">
        <v>600</v>
      </c>
      <c r="B1479">
        <v>14</v>
      </c>
      <c r="C1479" t="s">
        <v>22</v>
      </c>
      <c r="D1479">
        <v>16</v>
      </c>
      <c r="E1479">
        <v>28</v>
      </c>
      <c r="F1479">
        <v>3</v>
      </c>
      <c r="G1479">
        <v>22</v>
      </c>
      <c r="H1479" s="8">
        <f>Cocina[[#This Row],[Tiempo de Preparación]]/Cocina[[#This Row],[Cantidad Ordenada]]</f>
        <v>7.333333333333333</v>
      </c>
      <c r="I1479">
        <f>Cocina[[#This Row],[Precio Unitario]]*Cocina[[#This Row],[Cantidad Ordenada]]</f>
        <v>84</v>
      </c>
      <c r="J1479">
        <f>Cocina[[#This Row],[Costo Unitario]]*Cocina[[#This Row],[Cantidad Ordenada]]</f>
        <v>48</v>
      </c>
      <c r="K1479">
        <f>Cocina[[#This Row],[Ganacia Bruta]]-Cocina[[#This Row],[Coste Total]]</f>
        <v>36</v>
      </c>
      <c r="L1479" s="3">
        <f>Cocina[[#This Row],[Ganancia Neta]]/Cocina[[#This Row],[Ganacia Bruta]]</f>
        <v>0.42857142857142855</v>
      </c>
      <c r="N1479"/>
    </row>
    <row r="1480" spans="1:14" x14ac:dyDescent="0.2">
      <c r="A1480">
        <v>600</v>
      </c>
      <c r="B1480">
        <v>14</v>
      </c>
      <c r="C1480" t="s">
        <v>31</v>
      </c>
      <c r="D1480">
        <v>18</v>
      </c>
      <c r="E1480">
        <v>30</v>
      </c>
      <c r="F1480">
        <v>2</v>
      </c>
      <c r="G1480">
        <v>43</v>
      </c>
      <c r="H1480" s="8">
        <f>Cocina[[#This Row],[Tiempo de Preparación]]/Cocina[[#This Row],[Cantidad Ordenada]]</f>
        <v>21.5</v>
      </c>
      <c r="I1480">
        <f>Cocina[[#This Row],[Precio Unitario]]*Cocina[[#This Row],[Cantidad Ordenada]]</f>
        <v>60</v>
      </c>
      <c r="J1480">
        <f>Cocina[[#This Row],[Costo Unitario]]*Cocina[[#This Row],[Cantidad Ordenada]]</f>
        <v>36</v>
      </c>
      <c r="K1480">
        <f>Cocina[[#This Row],[Ganacia Bruta]]-Cocina[[#This Row],[Coste Total]]</f>
        <v>24</v>
      </c>
      <c r="L1480" s="3">
        <f>Cocina[[#This Row],[Ganancia Neta]]/Cocina[[#This Row],[Ganacia Bruta]]</f>
        <v>0.4</v>
      </c>
      <c r="N1480"/>
    </row>
    <row r="1481" spans="1:14" x14ac:dyDescent="0.2">
      <c r="A1481">
        <v>601</v>
      </c>
      <c r="B1481">
        <v>13</v>
      </c>
      <c r="C1481" t="s">
        <v>26</v>
      </c>
      <c r="D1481">
        <v>25</v>
      </c>
      <c r="E1481">
        <v>40</v>
      </c>
      <c r="F1481">
        <v>2</v>
      </c>
      <c r="G1481">
        <v>11</v>
      </c>
      <c r="H1481" s="8">
        <f>Cocina[[#This Row],[Tiempo de Preparación]]/Cocina[[#This Row],[Cantidad Ordenada]]</f>
        <v>5.5</v>
      </c>
      <c r="I1481">
        <f>Cocina[[#This Row],[Precio Unitario]]*Cocina[[#This Row],[Cantidad Ordenada]]</f>
        <v>80</v>
      </c>
      <c r="J1481">
        <f>Cocina[[#This Row],[Costo Unitario]]*Cocina[[#This Row],[Cantidad Ordenada]]</f>
        <v>50</v>
      </c>
      <c r="K1481">
        <f>Cocina[[#This Row],[Ganacia Bruta]]-Cocina[[#This Row],[Coste Total]]</f>
        <v>30</v>
      </c>
      <c r="L1481" s="3">
        <f>Cocina[[#This Row],[Ganancia Neta]]/Cocina[[#This Row],[Ganacia Bruta]]</f>
        <v>0.375</v>
      </c>
      <c r="N1481"/>
    </row>
    <row r="1482" spans="1:14" x14ac:dyDescent="0.2">
      <c r="A1482">
        <v>601</v>
      </c>
      <c r="B1482">
        <v>13</v>
      </c>
      <c r="C1482" t="s">
        <v>22</v>
      </c>
      <c r="D1482">
        <v>16</v>
      </c>
      <c r="E1482">
        <v>28</v>
      </c>
      <c r="F1482">
        <v>3</v>
      </c>
      <c r="G1482">
        <v>28</v>
      </c>
      <c r="H1482" s="8">
        <f>Cocina[[#This Row],[Tiempo de Preparación]]/Cocina[[#This Row],[Cantidad Ordenada]]</f>
        <v>9.3333333333333339</v>
      </c>
      <c r="I1482">
        <f>Cocina[[#This Row],[Precio Unitario]]*Cocina[[#This Row],[Cantidad Ordenada]]</f>
        <v>84</v>
      </c>
      <c r="J1482">
        <f>Cocina[[#This Row],[Costo Unitario]]*Cocina[[#This Row],[Cantidad Ordenada]]</f>
        <v>48</v>
      </c>
      <c r="K1482">
        <f>Cocina[[#This Row],[Ganacia Bruta]]-Cocina[[#This Row],[Coste Total]]</f>
        <v>36</v>
      </c>
      <c r="L1482" s="3">
        <f>Cocina[[#This Row],[Ganancia Neta]]/Cocina[[#This Row],[Ganacia Bruta]]</f>
        <v>0.42857142857142855</v>
      </c>
      <c r="N1482"/>
    </row>
    <row r="1483" spans="1:14" x14ac:dyDescent="0.2">
      <c r="A1483">
        <v>601</v>
      </c>
      <c r="B1483">
        <v>13</v>
      </c>
      <c r="C1483" t="s">
        <v>79</v>
      </c>
      <c r="D1483">
        <v>14</v>
      </c>
      <c r="E1483">
        <v>23</v>
      </c>
      <c r="F1483">
        <v>1</v>
      </c>
      <c r="G1483">
        <v>44</v>
      </c>
      <c r="H1483" s="8">
        <f>Cocina[[#This Row],[Tiempo de Preparación]]/Cocina[[#This Row],[Cantidad Ordenada]]</f>
        <v>44</v>
      </c>
      <c r="I1483">
        <f>Cocina[[#This Row],[Precio Unitario]]*Cocina[[#This Row],[Cantidad Ordenada]]</f>
        <v>23</v>
      </c>
      <c r="J1483">
        <f>Cocina[[#This Row],[Costo Unitario]]*Cocina[[#This Row],[Cantidad Ordenada]]</f>
        <v>14</v>
      </c>
      <c r="K1483">
        <f>Cocina[[#This Row],[Ganacia Bruta]]-Cocina[[#This Row],[Coste Total]]</f>
        <v>9</v>
      </c>
      <c r="L1483" s="3">
        <f>Cocina[[#This Row],[Ganancia Neta]]/Cocina[[#This Row],[Ganacia Bruta]]</f>
        <v>0.39130434782608697</v>
      </c>
      <c r="N1483"/>
    </row>
    <row r="1484" spans="1:14" x14ac:dyDescent="0.2">
      <c r="A1484">
        <v>601</v>
      </c>
      <c r="B1484">
        <v>13</v>
      </c>
      <c r="C1484" t="s">
        <v>11</v>
      </c>
      <c r="D1484">
        <v>21</v>
      </c>
      <c r="E1484">
        <v>35</v>
      </c>
      <c r="F1484">
        <v>3</v>
      </c>
      <c r="G1484">
        <v>32</v>
      </c>
      <c r="H1484" s="8">
        <f>Cocina[[#This Row],[Tiempo de Preparación]]/Cocina[[#This Row],[Cantidad Ordenada]]</f>
        <v>10.666666666666666</v>
      </c>
      <c r="I1484">
        <f>Cocina[[#This Row],[Precio Unitario]]*Cocina[[#This Row],[Cantidad Ordenada]]</f>
        <v>105</v>
      </c>
      <c r="J1484">
        <f>Cocina[[#This Row],[Costo Unitario]]*Cocina[[#This Row],[Cantidad Ordenada]]</f>
        <v>63</v>
      </c>
      <c r="K1484">
        <f>Cocina[[#This Row],[Ganacia Bruta]]-Cocina[[#This Row],[Coste Total]]</f>
        <v>42</v>
      </c>
      <c r="L1484" s="3">
        <f>Cocina[[#This Row],[Ganancia Neta]]/Cocina[[#This Row],[Ganacia Bruta]]</f>
        <v>0.4</v>
      </c>
      <c r="N1484"/>
    </row>
    <row r="1485" spans="1:14" x14ac:dyDescent="0.2">
      <c r="A1485">
        <v>602</v>
      </c>
      <c r="B1485">
        <v>12</v>
      </c>
      <c r="C1485" t="s">
        <v>11</v>
      </c>
      <c r="D1485">
        <v>21</v>
      </c>
      <c r="E1485">
        <v>35</v>
      </c>
      <c r="F1485">
        <v>2</v>
      </c>
      <c r="G1485">
        <v>56</v>
      </c>
      <c r="H1485" s="8">
        <f>Cocina[[#This Row],[Tiempo de Preparación]]/Cocina[[#This Row],[Cantidad Ordenada]]</f>
        <v>28</v>
      </c>
      <c r="I1485">
        <f>Cocina[[#This Row],[Precio Unitario]]*Cocina[[#This Row],[Cantidad Ordenada]]</f>
        <v>70</v>
      </c>
      <c r="J1485">
        <f>Cocina[[#This Row],[Costo Unitario]]*Cocina[[#This Row],[Cantidad Ordenada]]</f>
        <v>42</v>
      </c>
      <c r="K1485">
        <f>Cocina[[#This Row],[Ganacia Bruta]]-Cocina[[#This Row],[Coste Total]]</f>
        <v>28</v>
      </c>
      <c r="L1485" s="3">
        <f>Cocina[[#This Row],[Ganancia Neta]]/Cocina[[#This Row],[Ganacia Bruta]]</f>
        <v>0.4</v>
      </c>
      <c r="N1485"/>
    </row>
    <row r="1486" spans="1:14" x14ac:dyDescent="0.2">
      <c r="A1486">
        <v>602</v>
      </c>
      <c r="B1486">
        <v>12</v>
      </c>
      <c r="C1486" t="s">
        <v>82</v>
      </c>
      <c r="D1486">
        <v>13</v>
      </c>
      <c r="E1486">
        <v>22</v>
      </c>
      <c r="F1486">
        <v>3</v>
      </c>
      <c r="G1486">
        <v>58</v>
      </c>
      <c r="H1486" s="8">
        <f>Cocina[[#This Row],[Tiempo de Preparación]]/Cocina[[#This Row],[Cantidad Ordenada]]</f>
        <v>19.333333333333332</v>
      </c>
      <c r="I1486">
        <f>Cocina[[#This Row],[Precio Unitario]]*Cocina[[#This Row],[Cantidad Ordenada]]</f>
        <v>66</v>
      </c>
      <c r="J1486">
        <f>Cocina[[#This Row],[Costo Unitario]]*Cocina[[#This Row],[Cantidad Ordenada]]</f>
        <v>39</v>
      </c>
      <c r="K1486">
        <f>Cocina[[#This Row],[Ganacia Bruta]]-Cocina[[#This Row],[Coste Total]]</f>
        <v>27</v>
      </c>
      <c r="L1486" s="3">
        <f>Cocina[[#This Row],[Ganancia Neta]]/Cocina[[#This Row],[Ganacia Bruta]]</f>
        <v>0.40909090909090912</v>
      </c>
      <c r="N1486"/>
    </row>
    <row r="1487" spans="1:14" x14ac:dyDescent="0.2">
      <c r="A1487">
        <v>602</v>
      </c>
      <c r="B1487">
        <v>12</v>
      </c>
      <c r="C1487" t="s">
        <v>31</v>
      </c>
      <c r="D1487">
        <v>18</v>
      </c>
      <c r="E1487">
        <v>30</v>
      </c>
      <c r="F1487">
        <v>3</v>
      </c>
      <c r="G1487">
        <v>12</v>
      </c>
      <c r="H1487" s="8">
        <f>Cocina[[#This Row],[Tiempo de Preparación]]/Cocina[[#This Row],[Cantidad Ordenada]]</f>
        <v>4</v>
      </c>
      <c r="I1487">
        <f>Cocina[[#This Row],[Precio Unitario]]*Cocina[[#This Row],[Cantidad Ordenada]]</f>
        <v>90</v>
      </c>
      <c r="J1487">
        <f>Cocina[[#This Row],[Costo Unitario]]*Cocina[[#This Row],[Cantidad Ordenada]]</f>
        <v>54</v>
      </c>
      <c r="K1487">
        <f>Cocina[[#This Row],[Ganacia Bruta]]-Cocina[[#This Row],[Coste Total]]</f>
        <v>36</v>
      </c>
      <c r="L1487" s="3">
        <f>Cocina[[#This Row],[Ganancia Neta]]/Cocina[[#This Row],[Ganacia Bruta]]</f>
        <v>0.4</v>
      </c>
      <c r="N1487"/>
    </row>
    <row r="1488" spans="1:14" x14ac:dyDescent="0.2">
      <c r="A1488">
        <v>602</v>
      </c>
      <c r="B1488">
        <v>12</v>
      </c>
      <c r="C1488" t="s">
        <v>26</v>
      </c>
      <c r="D1488">
        <v>25</v>
      </c>
      <c r="E1488">
        <v>40</v>
      </c>
      <c r="F1488">
        <v>1</v>
      </c>
      <c r="G1488">
        <v>36</v>
      </c>
      <c r="H1488" s="8">
        <f>Cocina[[#This Row],[Tiempo de Preparación]]/Cocina[[#This Row],[Cantidad Ordenada]]</f>
        <v>36</v>
      </c>
      <c r="I1488">
        <f>Cocina[[#This Row],[Precio Unitario]]*Cocina[[#This Row],[Cantidad Ordenada]]</f>
        <v>40</v>
      </c>
      <c r="J1488">
        <f>Cocina[[#This Row],[Costo Unitario]]*Cocina[[#This Row],[Cantidad Ordenada]]</f>
        <v>25</v>
      </c>
      <c r="K1488">
        <f>Cocina[[#This Row],[Ganacia Bruta]]-Cocina[[#This Row],[Coste Total]]</f>
        <v>15</v>
      </c>
      <c r="L1488" s="3">
        <f>Cocina[[#This Row],[Ganancia Neta]]/Cocina[[#This Row],[Ganacia Bruta]]</f>
        <v>0.375</v>
      </c>
      <c r="N1488"/>
    </row>
    <row r="1489" spans="1:14" x14ac:dyDescent="0.2">
      <c r="A1489">
        <v>603</v>
      </c>
      <c r="B1489">
        <v>19</v>
      </c>
      <c r="C1489" t="s">
        <v>47</v>
      </c>
      <c r="D1489">
        <v>19</v>
      </c>
      <c r="E1489">
        <v>31</v>
      </c>
      <c r="F1489">
        <v>2</v>
      </c>
      <c r="G1489">
        <v>17</v>
      </c>
      <c r="H1489" s="8">
        <f>Cocina[[#This Row],[Tiempo de Preparación]]/Cocina[[#This Row],[Cantidad Ordenada]]</f>
        <v>8.5</v>
      </c>
      <c r="I1489">
        <f>Cocina[[#This Row],[Precio Unitario]]*Cocina[[#This Row],[Cantidad Ordenada]]</f>
        <v>62</v>
      </c>
      <c r="J1489">
        <f>Cocina[[#This Row],[Costo Unitario]]*Cocina[[#This Row],[Cantidad Ordenada]]</f>
        <v>38</v>
      </c>
      <c r="K1489">
        <f>Cocina[[#This Row],[Ganacia Bruta]]-Cocina[[#This Row],[Coste Total]]</f>
        <v>24</v>
      </c>
      <c r="L1489" s="3">
        <f>Cocina[[#This Row],[Ganancia Neta]]/Cocina[[#This Row],[Ganacia Bruta]]</f>
        <v>0.38709677419354838</v>
      </c>
      <c r="N1489"/>
    </row>
    <row r="1490" spans="1:14" x14ac:dyDescent="0.2">
      <c r="A1490">
        <v>604</v>
      </c>
      <c r="B1490">
        <v>14</v>
      </c>
      <c r="C1490" t="s">
        <v>11</v>
      </c>
      <c r="D1490">
        <v>21</v>
      </c>
      <c r="E1490">
        <v>35</v>
      </c>
      <c r="F1490">
        <v>3</v>
      </c>
      <c r="G1490">
        <v>42</v>
      </c>
      <c r="H1490" s="8">
        <f>Cocina[[#This Row],[Tiempo de Preparación]]/Cocina[[#This Row],[Cantidad Ordenada]]</f>
        <v>14</v>
      </c>
      <c r="I1490">
        <f>Cocina[[#This Row],[Precio Unitario]]*Cocina[[#This Row],[Cantidad Ordenada]]</f>
        <v>105</v>
      </c>
      <c r="J1490">
        <f>Cocina[[#This Row],[Costo Unitario]]*Cocina[[#This Row],[Cantidad Ordenada]]</f>
        <v>63</v>
      </c>
      <c r="K1490">
        <f>Cocina[[#This Row],[Ganacia Bruta]]-Cocina[[#This Row],[Coste Total]]</f>
        <v>42</v>
      </c>
      <c r="L1490" s="3">
        <f>Cocina[[#This Row],[Ganancia Neta]]/Cocina[[#This Row],[Ganacia Bruta]]</f>
        <v>0.4</v>
      </c>
      <c r="N1490"/>
    </row>
    <row r="1491" spans="1:14" x14ac:dyDescent="0.2">
      <c r="A1491">
        <v>605</v>
      </c>
      <c r="B1491">
        <v>19</v>
      </c>
      <c r="C1491" t="s">
        <v>56</v>
      </c>
      <c r="D1491">
        <v>12</v>
      </c>
      <c r="E1491">
        <v>20</v>
      </c>
      <c r="F1491">
        <v>1</v>
      </c>
      <c r="G1491">
        <v>47</v>
      </c>
      <c r="H1491" s="8">
        <f>Cocina[[#This Row],[Tiempo de Preparación]]/Cocina[[#This Row],[Cantidad Ordenada]]</f>
        <v>47</v>
      </c>
      <c r="I1491">
        <f>Cocina[[#This Row],[Precio Unitario]]*Cocina[[#This Row],[Cantidad Ordenada]]</f>
        <v>20</v>
      </c>
      <c r="J1491">
        <f>Cocina[[#This Row],[Costo Unitario]]*Cocina[[#This Row],[Cantidad Ordenada]]</f>
        <v>12</v>
      </c>
      <c r="K1491">
        <f>Cocina[[#This Row],[Ganacia Bruta]]-Cocina[[#This Row],[Coste Total]]</f>
        <v>8</v>
      </c>
      <c r="L1491" s="3">
        <f>Cocina[[#This Row],[Ganancia Neta]]/Cocina[[#This Row],[Ganacia Bruta]]</f>
        <v>0.4</v>
      </c>
      <c r="N1491"/>
    </row>
    <row r="1492" spans="1:14" x14ac:dyDescent="0.2">
      <c r="A1492">
        <v>605</v>
      </c>
      <c r="B1492">
        <v>19</v>
      </c>
      <c r="C1492" t="s">
        <v>26</v>
      </c>
      <c r="D1492">
        <v>25</v>
      </c>
      <c r="E1492">
        <v>40</v>
      </c>
      <c r="F1492">
        <v>1</v>
      </c>
      <c r="G1492">
        <v>24</v>
      </c>
      <c r="H1492" s="8">
        <f>Cocina[[#This Row],[Tiempo de Preparación]]/Cocina[[#This Row],[Cantidad Ordenada]]</f>
        <v>24</v>
      </c>
      <c r="I1492">
        <f>Cocina[[#This Row],[Precio Unitario]]*Cocina[[#This Row],[Cantidad Ordenada]]</f>
        <v>40</v>
      </c>
      <c r="J1492">
        <f>Cocina[[#This Row],[Costo Unitario]]*Cocina[[#This Row],[Cantidad Ordenada]]</f>
        <v>25</v>
      </c>
      <c r="K1492">
        <f>Cocina[[#This Row],[Ganacia Bruta]]-Cocina[[#This Row],[Coste Total]]</f>
        <v>15</v>
      </c>
      <c r="L1492" s="3">
        <f>Cocina[[#This Row],[Ganancia Neta]]/Cocina[[#This Row],[Ganacia Bruta]]</f>
        <v>0.375</v>
      </c>
      <c r="N1492"/>
    </row>
    <row r="1493" spans="1:14" x14ac:dyDescent="0.2">
      <c r="A1493">
        <v>605</v>
      </c>
      <c r="B1493">
        <v>19</v>
      </c>
      <c r="C1493" t="s">
        <v>11</v>
      </c>
      <c r="D1493">
        <v>21</v>
      </c>
      <c r="E1493">
        <v>35</v>
      </c>
      <c r="F1493">
        <v>2</v>
      </c>
      <c r="G1493">
        <v>55</v>
      </c>
      <c r="H1493" s="8">
        <f>Cocina[[#This Row],[Tiempo de Preparación]]/Cocina[[#This Row],[Cantidad Ordenada]]</f>
        <v>27.5</v>
      </c>
      <c r="I1493">
        <f>Cocina[[#This Row],[Precio Unitario]]*Cocina[[#This Row],[Cantidad Ordenada]]</f>
        <v>70</v>
      </c>
      <c r="J1493">
        <f>Cocina[[#This Row],[Costo Unitario]]*Cocina[[#This Row],[Cantidad Ordenada]]</f>
        <v>42</v>
      </c>
      <c r="K1493">
        <f>Cocina[[#This Row],[Ganacia Bruta]]-Cocina[[#This Row],[Coste Total]]</f>
        <v>28</v>
      </c>
      <c r="L1493" s="3">
        <f>Cocina[[#This Row],[Ganancia Neta]]/Cocina[[#This Row],[Ganacia Bruta]]</f>
        <v>0.4</v>
      </c>
      <c r="N1493"/>
    </row>
    <row r="1494" spans="1:14" x14ac:dyDescent="0.2">
      <c r="A1494">
        <v>605</v>
      </c>
      <c r="B1494">
        <v>19</v>
      </c>
      <c r="C1494" t="s">
        <v>31</v>
      </c>
      <c r="D1494">
        <v>18</v>
      </c>
      <c r="E1494">
        <v>30</v>
      </c>
      <c r="F1494">
        <v>3</v>
      </c>
      <c r="G1494">
        <v>50</v>
      </c>
      <c r="H1494" s="8">
        <f>Cocina[[#This Row],[Tiempo de Preparación]]/Cocina[[#This Row],[Cantidad Ordenada]]</f>
        <v>16.666666666666668</v>
      </c>
      <c r="I1494">
        <f>Cocina[[#This Row],[Precio Unitario]]*Cocina[[#This Row],[Cantidad Ordenada]]</f>
        <v>90</v>
      </c>
      <c r="J1494">
        <f>Cocina[[#This Row],[Costo Unitario]]*Cocina[[#This Row],[Cantidad Ordenada]]</f>
        <v>54</v>
      </c>
      <c r="K1494">
        <f>Cocina[[#This Row],[Ganacia Bruta]]-Cocina[[#This Row],[Coste Total]]</f>
        <v>36</v>
      </c>
      <c r="L1494" s="3">
        <f>Cocina[[#This Row],[Ganancia Neta]]/Cocina[[#This Row],[Ganacia Bruta]]</f>
        <v>0.4</v>
      </c>
      <c r="N1494"/>
    </row>
    <row r="1495" spans="1:14" x14ac:dyDescent="0.2">
      <c r="A1495">
        <v>606</v>
      </c>
      <c r="B1495">
        <v>1</v>
      </c>
      <c r="C1495" t="s">
        <v>50</v>
      </c>
      <c r="D1495">
        <v>15</v>
      </c>
      <c r="E1495">
        <v>25</v>
      </c>
      <c r="F1495">
        <v>2</v>
      </c>
      <c r="G1495">
        <v>47</v>
      </c>
      <c r="H1495" s="8">
        <f>Cocina[[#This Row],[Tiempo de Preparación]]/Cocina[[#This Row],[Cantidad Ordenada]]</f>
        <v>23.5</v>
      </c>
      <c r="I1495">
        <f>Cocina[[#This Row],[Precio Unitario]]*Cocina[[#This Row],[Cantidad Ordenada]]</f>
        <v>50</v>
      </c>
      <c r="J1495">
        <f>Cocina[[#This Row],[Costo Unitario]]*Cocina[[#This Row],[Cantidad Ordenada]]</f>
        <v>30</v>
      </c>
      <c r="K1495">
        <f>Cocina[[#This Row],[Ganacia Bruta]]-Cocina[[#This Row],[Coste Total]]</f>
        <v>20</v>
      </c>
      <c r="L1495" s="3">
        <f>Cocina[[#This Row],[Ganancia Neta]]/Cocina[[#This Row],[Ganacia Bruta]]</f>
        <v>0.4</v>
      </c>
      <c r="N1495"/>
    </row>
    <row r="1496" spans="1:14" x14ac:dyDescent="0.2">
      <c r="A1496">
        <v>606</v>
      </c>
      <c r="B1496">
        <v>1</v>
      </c>
      <c r="C1496" t="s">
        <v>41</v>
      </c>
      <c r="D1496">
        <v>16</v>
      </c>
      <c r="E1496">
        <v>27</v>
      </c>
      <c r="F1496">
        <v>3</v>
      </c>
      <c r="G1496">
        <v>48</v>
      </c>
      <c r="H1496" s="8">
        <f>Cocina[[#This Row],[Tiempo de Preparación]]/Cocina[[#This Row],[Cantidad Ordenada]]</f>
        <v>16</v>
      </c>
      <c r="I1496">
        <f>Cocina[[#This Row],[Precio Unitario]]*Cocina[[#This Row],[Cantidad Ordenada]]</f>
        <v>81</v>
      </c>
      <c r="J1496">
        <f>Cocina[[#This Row],[Costo Unitario]]*Cocina[[#This Row],[Cantidad Ordenada]]</f>
        <v>48</v>
      </c>
      <c r="K1496">
        <f>Cocina[[#This Row],[Ganacia Bruta]]-Cocina[[#This Row],[Coste Total]]</f>
        <v>33</v>
      </c>
      <c r="L1496" s="3">
        <f>Cocina[[#This Row],[Ganancia Neta]]/Cocina[[#This Row],[Ganacia Bruta]]</f>
        <v>0.40740740740740738</v>
      </c>
      <c r="N1496"/>
    </row>
    <row r="1497" spans="1:14" x14ac:dyDescent="0.2">
      <c r="A1497">
        <v>606</v>
      </c>
      <c r="B1497">
        <v>1</v>
      </c>
      <c r="C1497" t="s">
        <v>61</v>
      </c>
      <c r="D1497">
        <v>15</v>
      </c>
      <c r="E1497">
        <v>26</v>
      </c>
      <c r="F1497">
        <v>2</v>
      </c>
      <c r="G1497">
        <v>50</v>
      </c>
      <c r="H1497" s="8">
        <f>Cocina[[#This Row],[Tiempo de Preparación]]/Cocina[[#This Row],[Cantidad Ordenada]]</f>
        <v>25</v>
      </c>
      <c r="I1497">
        <f>Cocina[[#This Row],[Precio Unitario]]*Cocina[[#This Row],[Cantidad Ordenada]]</f>
        <v>52</v>
      </c>
      <c r="J1497">
        <f>Cocina[[#This Row],[Costo Unitario]]*Cocina[[#This Row],[Cantidad Ordenada]]</f>
        <v>30</v>
      </c>
      <c r="K1497">
        <f>Cocina[[#This Row],[Ganacia Bruta]]-Cocina[[#This Row],[Coste Total]]</f>
        <v>22</v>
      </c>
      <c r="L1497" s="3">
        <f>Cocina[[#This Row],[Ganancia Neta]]/Cocina[[#This Row],[Ganacia Bruta]]</f>
        <v>0.42307692307692307</v>
      </c>
      <c r="N1497"/>
    </row>
    <row r="1498" spans="1:14" x14ac:dyDescent="0.2">
      <c r="A1498">
        <v>607</v>
      </c>
      <c r="B1498">
        <v>10</v>
      </c>
      <c r="C1498" t="s">
        <v>26</v>
      </c>
      <c r="D1498">
        <v>25</v>
      </c>
      <c r="E1498">
        <v>40</v>
      </c>
      <c r="F1498">
        <v>1</v>
      </c>
      <c r="G1498">
        <v>25</v>
      </c>
      <c r="H1498" s="8">
        <f>Cocina[[#This Row],[Tiempo de Preparación]]/Cocina[[#This Row],[Cantidad Ordenada]]</f>
        <v>25</v>
      </c>
      <c r="I1498">
        <f>Cocina[[#This Row],[Precio Unitario]]*Cocina[[#This Row],[Cantidad Ordenada]]</f>
        <v>40</v>
      </c>
      <c r="J1498">
        <f>Cocina[[#This Row],[Costo Unitario]]*Cocina[[#This Row],[Cantidad Ordenada]]</f>
        <v>25</v>
      </c>
      <c r="K1498">
        <f>Cocina[[#This Row],[Ganacia Bruta]]-Cocina[[#This Row],[Coste Total]]</f>
        <v>15</v>
      </c>
      <c r="L1498" s="3">
        <f>Cocina[[#This Row],[Ganancia Neta]]/Cocina[[#This Row],[Ganacia Bruta]]</f>
        <v>0.375</v>
      </c>
      <c r="N1498"/>
    </row>
    <row r="1499" spans="1:14" x14ac:dyDescent="0.2">
      <c r="A1499">
        <v>607</v>
      </c>
      <c r="B1499">
        <v>10</v>
      </c>
      <c r="C1499" t="s">
        <v>22</v>
      </c>
      <c r="D1499">
        <v>16</v>
      </c>
      <c r="E1499">
        <v>28</v>
      </c>
      <c r="F1499">
        <v>1</v>
      </c>
      <c r="G1499">
        <v>44</v>
      </c>
      <c r="H1499" s="8">
        <f>Cocina[[#This Row],[Tiempo de Preparación]]/Cocina[[#This Row],[Cantidad Ordenada]]</f>
        <v>44</v>
      </c>
      <c r="I1499">
        <f>Cocina[[#This Row],[Precio Unitario]]*Cocina[[#This Row],[Cantidad Ordenada]]</f>
        <v>28</v>
      </c>
      <c r="J1499">
        <f>Cocina[[#This Row],[Costo Unitario]]*Cocina[[#This Row],[Cantidad Ordenada]]</f>
        <v>16</v>
      </c>
      <c r="K1499">
        <f>Cocina[[#This Row],[Ganacia Bruta]]-Cocina[[#This Row],[Coste Total]]</f>
        <v>12</v>
      </c>
      <c r="L1499" s="3">
        <f>Cocina[[#This Row],[Ganancia Neta]]/Cocina[[#This Row],[Ganacia Bruta]]</f>
        <v>0.42857142857142855</v>
      </c>
      <c r="N1499"/>
    </row>
    <row r="1500" spans="1:14" x14ac:dyDescent="0.2">
      <c r="A1500">
        <v>608</v>
      </c>
      <c r="B1500">
        <v>7</v>
      </c>
      <c r="C1500" t="s">
        <v>18</v>
      </c>
      <c r="D1500">
        <v>17</v>
      </c>
      <c r="E1500">
        <v>29</v>
      </c>
      <c r="F1500">
        <v>1</v>
      </c>
      <c r="G1500">
        <v>45</v>
      </c>
      <c r="H1500" s="8">
        <f>Cocina[[#This Row],[Tiempo de Preparación]]/Cocina[[#This Row],[Cantidad Ordenada]]</f>
        <v>45</v>
      </c>
      <c r="I1500">
        <f>Cocina[[#This Row],[Precio Unitario]]*Cocina[[#This Row],[Cantidad Ordenada]]</f>
        <v>29</v>
      </c>
      <c r="J1500">
        <f>Cocina[[#This Row],[Costo Unitario]]*Cocina[[#This Row],[Cantidad Ordenada]]</f>
        <v>17</v>
      </c>
      <c r="K1500">
        <f>Cocina[[#This Row],[Ganacia Bruta]]-Cocina[[#This Row],[Coste Total]]</f>
        <v>12</v>
      </c>
      <c r="L1500" s="3">
        <f>Cocina[[#This Row],[Ganancia Neta]]/Cocina[[#This Row],[Ganacia Bruta]]</f>
        <v>0.41379310344827586</v>
      </c>
      <c r="N1500"/>
    </row>
    <row r="1501" spans="1:14" x14ac:dyDescent="0.2">
      <c r="A1501">
        <v>609</v>
      </c>
      <c r="B1501">
        <v>1</v>
      </c>
      <c r="C1501" t="s">
        <v>95</v>
      </c>
      <c r="D1501">
        <v>19</v>
      </c>
      <c r="E1501">
        <v>32</v>
      </c>
      <c r="F1501">
        <v>1</v>
      </c>
      <c r="G1501">
        <v>27</v>
      </c>
      <c r="H1501" s="8">
        <f>Cocina[[#This Row],[Tiempo de Preparación]]/Cocina[[#This Row],[Cantidad Ordenada]]</f>
        <v>27</v>
      </c>
      <c r="I1501">
        <f>Cocina[[#This Row],[Precio Unitario]]*Cocina[[#This Row],[Cantidad Ordenada]]</f>
        <v>32</v>
      </c>
      <c r="J1501">
        <f>Cocina[[#This Row],[Costo Unitario]]*Cocina[[#This Row],[Cantidad Ordenada]]</f>
        <v>19</v>
      </c>
      <c r="K1501">
        <f>Cocina[[#This Row],[Ganacia Bruta]]-Cocina[[#This Row],[Coste Total]]</f>
        <v>13</v>
      </c>
      <c r="L1501" s="3">
        <f>Cocina[[#This Row],[Ganancia Neta]]/Cocina[[#This Row],[Ganacia Bruta]]</f>
        <v>0.40625</v>
      </c>
      <c r="N1501"/>
    </row>
    <row r="1502" spans="1:14" x14ac:dyDescent="0.2">
      <c r="A1502">
        <v>610</v>
      </c>
      <c r="B1502">
        <v>19</v>
      </c>
      <c r="C1502" t="s">
        <v>61</v>
      </c>
      <c r="D1502">
        <v>15</v>
      </c>
      <c r="E1502">
        <v>26</v>
      </c>
      <c r="F1502">
        <v>1</v>
      </c>
      <c r="G1502">
        <v>39</v>
      </c>
      <c r="H1502" s="8">
        <f>Cocina[[#This Row],[Tiempo de Preparación]]/Cocina[[#This Row],[Cantidad Ordenada]]</f>
        <v>39</v>
      </c>
      <c r="I1502">
        <f>Cocina[[#This Row],[Precio Unitario]]*Cocina[[#This Row],[Cantidad Ordenada]]</f>
        <v>26</v>
      </c>
      <c r="J1502">
        <f>Cocina[[#This Row],[Costo Unitario]]*Cocina[[#This Row],[Cantidad Ordenada]]</f>
        <v>15</v>
      </c>
      <c r="K1502">
        <f>Cocina[[#This Row],[Ganacia Bruta]]-Cocina[[#This Row],[Coste Total]]</f>
        <v>11</v>
      </c>
      <c r="L1502" s="3">
        <f>Cocina[[#This Row],[Ganancia Neta]]/Cocina[[#This Row],[Ganacia Bruta]]</f>
        <v>0.42307692307692307</v>
      </c>
      <c r="N1502"/>
    </row>
    <row r="1503" spans="1:14" x14ac:dyDescent="0.2">
      <c r="A1503">
        <v>610</v>
      </c>
      <c r="B1503">
        <v>19</v>
      </c>
      <c r="C1503" t="s">
        <v>37</v>
      </c>
      <c r="D1503">
        <v>10</v>
      </c>
      <c r="E1503">
        <v>18</v>
      </c>
      <c r="F1503">
        <v>1</v>
      </c>
      <c r="G1503">
        <v>8</v>
      </c>
      <c r="H1503" s="8">
        <f>Cocina[[#This Row],[Tiempo de Preparación]]/Cocina[[#This Row],[Cantidad Ordenada]]</f>
        <v>8</v>
      </c>
      <c r="I1503">
        <f>Cocina[[#This Row],[Precio Unitario]]*Cocina[[#This Row],[Cantidad Ordenada]]</f>
        <v>18</v>
      </c>
      <c r="J1503">
        <f>Cocina[[#This Row],[Costo Unitario]]*Cocina[[#This Row],[Cantidad Ordenada]]</f>
        <v>10</v>
      </c>
      <c r="K1503">
        <f>Cocina[[#This Row],[Ganacia Bruta]]-Cocina[[#This Row],[Coste Total]]</f>
        <v>8</v>
      </c>
      <c r="L1503" s="3">
        <f>Cocina[[#This Row],[Ganancia Neta]]/Cocina[[#This Row],[Ganacia Bruta]]</f>
        <v>0.44444444444444442</v>
      </c>
      <c r="N1503"/>
    </row>
    <row r="1504" spans="1:14" x14ac:dyDescent="0.2">
      <c r="A1504">
        <v>611</v>
      </c>
      <c r="B1504">
        <v>13</v>
      </c>
      <c r="C1504" t="s">
        <v>33</v>
      </c>
      <c r="D1504">
        <v>13</v>
      </c>
      <c r="E1504">
        <v>21</v>
      </c>
      <c r="F1504">
        <v>2</v>
      </c>
      <c r="G1504">
        <v>53</v>
      </c>
      <c r="H1504" s="8">
        <f>Cocina[[#This Row],[Tiempo de Preparación]]/Cocina[[#This Row],[Cantidad Ordenada]]</f>
        <v>26.5</v>
      </c>
      <c r="I1504">
        <f>Cocina[[#This Row],[Precio Unitario]]*Cocina[[#This Row],[Cantidad Ordenada]]</f>
        <v>42</v>
      </c>
      <c r="J1504">
        <f>Cocina[[#This Row],[Costo Unitario]]*Cocina[[#This Row],[Cantidad Ordenada]]</f>
        <v>26</v>
      </c>
      <c r="K1504">
        <f>Cocina[[#This Row],[Ganacia Bruta]]-Cocina[[#This Row],[Coste Total]]</f>
        <v>16</v>
      </c>
      <c r="L1504" s="3">
        <f>Cocina[[#This Row],[Ganancia Neta]]/Cocina[[#This Row],[Ganacia Bruta]]</f>
        <v>0.38095238095238093</v>
      </c>
      <c r="N1504"/>
    </row>
    <row r="1505" spans="1:14" x14ac:dyDescent="0.2">
      <c r="A1505">
        <v>611</v>
      </c>
      <c r="B1505">
        <v>13</v>
      </c>
      <c r="C1505" t="s">
        <v>35</v>
      </c>
      <c r="D1505">
        <v>22</v>
      </c>
      <c r="E1505">
        <v>36</v>
      </c>
      <c r="F1505">
        <v>1</v>
      </c>
      <c r="G1505">
        <v>30</v>
      </c>
      <c r="H1505" s="8">
        <f>Cocina[[#This Row],[Tiempo de Preparación]]/Cocina[[#This Row],[Cantidad Ordenada]]</f>
        <v>30</v>
      </c>
      <c r="I1505">
        <f>Cocina[[#This Row],[Precio Unitario]]*Cocina[[#This Row],[Cantidad Ordenada]]</f>
        <v>36</v>
      </c>
      <c r="J1505">
        <f>Cocina[[#This Row],[Costo Unitario]]*Cocina[[#This Row],[Cantidad Ordenada]]</f>
        <v>22</v>
      </c>
      <c r="K1505">
        <f>Cocina[[#This Row],[Ganacia Bruta]]-Cocina[[#This Row],[Coste Total]]</f>
        <v>14</v>
      </c>
      <c r="L1505" s="3">
        <f>Cocina[[#This Row],[Ganancia Neta]]/Cocina[[#This Row],[Ganacia Bruta]]</f>
        <v>0.3888888888888889</v>
      </c>
      <c r="N1505"/>
    </row>
    <row r="1506" spans="1:14" x14ac:dyDescent="0.2">
      <c r="A1506">
        <v>612</v>
      </c>
      <c r="B1506">
        <v>11</v>
      </c>
      <c r="C1506" t="s">
        <v>41</v>
      </c>
      <c r="D1506">
        <v>16</v>
      </c>
      <c r="E1506">
        <v>27</v>
      </c>
      <c r="F1506">
        <v>1</v>
      </c>
      <c r="G1506">
        <v>26</v>
      </c>
      <c r="H1506" s="8">
        <f>Cocina[[#This Row],[Tiempo de Preparación]]/Cocina[[#This Row],[Cantidad Ordenada]]</f>
        <v>26</v>
      </c>
      <c r="I1506">
        <f>Cocina[[#This Row],[Precio Unitario]]*Cocina[[#This Row],[Cantidad Ordenada]]</f>
        <v>27</v>
      </c>
      <c r="J1506">
        <f>Cocina[[#This Row],[Costo Unitario]]*Cocina[[#This Row],[Cantidad Ordenada]]</f>
        <v>16</v>
      </c>
      <c r="K1506">
        <f>Cocina[[#This Row],[Ganacia Bruta]]-Cocina[[#This Row],[Coste Total]]</f>
        <v>11</v>
      </c>
      <c r="L1506" s="3">
        <f>Cocina[[#This Row],[Ganancia Neta]]/Cocina[[#This Row],[Ganacia Bruta]]</f>
        <v>0.40740740740740738</v>
      </c>
      <c r="N1506"/>
    </row>
    <row r="1507" spans="1:14" x14ac:dyDescent="0.2">
      <c r="A1507">
        <v>612</v>
      </c>
      <c r="B1507">
        <v>11</v>
      </c>
      <c r="C1507" t="s">
        <v>35</v>
      </c>
      <c r="D1507">
        <v>22</v>
      </c>
      <c r="E1507">
        <v>36</v>
      </c>
      <c r="F1507">
        <v>3</v>
      </c>
      <c r="G1507">
        <v>37</v>
      </c>
      <c r="H1507" s="8">
        <f>Cocina[[#This Row],[Tiempo de Preparación]]/Cocina[[#This Row],[Cantidad Ordenada]]</f>
        <v>12.333333333333334</v>
      </c>
      <c r="I1507">
        <f>Cocina[[#This Row],[Precio Unitario]]*Cocina[[#This Row],[Cantidad Ordenada]]</f>
        <v>108</v>
      </c>
      <c r="J1507">
        <f>Cocina[[#This Row],[Costo Unitario]]*Cocina[[#This Row],[Cantidad Ordenada]]</f>
        <v>66</v>
      </c>
      <c r="K1507">
        <f>Cocina[[#This Row],[Ganacia Bruta]]-Cocina[[#This Row],[Coste Total]]</f>
        <v>42</v>
      </c>
      <c r="L1507" s="3">
        <f>Cocina[[#This Row],[Ganancia Neta]]/Cocina[[#This Row],[Ganacia Bruta]]</f>
        <v>0.3888888888888889</v>
      </c>
      <c r="N1507"/>
    </row>
    <row r="1508" spans="1:14" x14ac:dyDescent="0.2">
      <c r="A1508">
        <v>612</v>
      </c>
      <c r="B1508">
        <v>11</v>
      </c>
      <c r="C1508" t="s">
        <v>22</v>
      </c>
      <c r="D1508">
        <v>16</v>
      </c>
      <c r="E1508">
        <v>28</v>
      </c>
      <c r="F1508">
        <v>2</v>
      </c>
      <c r="G1508">
        <v>15</v>
      </c>
      <c r="H1508" s="8">
        <f>Cocina[[#This Row],[Tiempo de Preparación]]/Cocina[[#This Row],[Cantidad Ordenada]]</f>
        <v>7.5</v>
      </c>
      <c r="I1508">
        <f>Cocina[[#This Row],[Precio Unitario]]*Cocina[[#This Row],[Cantidad Ordenada]]</f>
        <v>56</v>
      </c>
      <c r="J1508">
        <f>Cocina[[#This Row],[Costo Unitario]]*Cocina[[#This Row],[Cantidad Ordenada]]</f>
        <v>32</v>
      </c>
      <c r="K1508">
        <f>Cocina[[#This Row],[Ganacia Bruta]]-Cocina[[#This Row],[Coste Total]]</f>
        <v>24</v>
      </c>
      <c r="L1508" s="3">
        <f>Cocina[[#This Row],[Ganancia Neta]]/Cocina[[#This Row],[Ganacia Bruta]]</f>
        <v>0.42857142857142855</v>
      </c>
      <c r="N1508"/>
    </row>
    <row r="1509" spans="1:14" x14ac:dyDescent="0.2">
      <c r="A1509">
        <v>612</v>
      </c>
      <c r="B1509">
        <v>11</v>
      </c>
      <c r="C1509" t="s">
        <v>56</v>
      </c>
      <c r="D1509">
        <v>12</v>
      </c>
      <c r="E1509">
        <v>20</v>
      </c>
      <c r="F1509">
        <v>2</v>
      </c>
      <c r="G1509">
        <v>51</v>
      </c>
      <c r="H1509" s="8">
        <f>Cocina[[#This Row],[Tiempo de Preparación]]/Cocina[[#This Row],[Cantidad Ordenada]]</f>
        <v>25.5</v>
      </c>
      <c r="I1509">
        <f>Cocina[[#This Row],[Precio Unitario]]*Cocina[[#This Row],[Cantidad Ordenada]]</f>
        <v>40</v>
      </c>
      <c r="J1509">
        <f>Cocina[[#This Row],[Costo Unitario]]*Cocina[[#This Row],[Cantidad Ordenada]]</f>
        <v>24</v>
      </c>
      <c r="K1509">
        <f>Cocina[[#This Row],[Ganacia Bruta]]-Cocina[[#This Row],[Coste Total]]</f>
        <v>16</v>
      </c>
      <c r="L1509" s="3">
        <f>Cocina[[#This Row],[Ganancia Neta]]/Cocina[[#This Row],[Ganacia Bruta]]</f>
        <v>0.4</v>
      </c>
      <c r="N1509"/>
    </row>
    <row r="1510" spans="1:14" x14ac:dyDescent="0.2">
      <c r="A1510">
        <v>613</v>
      </c>
      <c r="B1510">
        <v>1</v>
      </c>
      <c r="C1510" t="s">
        <v>44</v>
      </c>
      <c r="D1510">
        <v>11</v>
      </c>
      <c r="E1510">
        <v>19</v>
      </c>
      <c r="F1510">
        <v>3</v>
      </c>
      <c r="G1510">
        <v>41</v>
      </c>
      <c r="H1510" s="8">
        <f>Cocina[[#This Row],[Tiempo de Preparación]]/Cocina[[#This Row],[Cantidad Ordenada]]</f>
        <v>13.666666666666666</v>
      </c>
      <c r="I1510">
        <f>Cocina[[#This Row],[Precio Unitario]]*Cocina[[#This Row],[Cantidad Ordenada]]</f>
        <v>57</v>
      </c>
      <c r="J1510">
        <f>Cocina[[#This Row],[Costo Unitario]]*Cocina[[#This Row],[Cantidad Ordenada]]</f>
        <v>33</v>
      </c>
      <c r="K1510">
        <f>Cocina[[#This Row],[Ganacia Bruta]]-Cocina[[#This Row],[Coste Total]]</f>
        <v>24</v>
      </c>
      <c r="L1510" s="3">
        <f>Cocina[[#This Row],[Ganancia Neta]]/Cocina[[#This Row],[Ganacia Bruta]]</f>
        <v>0.42105263157894735</v>
      </c>
      <c r="N1510"/>
    </row>
    <row r="1511" spans="1:14" x14ac:dyDescent="0.2">
      <c r="A1511">
        <v>613</v>
      </c>
      <c r="B1511">
        <v>1</v>
      </c>
      <c r="C1511" t="s">
        <v>79</v>
      </c>
      <c r="D1511">
        <v>14</v>
      </c>
      <c r="E1511">
        <v>23</v>
      </c>
      <c r="F1511">
        <v>3</v>
      </c>
      <c r="G1511">
        <v>23</v>
      </c>
      <c r="H1511" s="8">
        <f>Cocina[[#This Row],[Tiempo de Preparación]]/Cocina[[#This Row],[Cantidad Ordenada]]</f>
        <v>7.666666666666667</v>
      </c>
      <c r="I1511">
        <f>Cocina[[#This Row],[Precio Unitario]]*Cocina[[#This Row],[Cantidad Ordenada]]</f>
        <v>69</v>
      </c>
      <c r="J1511">
        <f>Cocina[[#This Row],[Costo Unitario]]*Cocina[[#This Row],[Cantidad Ordenada]]</f>
        <v>42</v>
      </c>
      <c r="K1511">
        <f>Cocina[[#This Row],[Ganacia Bruta]]-Cocina[[#This Row],[Coste Total]]</f>
        <v>27</v>
      </c>
      <c r="L1511" s="3">
        <f>Cocina[[#This Row],[Ganancia Neta]]/Cocina[[#This Row],[Ganacia Bruta]]</f>
        <v>0.39130434782608697</v>
      </c>
      <c r="N1511"/>
    </row>
    <row r="1512" spans="1:14" x14ac:dyDescent="0.2">
      <c r="A1512">
        <v>613</v>
      </c>
      <c r="B1512">
        <v>1</v>
      </c>
      <c r="C1512" t="s">
        <v>37</v>
      </c>
      <c r="D1512">
        <v>10</v>
      </c>
      <c r="E1512">
        <v>18</v>
      </c>
      <c r="F1512">
        <v>3</v>
      </c>
      <c r="G1512">
        <v>31</v>
      </c>
      <c r="H1512" s="8">
        <f>Cocina[[#This Row],[Tiempo de Preparación]]/Cocina[[#This Row],[Cantidad Ordenada]]</f>
        <v>10.333333333333334</v>
      </c>
      <c r="I1512">
        <f>Cocina[[#This Row],[Precio Unitario]]*Cocina[[#This Row],[Cantidad Ordenada]]</f>
        <v>54</v>
      </c>
      <c r="J1512">
        <f>Cocina[[#This Row],[Costo Unitario]]*Cocina[[#This Row],[Cantidad Ordenada]]</f>
        <v>30</v>
      </c>
      <c r="K1512">
        <f>Cocina[[#This Row],[Ganacia Bruta]]-Cocina[[#This Row],[Coste Total]]</f>
        <v>24</v>
      </c>
      <c r="L1512" s="3">
        <f>Cocina[[#This Row],[Ganancia Neta]]/Cocina[[#This Row],[Ganacia Bruta]]</f>
        <v>0.44444444444444442</v>
      </c>
      <c r="N1512"/>
    </row>
    <row r="1513" spans="1:14" x14ac:dyDescent="0.2">
      <c r="A1513">
        <v>613</v>
      </c>
      <c r="B1513">
        <v>1</v>
      </c>
      <c r="C1513" t="s">
        <v>11</v>
      </c>
      <c r="D1513">
        <v>21</v>
      </c>
      <c r="E1513">
        <v>35</v>
      </c>
      <c r="F1513">
        <v>3</v>
      </c>
      <c r="G1513">
        <v>57</v>
      </c>
      <c r="H1513" s="8">
        <f>Cocina[[#This Row],[Tiempo de Preparación]]/Cocina[[#This Row],[Cantidad Ordenada]]</f>
        <v>19</v>
      </c>
      <c r="I1513">
        <f>Cocina[[#This Row],[Precio Unitario]]*Cocina[[#This Row],[Cantidad Ordenada]]</f>
        <v>105</v>
      </c>
      <c r="J1513">
        <f>Cocina[[#This Row],[Costo Unitario]]*Cocina[[#This Row],[Cantidad Ordenada]]</f>
        <v>63</v>
      </c>
      <c r="K1513">
        <f>Cocina[[#This Row],[Ganacia Bruta]]-Cocina[[#This Row],[Coste Total]]</f>
        <v>42</v>
      </c>
      <c r="L1513" s="3">
        <f>Cocina[[#This Row],[Ganancia Neta]]/Cocina[[#This Row],[Ganacia Bruta]]</f>
        <v>0.4</v>
      </c>
      <c r="N1513"/>
    </row>
    <row r="1514" spans="1:14" x14ac:dyDescent="0.2">
      <c r="A1514">
        <v>614</v>
      </c>
      <c r="B1514">
        <v>19</v>
      </c>
      <c r="C1514" t="s">
        <v>65</v>
      </c>
      <c r="D1514">
        <v>14</v>
      </c>
      <c r="E1514">
        <v>24</v>
      </c>
      <c r="F1514">
        <v>3</v>
      </c>
      <c r="G1514">
        <v>50</v>
      </c>
      <c r="H1514" s="8">
        <f>Cocina[[#This Row],[Tiempo de Preparación]]/Cocina[[#This Row],[Cantidad Ordenada]]</f>
        <v>16.666666666666668</v>
      </c>
      <c r="I1514">
        <f>Cocina[[#This Row],[Precio Unitario]]*Cocina[[#This Row],[Cantidad Ordenada]]</f>
        <v>72</v>
      </c>
      <c r="J1514">
        <f>Cocina[[#This Row],[Costo Unitario]]*Cocina[[#This Row],[Cantidad Ordenada]]</f>
        <v>42</v>
      </c>
      <c r="K1514">
        <f>Cocina[[#This Row],[Ganacia Bruta]]-Cocina[[#This Row],[Coste Total]]</f>
        <v>30</v>
      </c>
      <c r="L1514" s="3">
        <f>Cocina[[#This Row],[Ganancia Neta]]/Cocina[[#This Row],[Ganacia Bruta]]</f>
        <v>0.41666666666666669</v>
      </c>
      <c r="N1514"/>
    </row>
    <row r="1515" spans="1:14" x14ac:dyDescent="0.2">
      <c r="A1515">
        <v>615</v>
      </c>
      <c r="B1515">
        <v>7</v>
      </c>
      <c r="C1515" t="s">
        <v>47</v>
      </c>
      <c r="D1515">
        <v>19</v>
      </c>
      <c r="E1515">
        <v>31</v>
      </c>
      <c r="F1515">
        <v>3</v>
      </c>
      <c r="G1515">
        <v>50</v>
      </c>
      <c r="H1515" s="8">
        <f>Cocina[[#This Row],[Tiempo de Preparación]]/Cocina[[#This Row],[Cantidad Ordenada]]</f>
        <v>16.666666666666668</v>
      </c>
      <c r="I1515">
        <f>Cocina[[#This Row],[Precio Unitario]]*Cocina[[#This Row],[Cantidad Ordenada]]</f>
        <v>93</v>
      </c>
      <c r="J1515">
        <f>Cocina[[#This Row],[Costo Unitario]]*Cocina[[#This Row],[Cantidad Ordenada]]</f>
        <v>57</v>
      </c>
      <c r="K1515">
        <f>Cocina[[#This Row],[Ganacia Bruta]]-Cocina[[#This Row],[Coste Total]]</f>
        <v>36</v>
      </c>
      <c r="L1515" s="3">
        <f>Cocina[[#This Row],[Ganancia Neta]]/Cocina[[#This Row],[Ganacia Bruta]]</f>
        <v>0.38709677419354838</v>
      </c>
      <c r="N1515"/>
    </row>
    <row r="1516" spans="1:14" x14ac:dyDescent="0.2">
      <c r="A1516">
        <v>615</v>
      </c>
      <c r="B1516">
        <v>7</v>
      </c>
      <c r="C1516" t="s">
        <v>79</v>
      </c>
      <c r="D1516">
        <v>14</v>
      </c>
      <c r="E1516">
        <v>23</v>
      </c>
      <c r="F1516">
        <v>3</v>
      </c>
      <c r="G1516">
        <v>43</v>
      </c>
      <c r="H1516" s="8">
        <f>Cocina[[#This Row],[Tiempo de Preparación]]/Cocina[[#This Row],[Cantidad Ordenada]]</f>
        <v>14.333333333333334</v>
      </c>
      <c r="I1516">
        <f>Cocina[[#This Row],[Precio Unitario]]*Cocina[[#This Row],[Cantidad Ordenada]]</f>
        <v>69</v>
      </c>
      <c r="J1516">
        <f>Cocina[[#This Row],[Costo Unitario]]*Cocina[[#This Row],[Cantidad Ordenada]]</f>
        <v>42</v>
      </c>
      <c r="K1516">
        <f>Cocina[[#This Row],[Ganacia Bruta]]-Cocina[[#This Row],[Coste Total]]</f>
        <v>27</v>
      </c>
      <c r="L1516" s="3">
        <f>Cocina[[#This Row],[Ganancia Neta]]/Cocina[[#This Row],[Ganacia Bruta]]</f>
        <v>0.39130434782608697</v>
      </c>
      <c r="N1516"/>
    </row>
    <row r="1517" spans="1:14" x14ac:dyDescent="0.2">
      <c r="A1517">
        <v>615</v>
      </c>
      <c r="B1517">
        <v>7</v>
      </c>
      <c r="C1517" t="s">
        <v>50</v>
      </c>
      <c r="D1517">
        <v>15</v>
      </c>
      <c r="E1517">
        <v>25</v>
      </c>
      <c r="F1517">
        <v>3</v>
      </c>
      <c r="G1517">
        <v>41</v>
      </c>
      <c r="H1517" s="8">
        <f>Cocina[[#This Row],[Tiempo de Preparación]]/Cocina[[#This Row],[Cantidad Ordenada]]</f>
        <v>13.666666666666666</v>
      </c>
      <c r="I1517">
        <f>Cocina[[#This Row],[Precio Unitario]]*Cocina[[#This Row],[Cantidad Ordenada]]</f>
        <v>75</v>
      </c>
      <c r="J1517">
        <f>Cocina[[#This Row],[Costo Unitario]]*Cocina[[#This Row],[Cantidad Ordenada]]</f>
        <v>45</v>
      </c>
      <c r="K1517">
        <f>Cocina[[#This Row],[Ganacia Bruta]]-Cocina[[#This Row],[Coste Total]]</f>
        <v>30</v>
      </c>
      <c r="L1517" s="3">
        <f>Cocina[[#This Row],[Ganancia Neta]]/Cocina[[#This Row],[Ganacia Bruta]]</f>
        <v>0.4</v>
      </c>
      <c r="N1517"/>
    </row>
    <row r="1518" spans="1:14" x14ac:dyDescent="0.2">
      <c r="A1518">
        <v>615</v>
      </c>
      <c r="B1518">
        <v>7</v>
      </c>
      <c r="C1518" t="s">
        <v>95</v>
      </c>
      <c r="D1518">
        <v>19</v>
      </c>
      <c r="E1518">
        <v>32</v>
      </c>
      <c r="F1518">
        <v>3</v>
      </c>
      <c r="G1518">
        <v>22</v>
      </c>
      <c r="H1518" s="8">
        <f>Cocina[[#This Row],[Tiempo de Preparación]]/Cocina[[#This Row],[Cantidad Ordenada]]</f>
        <v>7.333333333333333</v>
      </c>
      <c r="I1518">
        <f>Cocina[[#This Row],[Precio Unitario]]*Cocina[[#This Row],[Cantidad Ordenada]]</f>
        <v>96</v>
      </c>
      <c r="J1518">
        <f>Cocina[[#This Row],[Costo Unitario]]*Cocina[[#This Row],[Cantidad Ordenada]]</f>
        <v>57</v>
      </c>
      <c r="K1518">
        <f>Cocina[[#This Row],[Ganacia Bruta]]-Cocina[[#This Row],[Coste Total]]</f>
        <v>39</v>
      </c>
      <c r="L1518" s="3">
        <f>Cocina[[#This Row],[Ganancia Neta]]/Cocina[[#This Row],[Ganacia Bruta]]</f>
        <v>0.40625</v>
      </c>
      <c r="N1518"/>
    </row>
    <row r="1519" spans="1:14" x14ac:dyDescent="0.2">
      <c r="A1519">
        <v>616</v>
      </c>
      <c r="B1519">
        <v>4</v>
      </c>
      <c r="C1519" t="s">
        <v>65</v>
      </c>
      <c r="D1519">
        <v>14</v>
      </c>
      <c r="E1519">
        <v>24</v>
      </c>
      <c r="F1519">
        <v>3</v>
      </c>
      <c r="G1519">
        <v>33</v>
      </c>
      <c r="H1519" s="8">
        <f>Cocina[[#This Row],[Tiempo de Preparación]]/Cocina[[#This Row],[Cantidad Ordenada]]</f>
        <v>11</v>
      </c>
      <c r="I1519">
        <f>Cocina[[#This Row],[Precio Unitario]]*Cocina[[#This Row],[Cantidad Ordenada]]</f>
        <v>72</v>
      </c>
      <c r="J1519">
        <f>Cocina[[#This Row],[Costo Unitario]]*Cocina[[#This Row],[Cantidad Ordenada]]</f>
        <v>42</v>
      </c>
      <c r="K1519">
        <f>Cocina[[#This Row],[Ganacia Bruta]]-Cocina[[#This Row],[Coste Total]]</f>
        <v>30</v>
      </c>
      <c r="L1519" s="3">
        <f>Cocina[[#This Row],[Ganancia Neta]]/Cocina[[#This Row],[Ganacia Bruta]]</f>
        <v>0.41666666666666669</v>
      </c>
      <c r="N1519"/>
    </row>
    <row r="1520" spans="1:14" x14ac:dyDescent="0.2">
      <c r="A1520">
        <v>616</v>
      </c>
      <c r="B1520">
        <v>4</v>
      </c>
      <c r="C1520" t="s">
        <v>31</v>
      </c>
      <c r="D1520">
        <v>18</v>
      </c>
      <c r="E1520">
        <v>30</v>
      </c>
      <c r="F1520">
        <v>2</v>
      </c>
      <c r="G1520">
        <v>14</v>
      </c>
      <c r="H1520" s="8">
        <f>Cocina[[#This Row],[Tiempo de Preparación]]/Cocina[[#This Row],[Cantidad Ordenada]]</f>
        <v>7</v>
      </c>
      <c r="I1520">
        <f>Cocina[[#This Row],[Precio Unitario]]*Cocina[[#This Row],[Cantidad Ordenada]]</f>
        <v>60</v>
      </c>
      <c r="J1520">
        <f>Cocina[[#This Row],[Costo Unitario]]*Cocina[[#This Row],[Cantidad Ordenada]]</f>
        <v>36</v>
      </c>
      <c r="K1520">
        <f>Cocina[[#This Row],[Ganacia Bruta]]-Cocina[[#This Row],[Coste Total]]</f>
        <v>24</v>
      </c>
      <c r="L1520" s="3">
        <f>Cocina[[#This Row],[Ganancia Neta]]/Cocina[[#This Row],[Ganacia Bruta]]</f>
        <v>0.4</v>
      </c>
      <c r="N1520"/>
    </row>
    <row r="1521" spans="1:14" x14ac:dyDescent="0.2">
      <c r="A1521">
        <v>617</v>
      </c>
      <c r="B1521">
        <v>13</v>
      </c>
      <c r="C1521" t="s">
        <v>61</v>
      </c>
      <c r="D1521">
        <v>15</v>
      </c>
      <c r="E1521">
        <v>26</v>
      </c>
      <c r="F1521">
        <v>2</v>
      </c>
      <c r="G1521">
        <v>18</v>
      </c>
      <c r="H1521" s="8">
        <f>Cocina[[#This Row],[Tiempo de Preparación]]/Cocina[[#This Row],[Cantidad Ordenada]]</f>
        <v>9</v>
      </c>
      <c r="I1521">
        <f>Cocina[[#This Row],[Precio Unitario]]*Cocina[[#This Row],[Cantidad Ordenada]]</f>
        <v>52</v>
      </c>
      <c r="J1521">
        <f>Cocina[[#This Row],[Costo Unitario]]*Cocina[[#This Row],[Cantidad Ordenada]]</f>
        <v>30</v>
      </c>
      <c r="K1521">
        <f>Cocina[[#This Row],[Ganacia Bruta]]-Cocina[[#This Row],[Coste Total]]</f>
        <v>22</v>
      </c>
      <c r="L1521" s="3">
        <f>Cocina[[#This Row],[Ganancia Neta]]/Cocina[[#This Row],[Ganacia Bruta]]</f>
        <v>0.42307692307692307</v>
      </c>
      <c r="N1521"/>
    </row>
    <row r="1522" spans="1:14" x14ac:dyDescent="0.2">
      <c r="A1522">
        <v>617</v>
      </c>
      <c r="B1522">
        <v>13</v>
      </c>
      <c r="C1522" t="s">
        <v>31</v>
      </c>
      <c r="D1522">
        <v>18</v>
      </c>
      <c r="E1522">
        <v>30</v>
      </c>
      <c r="F1522">
        <v>3</v>
      </c>
      <c r="G1522">
        <v>33</v>
      </c>
      <c r="H1522" s="8">
        <f>Cocina[[#This Row],[Tiempo de Preparación]]/Cocina[[#This Row],[Cantidad Ordenada]]</f>
        <v>11</v>
      </c>
      <c r="I1522">
        <f>Cocina[[#This Row],[Precio Unitario]]*Cocina[[#This Row],[Cantidad Ordenada]]</f>
        <v>90</v>
      </c>
      <c r="J1522">
        <f>Cocina[[#This Row],[Costo Unitario]]*Cocina[[#This Row],[Cantidad Ordenada]]</f>
        <v>54</v>
      </c>
      <c r="K1522">
        <f>Cocina[[#This Row],[Ganacia Bruta]]-Cocina[[#This Row],[Coste Total]]</f>
        <v>36</v>
      </c>
      <c r="L1522" s="3">
        <f>Cocina[[#This Row],[Ganancia Neta]]/Cocina[[#This Row],[Ganacia Bruta]]</f>
        <v>0.4</v>
      </c>
      <c r="N1522"/>
    </row>
    <row r="1523" spans="1:14" x14ac:dyDescent="0.2">
      <c r="A1523">
        <v>618</v>
      </c>
      <c r="B1523">
        <v>3</v>
      </c>
      <c r="C1523" t="s">
        <v>95</v>
      </c>
      <c r="D1523">
        <v>19</v>
      </c>
      <c r="E1523">
        <v>32</v>
      </c>
      <c r="F1523">
        <v>2</v>
      </c>
      <c r="G1523">
        <v>6</v>
      </c>
      <c r="H1523" s="8">
        <f>Cocina[[#This Row],[Tiempo de Preparación]]/Cocina[[#This Row],[Cantidad Ordenada]]</f>
        <v>3</v>
      </c>
      <c r="I1523">
        <f>Cocina[[#This Row],[Precio Unitario]]*Cocina[[#This Row],[Cantidad Ordenada]]</f>
        <v>64</v>
      </c>
      <c r="J1523">
        <f>Cocina[[#This Row],[Costo Unitario]]*Cocina[[#This Row],[Cantidad Ordenada]]</f>
        <v>38</v>
      </c>
      <c r="K1523">
        <f>Cocina[[#This Row],[Ganacia Bruta]]-Cocina[[#This Row],[Coste Total]]</f>
        <v>26</v>
      </c>
      <c r="L1523" s="3">
        <f>Cocina[[#This Row],[Ganancia Neta]]/Cocina[[#This Row],[Ganacia Bruta]]</f>
        <v>0.40625</v>
      </c>
      <c r="N1523"/>
    </row>
    <row r="1524" spans="1:14" x14ac:dyDescent="0.2">
      <c r="A1524">
        <v>618</v>
      </c>
      <c r="B1524">
        <v>3</v>
      </c>
      <c r="C1524" t="s">
        <v>47</v>
      </c>
      <c r="D1524">
        <v>19</v>
      </c>
      <c r="E1524">
        <v>31</v>
      </c>
      <c r="F1524">
        <v>3</v>
      </c>
      <c r="G1524">
        <v>35</v>
      </c>
      <c r="H1524" s="8">
        <f>Cocina[[#This Row],[Tiempo de Preparación]]/Cocina[[#This Row],[Cantidad Ordenada]]</f>
        <v>11.666666666666666</v>
      </c>
      <c r="I1524">
        <f>Cocina[[#This Row],[Precio Unitario]]*Cocina[[#This Row],[Cantidad Ordenada]]</f>
        <v>93</v>
      </c>
      <c r="J1524">
        <f>Cocina[[#This Row],[Costo Unitario]]*Cocina[[#This Row],[Cantidad Ordenada]]</f>
        <v>57</v>
      </c>
      <c r="K1524">
        <f>Cocina[[#This Row],[Ganacia Bruta]]-Cocina[[#This Row],[Coste Total]]</f>
        <v>36</v>
      </c>
      <c r="L1524" s="3">
        <f>Cocina[[#This Row],[Ganancia Neta]]/Cocina[[#This Row],[Ganacia Bruta]]</f>
        <v>0.38709677419354838</v>
      </c>
      <c r="N1524"/>
    </row>
    <row r="1525" spans="1:14" x14ac:dyDescent="0.2">
      <c r="A1525">
        <v>618</v>
      </c>
      <c r="B1525">
        <v>3</v>
      </c>
      <c r="C1525" t="s">
        <v>37</v>
      </c>
      <c r="D1525">
        <v>10</v>
      </c>
      <c r="E1525">
        <v>18</v>
      </c>
      <c r="F1525">
        <v>3</v>
      </c>
      <c r="G1525">
        <v>24</v>
      </c>
      <c r="H1525" s="8">
        <f>Cocina[[#This Row],[Tiempo de Preparación]]/Cocina[[#This Row],[Cantidad Ordenada]]</f>
        <v>8</v>
      </c>
      <c r="I1525">
        <f>Cocina[[#This Row],[Precio Unitario]]*Cocina[[#This Row],[Cantidad Ordenada]]</f>
        <v>54</v>
      </c>
      <c r="J1525">
        <f>Cocina[[#This Row],[Costo Unitario]]*Cocina[[#This Row],[Cantidad Ordenada]]</f>
        <v>30</v>
      </c>
      <c r="K1525">
        <f>Cocina[[#This Row],[Ganacia Bruta]]-Cocina[[#This Row],[Coste Total]]</f>
        <v>24</v>
      </c>
      <c r="L1525" s="3">
        <f>Cocina[[#This Row],[Ganancia Neta]]/Cocina[[#This Row],[Ganacia Bruta]]</f>
        <v>0.44444444444444442</v>
      </c>
      <c r="N1525"/>
    </row>
    <row r="1526" spans="1:14" x14ac:dyDescent="0.2">
      <c r="A1526">
        <v>618</v>
      </c>
      <c r="B1526">
        <v>3</v>
      </c>
      <c r="C1526" t="s">
        <v>35</v>
      </c>
      <c r="D1526">
        <v>22</v>
      </c>
      <c r="E1526">
        <v>36</v>
      </c>
      <c r="F1526">
        <v>3</v>
      </c>
      <c r="G1526">
        <v>53</v>
      </c>
      <c r="H1526" s="8">
        <f>Cocina[[#This Row],[Tiempo de Preparación]]/Cocina[[#This Row],[Cantidad Ordenada]]</f>
        <v>17.666666666666668</v>
      </c>
      <c r="I1526">
        <f>Cocina[[#This Row],[Precio Unitario]]*Cocina[[#This Row],[Cantidad Ordenada]]</f>
        <v>108</v>
      </c>
      <c r="J1526">
        <f>Cocina[[#This Row],[Costo Unitario]]*Cocina[[#This Row],[Cantidad Ordenada]]</f>
        <v>66</v>
      </c>
      <c r="K1526">
        <f>Cocina[[#This Row],[Ganacia Bruta]]-Cocina[[#This Row],[Coste Total]]</f>
        <v>42</v>
      </c>
      <c r="L1526" s="3">
        <f>Cocina[[#This Row],[Ganancia Neta]]/Cocina[[#This Row],[Ganacia Bruta]]</f>
        <v>0.3888888888888889</v>
      </c>
      <c r="N1526"/>
    </row>
    <row r="1527" spans="1:14" x14ac:dyDescent="0.2">
      <c r="A1527">
        <v>619</v>
      </c>
      <c r="B1527">
        <v>6</v>
      </c>
      <c r="C1527" t="s">
        <v>41</v>
      </c>
      <c r="D1527">
        <v>16</v>
      </c>
      <c r="E1527">
        <v>27</v>
      </c>
      <c r="F1527">
        <v>2</v>
      </c>
      <c r="G1527">
        <v>40</v>
      </c>
      <c r="H1527" s="8">
        <f>Cocina[[#This Row],[Tiempo de Preparación]]/Cocina[[#This Row],[Cantidad Ordenada]]</f>
        <v>20</v>
      </c>
      <c r="I1527">
        <f>Cocina[[#This Row],[Precio Unitario]]*Cocina[[#This Row],[Cantidad Ordenada]]</f>
        <v>54</v>
      </c>
      <c r="J1527">
        <f>Cocina[[#This Row],[Costo Unitario]]*Cocina[[#This Row],[Cantidad Ordenada]]</f>
        <v>32</v>
      </c>
      <c r="K1527">
        <f>Cocina[[#This Row],[Ganacia Bruta]]-Cocina[[#This Row],[Coste Total]]</f>
        <v>22</v>
      </c>
      <c r="L1527" s="3">
        <f>Cocina[[#This Row],[Ganancia Neta]]/Cocina[[#This Row],[Ganacia Bruta]]</f>
        <v>0.40740740740740738</v>
      </c>
      <c r="N1527"/>
    </row>
    <row r="1528" spans="1:14" x14ac:dyDescent="0.2">
      <c r="A1528">
        <v>619</v>
      </c>
      <c r="B1528">
        <v>6</v>
      </c>
      <c r="C1528" t="s">
        <v>61</v>
      </c>
      <c r="D1528">
        <v>15</v>
      </c>
      <c r="E1528">
        <v>26</v>
      </c>
      <c r="F1528">
        <v>3</v>
      </c>
      <c r="G1528">
        <v>56</v>
      </c>
      <c r="H1528" s="8">
        <f>Cocina[[#This Row],[Tiempo de Preparación]]/Cocina[[#This Row],[Cantidad Ordenada]]</f>
        <v>18.666666666666668</v>
      </c>
      <c r="I1528">
        <f>Cocina[[#This Row],[Precio Unitario]]*Cocina[[#This Row],[Cantidad Ordenada]]</f>
        <v>78</v>
      </c>
      <c r="J1528">
        <f>Cocina[[#This Row],[Costo Unitario]]*Cocina[[#This Row],[Cantidad Ordenada]]</f>
        <v>45</v>
      </c>
      <c r="K1528">
        <f>Cocina[[#This Row],[Ganacia Bruta]]-Cocina[[#This Row],[Coste Total]]</f>
        <v>33</v>
      </c>
      <c r="L1528" s="3">
        <f>Cocina[[#This Row],[Ganancia Neta]]/Cocina[[#This Row],[Ganacia Bruta]]</f>
        <v>0.42307692307692307</v>
      </c>
      <c r="N1528"/>
    </row>
    <row r="1529" spans="1:14" x14ac:dyDescent="0.2">
      <c r="A1529">
        <v>620</v>
      </c>
      <c r="B1529">
        <v>16</v>
      </c>
      <c r="C1529" t="s">
        <v>44</v>
      </c>
      <c r="D1529">
        <v>11</v>
      </c>
      <c r="E1529">
        <v>19</v>
      </c>
      <c r="F1529">
        <v>3</v>
      </c>
      <c r="G1529">
        <v>40</v>
      </c>
      <c r="H1529" s="8">
        <f>Cocina[[#This Row],[Tiempo de Preparación]]/Cocina[[#This Row],[Cantidad Ordenada]]</f>
        <v>13.333333333333334</v>
      </c>
      <c r="I1529">
        <f>Cocina[[#This Row],[Precio Unitario]]*Cocina[[#This Row],[Cantidad Ordenada]]</f>
        <v>57</v>
      </c>
      <c r="J1529">
        <f>Cocina[[#This Row],[Costo Unitario]]*Cocina[[#This Row],[Cantidad Ordenada]]</f>
        <v>33</v>
      </c>
      <c r="K1529">
        <f>Cocina[[#This Row],[Ganacia Bruta]]-Cocina[[#This Row],[Coste Total]]</f>
        <v>24</v>
      </c>
      <c r="L1529" s="3">
        <f>Cocina[[#This Row],[Ganancia Neta]]/Cocina[[#This Row],[Ganacia Bruta]]</f>
        <v>0.42105263157894735</v>
      </c>
      <c r="N1529"/>
    </row>
    <row r="1530" spans="1:14" x14ac:dyDescent="0.2">
      <c r="A1530">
        <v>621</v>
      </c>
      <c r="B1530">
        <v>5</v>
      </c>
      <c r="C1530" t="s">
        <v>11</v>
      </c>
      <c r="D1530">
        <v>21</v>
      </c>
      <c r="E1530">
        <v>35</v>
      </c>
      <c r="F1530">
        <v>3</v>
      </c>
      <c r="G1530">
        <v>8</v>
      </c>
      <c r="H1530" s="8">
        <f>Cocina[[#This Row],[Tiempo de Preparación]]/Cocina[[#This Row],[Cantidad Ordenada]]</f>
        <v>2.6666666666666665</v>
      </c>
      <c r="I1530">
        <f>Cocina[[#This Row],[Precio Unitario]]*Cocina[[#This Row],[Cantidad Ordenada]]</f>
        <v>105</v>
      </c>
      <c r="J1530">
        <f>Cocina[[#This Row],[Costo Unitario]]*Cocina[[#This Row],[Cantidad Ordenada]]</f>
        <v>63</v>
      </c>
      <c r="K1530">
        <f>Cocina[[#This Row],[Ganacia Bruta]]-Cocina[[#This Row],[Coste Total]]</f>
        <v>42</v>
      </c>
      <c r="L1530" s="3">
        <f>Cocina[[#This Row],[Ganancia Neta]]/Cocina[[#This Row],[Ganacia Bruta]]</f>
        <v>0.4</v>
      </c>
      <c r="N1530"/>
    </row>
    <row r="1531" spans="1:14" x14ac:dyDescent="0.2">
      <c r="A1531">
        <v>622</v>
      </c>
      <c r="B1531">
        <v>7</v>
      </c>
      <c r="C1531" t="s">
        <v>47</v>
      </c>
      <c r="D1531">
        <v>19</v>
      </c>
      <c r="E1531">
        <v>31</v>
      </c>
      <c r="F1531">
        <v>3</v>
      </c>
      <c r="G1531">
        <v>53</v>
      </c>
      <c r="H1531" s="8">
        <f>Cocina[[#This Row],[Tiempo de Preparación]]/Cocina[[#This Row],[Cantidad Ordenada]]</f>
        <v>17.666666666666668</v>
      </c>
      <c r="I1531">
        <f>Cocina[[#This Row],[Precio Unitario]]*Cocina[[#This Row],[Cantidad Ordenada]]</f>
        <v>93</v>
      </c>
      <c r="J1531">
        <f>Cocina[[#This Row],[Costo Unitario]]*Cocina[[#This Row],[Cantidad Ordenada]]</f>
        <v>57</v>
      </c>
      <c r="K1531">
        <f>Cocina[[#This Row],[Ganacia Bruta]]-Cocina[[#This Row],[Coste Total]]</f>
        <v>36</v>
      </c>
      <c r="L1531" s="3">
        <f>Cocina[[#This Row],[Ganancia Neta]]/Cocina[[#This Row],[Ganacia Bruta]]</f>
        <v>0.38709677419354838</v>
      </c>
      <c r="N1531"/>
    </row>
    <row r="1532" spans="1:14" x14ac:dyDescent="0.2">
      <c r="A1532">
        <v>622</v>
      </c>
      <c r="B1532">
        <v>7</v>
      </c>
      <c r="C1532" t="s">
        <v>22</v>
      </c>
      <c r="D1532">
        <v>16</v>
      </c>
      <c r="E1532">
        <v>28</v>
      </c>
      <c r="F1532">
        <v>1</v>
      </c>
      <c r="G1532">
        <v>25</v>
      </c>
      <c r="H1532" s="8">
        <f>Cocina[[#This Row],[Tiempo de Preparación]]/Cocina[[#This Row],[Cantidad Ordenada]]</f>
        <v>25</v>
      </c>
      <c r="I1532">
        <f>Cocina[[#This Row],[Precio Unitario]]*Cocina[[#This Row],[Cantidad Ordenada]]</f>
        <v>28</v>
      </c>
      <c r="J1532">
        <f>Cocina[[#This Row],[Costo Unitario]]*Cocina[[#This Row],[Cantidad Ordenada]]</f>
        <v>16</v>
      </c>
      <c r="K1532">
        <f>Cocina[[#This Row],[Ganacia Bruta]]-Cocina[[#This Row],[Coste Total]]</f>
        <v>12</v>
      </c>
      <c r="L1532" s="3">
        <f>Cocina[[#This Row],[Ganancia Neta]]/Cocina[[#This Row],[Ganacia Bruta]]</f>
        <v>0.42857142857142855</v>
      </c>
      <c r="N1532"/>
    </row>
    <row r="1533" spans="1:14" x14ac:dyDescent="0.2">
      <c r="A1533">
        <v>623</v>
      </c>
      <c r="B1533">
        <v>13</v>
      </c>
      <c r="C1533" t="s">
        <v>82</v>
      </c>
      <c r="D1533">
        <v>13</v>
      </c>
      <c r="E1533">
        <v>22</v>
      </c>
      <c r="F1533">
        <v>2</v>
      </c>
      <c r="G1533">
        <v>23</v>
      </c>
      <c r="H1533" s="8">
        <f>Cocina[[#This Row],[Tiempo de Preparación]]/Cocina[[#This Row],[Cantidad Ordenada]]</f>
        <v>11.5</v>
      </c>
      <c r="I1533">
        <f>Cocina[[#This Row],[Precio Unitario]]*Cocina[[#This Row],[Cantidad Ordenada]]</f>
        <v>44</v>
      </c>
      <c r="J1533">
        <f>Cocina[[#This Row],[Costo Unitario]]*Cocina[[#This Row],[Cantidad Ordenada]]</f>
        <v>26</v>
      </c>
      <c r="K1533">
        <f>Cocina[[#This Row],[Ganacia Bruta]]-Cocina[[#This Row],[Coste Total]]</f>
        <v>18</v>
      </c>
      <c r="L1533" s="3">
        <f>Cocina[[#This Row],[Ganancia Neta]]/Cocina[[#This Row],[Ganacia Bruta]]</f>
        <v>0.40909090909090912</v>
      </c>
      <c r="N1533"/>
    </row>
    <row r="1534" spans="1:14" x14ac:dyDescent="0.2">
      <c r="A1534">
        <v>623</v>
      </c>
      <c r="B1534">
        <v>13</v>
      </c>
      <c r="C1534" t="s">
        <v>11</v>
      </c>
      <c r="D1534">
        <v>21</v>
      </c>
      <c r="E1534">
        <v>35</v>
      </c>
      <c r="F1534">
        <v>2</v>
      </c>
      <c r="G1534">
        <v>59</v>
      </c>
      <c r="H1534" s="8">
        <f>Cocina[[#This Row],[Tiempo de Preparación]]/Cocina[[#This Row],[Cantidad Ordenada]]</f>
        <v>29.5</v>
      </c>
      <c r="I1534">
        <f>Cocina[[#This Row],[Precio Unitario]]*Cocina[[#This Row],[Cantidad Ordenada]]</f>
        <v>70</v>
      </c>
      <c r="J1534">
        <f>Cocina[[#This Row],[Costo Unitario]]*Cocina[[#This Row],[Cantidad Ordenada]]</f>
        <v>42</v>
      </c>
      <c r="K1534">
        <f>Cocina[[#This Row],[Ganacia Bruta]]-Cocina[[#This Row],[Coste Total]]</f>
        <v>28</v>
      </c>
      <c r="L1534" s="3">
        <f>Cocina[[#This Row],[Ganancia Neta]]/Cocina[[#This Row],[Ganacia Bruta]]</f>
        <v>0.4</v>
      </c>
      <c r="N1534"/>
    </row>
    <row r="1535" spans="1:14" x14ac:dyDescent="0.2">
      <c r="A1535">
        <v>623</v>
      </c>
      <c r="B1535">
        <v>13</v>
      </c>
      <c r="C1535" t="s">
        <v>50</v>
      </c>
      <c r="D1535">
        <v>15</v>
      </c>
      <c r="E1535">
        <v>25</v>
      </c>
      <c r="F1535">
        <v>1</v>
      </c>
      <c r="G1535">
        <v>20</v>
      </c>
      <c r="H1535" s="8">
        <f>Cocina[[#This Row],[Tiempo de Preparación]]/Cocina[[#This Row],[Cantidad Ordenada]]</f>
        <v>20</v>
      </c>
      <c r="I1535">
        <f>Cocina[[#This Row],[Precio Unitario]]*Cocina[[#This Row],[Cantidad Ordenada]]</f>
        <v>25</v>
      </c>
      <c r="J1535">
        <f>Cocina[[#This Row],[Costo Unitario]]*Cocina[[#This Row],[Cantidad Ordenada]]</f>
        <v>15</v>
      </c>
      <c r="K1535">
        <f>Cocina[[#This Row],[Ganacia Bruta]]-Cocina[[#This Row],[Coste Total]]</f>
        <v>10</v>
      </c>
      <c r="L1535" s="3">
        <f>Cocina[[#This Row],[Ganancia Neta]]/Cocina[[#This Row],[Ganacia Bruta]]</f>
        <v>0.4</v>
      </c>
      <c r="N1535"/>
    </row>
    <row r="1536" spans="1:14" x14ac:dyDescent="0.2">
      <c r="A1536">
        <v>623</v>
      </c>
      <c r="B1536">
        <v>13</v>
      </c>
      <c r="C1536" t="s">
        <v>95</v>
      </c>
      <c r="D1536">
        <v>19</v>
      </c>
      <c r="E1536">
        <v>32</v>
      </c>
      <c r="F1536">
        <v>3</v>
      </c>
      <c r="G1536">
        <v>43</v>
      </c>
      <c r="H1536" s="8">
        <f>Cocina[[#This Row],[Tiempo de Preparación]]/Cocina[[#This Row],[Cantidad Ordenada]]</f>
        <v>14.333333333333334</v>
      </c>
      <c r="I1536">
        <f>Cocina[[#This Row],[Precio Unitario]]*Cocina[[#This Row],[Cantidad Ordenada]]</f>
        <v>96</v>
      </c>
      <c r="J1536">
        <f>Cocina[[#This Row],[Costo Unitario]]*Cocina[[#This Row],[Cantidad Ordenada]]</f>
        <v>57</v>
      </c>
      <c r="K1536">
        <f>Cocina[[#This Row],[Ganacia Bruta]]-Cocina[[#This Row],[Coste Total]]</f>
        <v>39</v>
      </c>
      <c r="L1536" s="3">
        <f>Cocina[[#This Row],[Ganancia Neta]]/Cocina[[#This Row],[Ganacia Bruta]]</f>
        <v>0.40625</v>
      </c>
      <c r="N1536"/>
    </row>
    <row r="1537" spans="1:14" x14ac:dyDescent="0.2">
      <c r="A1537">
        <v>624</v>
      </c>
      <c r="B1537">
        <v>1</v>
      </c>
      <c r="C1537" t="s">
        <v>35</v>
      </c>
      <c r="D1537">
        <v>22</v>
      </c>
      <c r="E1537">
        <v>36</v>
      </c>
      <c r="F1537">
        <v>1</v>
      </c>
      <c r="G1537">
        <v>19</v>
      </c>
      <c r="H1537" s="8">
        <f>Cocina[[#This Row],[Tiempo de Preparación]]/Cocina[[#This Row],[Cantidad Ordenada]]</f>
        <v>19</v>
      </c>
      <c r="I1537">
        <f>Cocina[[#This Row],[Precio Unitario]]*Cocina[[#This Row],[Cantidad Ordenada]]</f>
        <v>36</v>
      </c>
      <c r="J1537">
        <f>Cocina[[#This Row],[Costo Unitario]]*Cocina[[#This Row],[Cantidad Ordenada]]</f>
        <v>22</v>
      </c>
      <c r="K1537">
        <f>Cocina[[#This Row],[Ganacia Bruta]]-Cocina[[#This Row],[Coste Total]]</f>
        <v>14</v>
      </c>
      <c r="L1537" s="3">
        <f>Cocina[[#This Row],[Ganancia Neta]]/Cocina[[#This Row],[Ganacia Bruta]]</f>
        <v>0.3888888888888889</v>
      </c>
      <c r="N1537"/>
    </row>
    <row r="1538" spans="1:14" x14ac:dyDescent="0.2">
      <c r="A1538">
        <v>624</v>
      </c>
      <c r="B1538">
        <v>1</v>
      </c>
      <c r="C1538" t="s">
        <v>65</v>
      </c>
      <c r="D1538">
        <v>14</v>
      </c>
      <c r="E1538">
        <v>24</v>
      </c>
      <c r="F1538">
        <v>1</v>
      </c>
      <c r="G1538">
        <v>45</v>
      </c>
      <c r="H1538" s="8">
        <f>Cocina[[#This Row],[Tiempo de Preparación]]/Cocina[[#This Row],[Cantidad Ordenada]]</f>
        <v>45</v>
      </c>
      <c r="I1538">
        <f>Cocina[[#This Row],[Precio Unitario]]*Cocina[[#This Row],[Cantidad Ordenada]]</f>
        <v>24</v>
      </c>
      <c r="J1538">
        <f>Cocina[[#This Row],[Costo Unitario]]*Cocina[[#This Row],[Cantidad Ordenada]]</f>
        <v>14</v>
      </c>
      <c r="K1538">
        <f>Cocina[[#This Row],[Ganacia Bruta]]-Cocina[[#This Row],[Coste Total]]</f>
        <v>10</v>
      </c>
      <c r="L1538" s="3">
        <f>Cocina[[#This Row],[Ganancia Neta]]/Cocina[[#This Row],[Ganacia Bruta]]</f>
        <v>0.41666666666666669</v>
      </c>
      <c r="N1538"/>
    </row>
    <row r="1539" spans="1:14" x14ac:dyDescent="0.2">
      <c r="A1539">
        <v>624</v>
      </c>
      <c r="B1539">
        <v>1</v>
      </c>
      <c r="C1539" t="s">
        <v>33</v>
      </c>
      <c r="D1539">
        <v>13</v>
      </c>
      <c r="E1539">
        <v>21</v>
      </c>
      <c r="F1539">
        <v>2</v>
      </c>
      <c r="G1539">
        <v>15</v>
      </c>
      <c r="H1539" s="8">
        <f>Cocina[[#This Row],[Tiempo de Preparación]]/Cocina[[#This Row],[Cantidad Ordenada]]</f>
        <v>7.5</v>
      </c>
      <c r="I1539">
        <f>Cocina[[#This Row],[Precio Unitario]]*Cocina[[#This Row],[Cantidad Ordenada]]</f>
        <v>42</v>
      </c>
      <c r="J1539">
        <f>Cocina[[#This Row],[Costo Unitario]]*Cocina[[#This Row],[Cantidad Ordenada]]</f>
        <v>26</v>
      </c>
      <c r="K1539">
        <f>Cocina[[#This Row],[Ganacia Bruta]]-Cocina[[#This Row],[Coste Total]]</f>
        <v>16</v>
      </c>
      <c r="L1539" s="3">
        <f>Cocina[[#This Row],[Ganancia Neta]]/Cocina[[#This Row],[Ganacia Bruta]]</f>
        <v>0.38095238095238093</v>
      </c>
      <c r="N1539"/>
    </row>
    <row r="1540" spans="1:14" x14ac:dyDescent="0.2">
      <c r="A1540">
        <v>625</v>
      </c>
      <c r="B1540">
        <v>5</v>
      </c>
      <c r="C1540" t="s">
        <v>37</v>
      </c>
      <c r="D1540">
        <v>10</v>
      </c>
      <c r="E1540">
        <v>18</v>
      </c>
      <c r="F1540">
        <v>2</v>
      </c>
      <c r="G1540">
        <v>12</v>
      </c>
      <c r="H1540" s="8">
        <f>Cocina[[#This Row],[Tiempo de Preparación]]/Cocina[[#This Row],[Cantidad Ordenada]]</f>
        <v>6</v>
      </c>
      <c r="I1540">
        <f>Cocina[[#This Row],[Precio Unitario]]*Cocina[[#This Row],[Cantidad Ordenada]]</f>
        <v>36</v>
      </c>
      <c r="J1540">
        <f>Cocina[[#This Row],[Costo Unitario]]*Cocina[[#This Row],[Cantidad Ordenada]]</f>
        <v>20</v>
      </c>
      <c r="K1540">
        <f>Cocina[[#This Row],[Ganacia Bruta]]-Cocina[[#This Row],[Coste Total]]</f>
        <v>16</v>
      </c>
      <c r="L1540" s="3">
        <f>Cocina[[#This Row],[Ganancia Neta]]/Cocina[[#This Row],[Ganacia Bruta]]</f>
        <v>0.44444444444444442</v>
      </c>
      <c r="N1540"/>
    </row>
    <row r="1541" spans="1:14" x14ac:dyDescent="0.2">
      <c r="A1541">
        <v>625</v>
      </c>
      <c r="B1541">
        <v>5</v>
      </c>
      <c r="C1541" t="s">
        <v>26</v>
      </c>
      <c r="D1541">
        <v>25</v>
      </c>
      <c r="E1541">
        <v>40</v>
      </c>
      <c r="F1541">
        <v>1</v>
      </c>
      <c r="G1541">
        <v>46</v>
      </c>
      <c r="H1541" s="8">
        <f>Cocina[[#This Row],[Tiempo de Preparación]]/Cocina[[#This Row],[Cantidad Ordenada]]</f>
        <v>46</v>
      </c>
      <c r="I1541">
        <f>Cocina[[#This Row],[Precio Unitario]]*Cocina[[#This Row],[Cantidad Ordenada]]</f>
        <v>40</v>
      </c>
      <c r="J1541">
        <f>Cocina[[#This Row],[Costo Unitario]]*Cocina[[#This Row],[Cantidad Ordenada]]</f>
        <v>25</v>
      </c>
      <c r="K1541">
        <f>Cocina[[#This Row],[Ganacia Bruta]]-Cocina[[#This Row],[Coste Total]]</f>
        <v>15</v>
      </c>
      <c r="L1541" s="3">
        <f>Cocina[[#This Row],[Ganancia Neta]]/Cocina[[#This Row],[Ganacia Bruta]]</f>
        <v>0.375</v>
      </c>
      <c r="N1541"/>
    </row>
    <row r="1542" spans="1:14" x14ac:dyDescent="0.2">
      <c r="A1542">
        <v>625</v>
      </c>
      <c r="B1542">
        <v>5</v>
      </c>
      <c r="C1542" t="s">
        <v>33</v>
      </c>
      <c r="D1542">
        <v>13</v>
      </c>
      <c r="E1542">
        <v>21</v>
      </c>
      <c r="F1542">
        <v>3</v>
      </c>
      <c r="G1542">
        <v>39</v>
      </c>
      <c r="H1542" s="8">
        <f>Cocina[[#This Row],[Tiempo de Preparación]]/Cocina[[#This Row],[Cantidad Ordenada]]</f>
        <v>13</v>
      </c>
      <c r="I1542">
        <f>Cocina[[#This Row],[Precio Unitario]]*Cocina[[#This Row],[Cantidad Ordenada]]</f>
        <v>63</v>
      </c>
      <c r="J1542">
        <f>Cocina[[#This Row],[Costo Unitario]]*Cocina[[#This Row],[Cantidad Ordenada]]</f>
        <v>39</v>
      </c>
      <c r="K1542">
        <f>Cocina[[#This Row],[Ganacia Bruta]]-Cocina[[#This Row],[Coste Total]]</f>
        <v>24</v>
      </c>
      <c r="L1542" s="3">
        <f>Cocina[[#This Row],[Ganancia Neta]]/Cocina[[#This Row],[Ganacia Bruta]]</f>
        <v>0.38095238095238093</v>
      </c>
      <c r="N1542"/>
    </row>
    <row r="1543" spans="1:14" x14ac:dyDescent="0.2">
      <c r="A1543">
        <v>626</v>
      </c>
      <c r="B1543">
        <v>14</v>
      </c>
      <c r="C1543" t="s">
        <v>31</v>
      </c>
      <c r="D1543">
        <v>18</v>
      </c>
      <c r="E1543">
        <v>30</v>
      </c>
      <c r="F1543">
        <v>2</v>
      </c>
      <c r="G1543">
        <v>11</v>
      </c>
      <c r="H1543" s="8">
        <f>Cocina[[#This Row],[Tiempo de Preparación]]/Cocina[[#This Row],[Cantidad Ordenada]]</f>
        <v>5.5</v>
      </c>
      <c r="I1543">
        <f>Cocina[[#This Row],[Precio Unitario]]*Cocina[[#This Row],[Cantidad Ordenada]]</f>
        <v>60</v>
      </c>
      <c r="J1543">
        <f>Cocina[[#This Row],[Costo Unitario]]*Cocina[[#This Row],[Cantidad Ordenada]]</f>
        <v>36</v>
      </c>
      <c r="K1543">
        <f>Cocina[[#This Row],[Ganacia Bruta]]-Cocina[[#This Row],[Coste Total]]</f>
        <v>24</v>
      </c>
      <c r="L1543" s="3">
        <f>Cocina[[#This Row],[Ganancia Neta]]/Cocina[[#This Row],[Ganacia Bruta]]</f>
        <v>0.4</v>
      </c>
      <c r="N1543"/>
    </row>
    <row r="1544" spans="1:14" x14ac:dyDescent="0.2">
      <c r="A1544">
        <v>626</v>
      </c>
      <c r="B1544">
        <v>14</v>
      </c>
      <c r="C1544" t="s">
        <v>65</v>
      </c>
      <c r="D1544">
        <v>14</v>
      </c>
      <c r="E1544">
        <v>24</v>
      </c>
      <c r="F1544">
        <v>2</v>
      </c>
      <c r="G1544">
        <v>36</v>
      </c>
      <c r="H1544" s="8">
        <f>Cocina[[#This Row],[Tiempo de Preparación]]/Cocina[[#This Row],[Cantidad Ordenada]]</f>
        <v>18</v>
      </c>
      <c r="I1544">
        <f>Cocina[[#This Row],[Precio Unitario]]*Cocina[[#This Row],[Cantidad Ordenada]]</f>
        <v>48</v>
      </c>
      <c r="J1544">
        <f>Cocina[[#This Row],[Costo Unitario]]*Cocina[[#This Row],[Cantidad Ordenada]]</f>
        <v>28</v>
      </c>
      <c r="K1544">
        <f>Cocina[[#This Row],[Ganacia Bruta]]-Cocina[[#This Row],[Coste Total]]</f>
        <v>20</v>
      </c>
      <c r="L1544" s="3">
        <f>Cocina[[#This Row],[Ganancia Neta]]/Cocina[[#This Row],[Ganacia Bruta]]</f>
        <v>0.41666666666666669</v>
      </c>
      <c r="N1544"/>
    </row>
    <row r="1545" spans="1:14" x14ac:dyDescent="0.2">
      <c r="A1545">
        <v>626</v>
      </c>
      <c r="B1545">
        <v>14</v>
      </c>
      <c r="C1545" t="s">
        <v>18</v>
      </c>
      <c r="D1545">
        <v>17</v>
      </c>
      <c r="E1545">
        <v>29</v>
      </c>
      <c r="F1545">
        <v>1</v>
      </c>
      <c r="G1545">
        <v>11</v>
      </c>
      <c r="H1545" s="8">
        <f>Cocina[[#This Row],[Tiempo de Preparación]]/Cocina[[#This Row],[Cantidad Ordenada]]</f>
        <v>11</v>
      </c>
      <c r="I1545">
        <f>Cocina[[#This Row],[Precio Unitario]]*Cocina[[#This Row],[Cantidad Ordenada]]</f>
        <v>29</v>
      </c>
      <c r="J1545">
        <f>Cocina[[#This Row],[Costo Unitario]]*Cocina[[#This Row],[Cantidad Ordenada]]</f>
        <v>17</v>
      </c>
      <c r="K1545">
        <f>Cocina[[#This Row],[Ganacia Bruta]]-Cocina[[#This Row],[Coste Total]]</f>
        <v>12</v>
      </c>
      <c r="L1545" s="3">
        <f>Cocina[[#This Row],[Ganancia Neta]]/Cocina[[#This Row],[Ganacia Bruta]]</f>
        <v>0.41379310344827586</v>
      </c>
      <c r="N1545"/>
    </row>
    <row r="1546" spans="1:14" x14ac:dyDescent="0.2">
      <c r="A1546">
        <v>627</v>
      </c>
      <c r="B1546">
        <v>4</v>
      </c>
      <c r="C1546" t="s">
        <v>33</v>
      </c>
      <c r="D1546">
        <v>13</v>
      </c>
      <c r="E1546">
        <v>21</v>
      </c>
      <c r="F1546">
        <v>1</v>
      </c>
      <c r="G1546">
        <v>37</v>
      </c>
      <c r="H1546" s="8">
        <f>Cocina[[#This Row],[Tiempo de Preparación]]/Cocina[[#This Row],[Cantidad Ordenada]]</f>
        <v>37</v>
      </c>
      <c r="I1546">
        <f>Cocina[[#This Row],[Precio Unitario]]*Cocina[[#This Row],[Cantidad Ordenada]]</f>
        <v>21</v>
      </c>
      <c r="J1546">
        <f>Cocina[[#This Row],[Costo Unitario]]*Cocina[[#This Row],[Cantidad Ordenada]]</f>
        <v>13</v>
      </c>
      <c r="K1546">
        <f>Cocina[[#This Row],[Ganacia Bruta]]-Cocina[[#This Row],[Coste Total]]</f>
        <v>8</v>
      </c>
      <c r="L1546" s="3">
        <f>Cocina[[#This Row],[Ganancia Neta]]/Cocina[[#This Row],[Ganacia Bruta]]</f>
        <v>0.38095238095238093</v>
      </c>
      <c r="N1546"/>
    </row>
    <row r="1547" spans="1:14" x14ac:dyDescent="0.2">
      <c r="A1547">
        <v>628</v>
      </c>
      <c r="B1547">
        <v>2</v>
      </c>
      <c r="C1547" t="s">
        <v>65</v>
      </c>
      <c r="D1547">
        <v>14</v>
      </c>
      <c r="E1547">
        <v>24</v>
      </c>
      <c r="F1547">
        <v>2</v>
      </c>
      <c r="G1547">
        <v>10</v>
      </c>
      <c r="H1547" s="8">
        <f>Cocina[[#This Row],[Tiempo de Preparación]]/Cocina[[#This Row],[Cantidad Ordenada]]</f>
        <v>5</v>
      </c>
      <c r="I1547">
        <f>Cocina[[#This Row],[Precio Unitario]]*Cocina[[#This Row],[Cantidad Ordenada]]</f>
        <v>48</v>
      </c>
      <c r="J1547">
        <f>Cocina[[#This Row],[Costo Unitario]]*Cocina[[#This Row],[Cantidad Ordenada]]</f>
        <v>28</v>
      </c>
      <c r="K1547">
        <f>Cocina[[#This Row],[Ganacia Bruta]]-Cocina[[#This Row],[Coste Total]]</f>
        <v>20</v>
      </c>
      <c r="L1547" s="3">
        <f>Cocina[[#This Row],[Ganancia Neta]]/Cocina[[#This Row],[Ganacia Bruta]]</f>
        <v>0.41666666666666669</v>
      </c>
      <c r="N1547"/>
    </row>
    <row r="1548" spans="1:14" x14ac:dyDescent="0.2">
      <c r="A1548">
        <v>628</v>
      </c>
      <c r="B1548">
        <v>2</v>
      </c>
      <c r="C1548" t="s">
        <v>26</v>
      </c>
      <c r="D1548">
        <v>25</v>
      </c>
      <c r="E1548">
        <v>40</v>
      </c>
      <c r="F1548">
        <v>3</v>
      </c>
      <c r="G1548">
        <v>33</v>
      </c>
      <c r="H1548" s="8">
        <f>Cocina[[#This Row],[Tiempo de Preparación]]/Cocina[[#This Row],[Cantidad Ordenada]]</f>
        <v>11</v>
      </c>
      <c r="I1548">
        <f>Cocina[[#This Row],[Precio Unitario]]*Cocina[[#This Row],[Cantidad Ordenada]]</f>
        <v>120</v>
      </c>
      <c r="J1548">
        <f>Cocina[[#This Row],[Costo Unitario]]*Cocina[[#This Row],[Cantidad Ordenada]]</f>
        <v>75</v>
      </c>
      <c r="K1548">
        <f>Cocina[[#This Row],[Ganacia Bruta]]-Cocina[[#This Row],[Coste Total]]</f>
        <v>45</v>
      </c>
      <c r="L1548" s="3">
        <f>Cocina[[#This Row],[Ganancia Neta]]/Cocina[[#This Row],[Ganacia Bruta]]</f>
        <v>0.375</v>
      </c>
      <c r="N1548"/>
    </row>
    <row r="1549" spans="1:14" x14ac:dyDescent="0.2">
      <c r="A1549">
        <v>629</v>
      </c>
      <c r="B1549">
        <v>17</v>
      </c>
      <c r="C1549" t="s">
        <v>29</v>
      </c>
      <c r="D1549">
        <v>20</v>
      </c>
      <c r="E1549">
        <v>34</v>
      </c>
      <c r="F1549">
        <v>1</v>
      </c>
      <c r="G1549">
        <v>22</v>
      </c>
      <c r="H1549" s="8">
        <f>Cocina[[#This Row],[Tiempo de Preparación]]/Cocina[[#This Row],[Cantidad Ordenada]]</f>
        <v>22</v>
      </c>
      <c r="I1549">
        <f>Cocina[[#This Row],[Precio Unitario]]*Cocina[[#This Row],[Cantidad Ordenada]]</f>
        <v>34</v>
      </c>
      <c r="J1549">
        <f>Cocina[[#This Row],[Costo Unitario]]*Cocina[[#This Row],[Cantidad Ordenada]]</f>
        <v>20</v>
      </c>
      <c r="K1549">
        <f>Cocina[[#This Row],[Ganacia Bruta]]-Cocina[[#This Row],[Coste Total]]</f>
        <v>14</v>
      </c>
      <c r="L1549" s="3">
        <f>Cocina[[#This Row],[Ganancia Neta]]/Cocina[[#This Row],[Ganacia Bruta]]</f>
        <v>0.41176470588235292</v>
      </c>
      <c r="N1549"/>
    </row>
    <row r="1550" spans="1:14" x14ac:dyDescent="0.2">
      <c r="A1550">
        <v>629</v>
      </c>
      <c r="B1550">
        <v>17</v>
      </c>
      <c r="C1550" t="s">
        <v>56</v>
      </c>
      <c r="D1550">
        <v>12</v>
      </c>
      <c r="E1550">
        <v>20</v>
      </c>
      <c r="F1550">
        <v>3</v>
      </c>
      <c r="G1550">
        <v>19</v>
      </c>
      <c r="H1550" s="8">
        <f>Cocina[[#This Row],[Tiempo de Preparación]]/Cocina[[#This Row],[Cantidad Ordenada]]</f>
        <v>6.333333333333333</v>
      </c>
      <c r="I1550">
        <f>Cocina[[#This Row],[Precio Unitario]]*Cocina[[#This Row],[Cantidad Ordenada]]</f>
        <v>60</v>
      </c>
      <c r="J1550">
        <f>Cocina[[#This Row],[Costo Unitario]]*Cocina[[#This Row],[Cantidad Ordenada]]</f>
        <v>36</v>
      </c>
      <c r="K1550">
        <f>Cocina[[#This Row],[Ganacia Bruta]]-Cocina[[#This Row],[Coste Total]]</f>
        <v>24</v>
      </c>
      <c r="L1550" s="3">
        <f>Cocina[[#This Row],[Ganancia Neta]]/Cocina[[#This Row],[Ganacia Bruta]]</f>
        <v>0.4</v>
      </c>
      <c r="N1550"/>
    </row>
    <row r="1551" spans="1:14" x14ac:dyDescent="0.2">
      <c r="A1551">
        <v>629</v>
      </c>
      <c r="B1551">
        <v>17</v>
      </c>
      <c r="C1551" t="s">
        <v>37</v>
      </c>
      <c r="D1551">
        <v>10</v>
      </c>
      <c r="E1551">
        <v>18</v>
      </c>
      <c r="F1551">
        <v>2</v>
      </c>
      <c r="G1551">
        <v>43</v>
      </c>
      <c r="H1551" s="8">
        <f>Cocina[[#This Row],[Tiempo de Preparación]]/Cocina[[#This Row],[Cantidad Ordenada]]</f>
        <v>21.5</v>
      </c>
      <c r="I1551">
        <f>Cocina[[#This Row],[Precio Unitario]]*Cocina[[#This Row],[Cantidad Ordenada]]</f>
        <v>36</v>
      </c>
      <c r="J1551">
        <f>Cocina[[#This Row],[Costo Unitario]]*Cocina[[#This Row],[Cantidad Ordenada]]</f>
        <v>20</v>
      </c>
      <c r="K1551">
        <f>Cocina[[#This Row],[Ganacia Bruta]]-Cocina[[#This Row],[Coste Total]]</f>
        <v>16</v>
      </c>
      <c r="L1551" s="3">
        <f>Cocina[[#This Row],[Ganancia Neta]]/Cocina[[#This Row],[Ganacia Bruta]]</f>
        <v>0.44444444444444442</v>
      </c>
      <c r="N1551"/>
    </row>
    <row r="1552" spans="1:14" x14ac:dyDescent="0.2">
      <c r="A1552">
        <v>630</v>
      </c>
      <c r="B1552">
        <v>2</v>
      </c>
      <c r="C1552" t="s">
        <v>47</v>
      </c>
      <c r="D1552">
        <v>19</v>
      </c>
      <c r="E1552">
        <v>31</v>
      </c>
      <c r="F1552">
        <v>2</v>
      </c>
      <c r="G1552">
        <v>19</v>
      </c>
      <c r="H1552" s="8">
        <f>Cocina[[#This Row],[Tiempo de Preparación]]/Cocina[[#This Row],[Cantidad Ordenada]]</f>
        <v>9.5</v>
      </c>
      <c r="I1552">
        <f>Cocina[[#This Row],[Precio Unitario]]*Cocina[[#This Row],[Cantidad Ordenada]]</f>
        <v>62</v>
      </c>
      <c r="J1552">
        <f>Cocina[[#This Row],[Costo Unitario]]*Cocina[[#This Row],[Cantidad Ordenada]]</f>
        <v>38</v>
      </c>
      <c r="K1552">
        <f>Cocina[[#This Row],[Ganacia Bruta]]-Cocina[[#This Row],[Coste Total]]</f>
        <v>24</v>
      </c>
      <c r="L1552" s="3">
        <f>Cocina[[#This Row],[Ganancia Neta]]/Cocina[[#This Row],[Ganacia Bruta]]</f>
        <v>0.38709677419354838</v>
      </c>
      <c r="N1552"/>
    </row>
    <row r="1553" spans="1:14" x14ac:dyDescent="0.2">
      <c r="A1553">
        <v>630</v>
      </c>
      <c r="B1553">
        <v>2</v>
      </c>
      <c r="C1553" t="s">
        <v>26</v>
      </c>
      <c r="D1553">
        <v>25</v>
      </c>
      <c r="E1553">
        <v>40</v>
      </c>
      <c r="F1553">
        <v>3</v>
      </c>
      <c r="G1553">
        <v>56</v>
      </c>
      <c r="H1553" s="8">
        <f>Cocina[[#This Row],[Tiempo de Preparación]]/Cocina[[#This Row],[Cantidad Ordenada]]</f>
        <v>18.666666666666668</v>
      </c>
      <c r="I1553">
        <f>Cocina[[#This Row],[Precio Unitario]]*Cocina[[#This Row],[Cantidad Ordenada]]</f>
        <v>120</v>
      </c>
      <c r="J1553">
        <f>Cocina[[#This Row],[Costo Unitario]]*Cocina[[#This Row],[Cantidad Ordenada]]</f>
        <v>75</v>
      </c>
      <c r="K1553">
        <f>Cocina[[#This Row],[Ganacia Bruta]]-Cocina[[#This Row],[Coste Total]]</f>
        <v>45</v>
      </c>
      <c r="L1553" s="3">
        <f>Cocina[[#This Row],[Ganancia Neta]]/Cocina[[#This Row],[Ganacia Bruta]]</f>
        <v>0.375</v>
      </c>
      <c r="N1553"/>
    </row>
    <row r="1554" spans="1:14" x14ac:dyDescent="0.2">
      <c r="A1554">
        <v>631</v>
      </c>
      <c r="B1554">
        <v>6</v>
      </c>
      <c r="C1554" t="s">
        <v>82</v>
      </c>
      <c r="D1554">
        <v>13</v>
      </c>
      <c r="E1554">
        <v>22</v>
      </c>
      <c r="F1554">
        <v>3</v>
      </c>
      <c r="G1554">
        <v>46</v>
      </c>
      <c r="H1554" s="8">
        <f>Cocina[[#This Row],[Tiempo de Preparación]]/Cocina[[#This Row],[Cantidad Ordenada]]</f>
        <v>15.333333333333334</v>
      </c>
      <c r="I1554">
        <f>Cocina[[#This Row],[Precio Unitario]]*Cocina[[#This Row],[Cantidad Ordenada]]</f>
        <v>66</v>
      </c>
      <c r="J1554">
        <f>Cocina[[#This Row],[Costo Unitario]]*Cocina[[#This Row],[Cantidad Ordenada]]</f>
        <v>39</v>
      </c>
      <c r="K1554">
        <f>Cocina[[#This Row],[Ganacia Bruta]]-Cocina[[#This Row],[Coste Total]]</f>
        <v>27</v>
      </c>
      <c r="L1554" s="3">
        <f>Cocina[[#This Row],[Ganancia Neta]]/Cocina[[#This Row],[Ganacia Bruta]]</f>
        <v>0.40909090909090912</v>
      </c>
      <c r="N1554"/>
    </row>
    <row r="1555" spans="1:14" x14ac:dyDescent="0.2">
      <c r="A1555">
        <v>632</v>
      </c>
      <c r="B1555">
        <v>16</v>
      </c>
      <c r="C1555" t="s">
        <v>95</v>
      </c>
      <c r="D1555">
        <v>19</v>
      </c>
      <c r="E1555">
        <v>32</v>
      </c>
      <c r="F1555">
        <v>3</v>
      </c>
      <c r="G1555">
        <v>41</v>
      </c>
      <c r="H1555" s="8">
        <f>Cocina[[#This Row],[Tiempo de Preparación]]/Cocina[[#This Row],[Cantidad Ordenada]]</f>
        <v>13.666666666666666</v>
      </c>
      <c r="I1555">
        <f>Cocina[[#This Row],[Precio Unitario]]*Cocina[[#This Row],[Cantidad Ordenada]]</f>
        <v>96</v>
      </c>
      <c r="J1555">
        <f>Cocina[[#This Row],[Costo Unitario]]*Cocina[[#This Row],[Cantidad Ordenada]]</f>
        <v>57</v>
      </c>
      <c r="K1555">
        <f>Cocina[[#This Row],[Ganacia Bruta]]-Cocina[[#This Row],[Coste Total]]</f>
        <v>39</v>
      </c>
      <c r="L1555" s="3">
        <f>Cocina[[#This Row],[Ganancia Neta]]/Cocina[[#This Row],[Ganacia Bruta]]</f>
        <v>0.40625</v>
      </c>
      <c r="N1555"/>
    </row>
    <row r="1556" spans="1:14" x14ac:dyDescent="0.2">
      <c r="A1556">
        <v>632</v>
      </c>
      <c r="B1556">
        <v>16</v>
      </c>
      <c r="C1556" t="s">
        <v>102</v>
      </c>
      <c r="D1556">
        <v>20</v>
      </c>
      <c r="E1556">
        <v>33</v>
      </c>
      <c r="F1556">
        <v>1</v>
      </c>
      <c r="G1556">
        <v>47</v>
      </c>
      <c r="H1556" s="8">
        <f>Cocina[[#This Row],[Tiempo de Preparación]]/Cocina[[#This Row],[Cantidad Ordenada]]</f>
        <v>47</v>
      </c>
      <c r="I1556">
        <f>Cocina[[#This Row],[Precio Unitario]]*Cocina[[#This Row],[Cantidad Ordenada]]</f>
        <v>33</v>
      </c>
      <c r="J1556">
        <f>Cocina[[#This Row],[Costo Unitario]]*Cocina[[#This Row],[Cantidad Ordenada]]</f>
        <v>20</v>
      </c>
      <c r="K1556">
        <f>Cocina[[#This Row],[Ganacia Bruta]]-Cocina[[#This Row],[Coste Total]]</f>
        <v>13</v>
      </c>
      <c r="L1556" s="3">
        <f>Cocina[[#This Row],[Ganancia Neta]]/Cocina[[#This Row],[Ganacia Bruta]]</f>
        <v>0.39393939393939392</v>
      </c>
      <c r="N1556"/>
    </row>
    <row r="1557" spans="1:14" x14ac:dyDescent="0.2">
      <c r="A1557">
        <v>633</v>
      </c>
      <c r="B1557">
        <v>16</v>
      </c>
      <c r="C1557" t="s">
        <v>31</v>
      </c>
      <c r="D1557">
        <v>18</v>
      </c>
      <c r="E1557">
        <v>30</v>
      </c>
      <c r="F1557">
        <v>3</v>
      </c>
      <c r="G1557">
        <v>10</v>
      </c>
      <c r="H1557" s="8">
        <f>Cocina[[#This Row],[Tiempo de Preparación]]/Cocina[[#This Row],[Cantidad Ordenada]]</f>
        <v>3.3333333333333335</v>
      </c>
      <c r="I1557">
        <f>Cocina[[#This Row],[Precio Unitario]]*Cocina[[#This Row],[Cantidad Ordenada]]</f>
        <v>90</v>
      </c>
      <c r="J1557">
        <f>Cocina[[#This Row],[Costo Unitario]]*Cocina[[#This Row],[Cantidad Ordenada]]</f>
        <v>54</v>
      </c>
      <c r="K1557">
        <f>Cocina[[#This Row],[Ganacia Bruta]]-Cocina[[#This Row],[Coste Total]]</f>
        <v>36</v>
      </c>
      <c r="L1557" s="3">
        <f>Cocina[[#This Row],[Ganancia Neta]]/Cocina[[#This Row],[Ganacia Bruta]]</f>
        <v>0.4</v>
      </c>
      <c r="N1557"/>
    </row>
    <row r="1558" spans="1:14" x14ac:dyDescent="0.2">
      <c r="A1558">
        <v>633</v>
      </c>
      <c r="B1558">
        <v>16</v>
      </c>
      <c r="C1558" t="s">
        <v>65</v>
      </c>
      <c r="D1558">
        <v>14</v>
      </c>
      <c r="E1558">
        <v>24</v>
      </c>
      <c r="F1558">
        <v>2</v>
      </c>
      <c r="G1558">
        <v>51</v>
      </c>
      <c r="H1558" s="8">
        <f>Cocina[[#This Row],[Tiempo de Preparación]]/Cocina[[#This Row],[Cantidad Ordenada]]</f>
        <v>25.5</v>
      </c>
      <c r="I1558">
        <f>Cocina[[#This Row],[Precio Unitario]]*Cocina[[#This Row],[Cantidad Ordenada]]</f>
        <v>48</v>
      </c>
      <c r="J1558">
        <f>Cocina[[#This Row],[Costo Unitario]]*Cocina[[#This Row],[Cantidad Ordenada]]</f>
        <v>28</v>
      </c>
      <c r="K1558">
        <f>Cocina[[#This Row],[Ganacia Bruta]]-Cocina[[#This Row],[Coste Total]]</f>
        <v>20</v>
      </c>
      <c r="L1558" s="3">
        <f>Cocina[[#This Row],[Ganancia Neta]]/Cocina[[#This Row],[Ganacia Bruta]]</f>
        <v>0.41666666666666669</v>
      </c>
      <c r="N1558"/>
    </row>
    <row r="1559" spans="1:14" x14ac:dyDescent="0.2">
      <c r="A1559">
        <v>633</v>
      </c>
      <c r="B1559">
        <v>16</v>
      </c>
      <c r="C1559" t="s">
        <v>82</v>
      </c>
      <c r="D1559">
        <v>13</v>
      </c>
      <c r="E1559">
        <v>22</v>
      </c>
      <c r="F1559">
        <v>2</v>
      </c>
      <c r="G1559">
        <v>34</v>
      </c>
      <c r="H1559" s="8">
        <f>Cocina[[#This Row],[Tiempo de Preparación]]/Cocina[[#This Row],[Cantidad Ordenada]]</f>
        <v>17</v>
      </c>
      <c r="I1559">
        <f>Cocina[[#This Row],[Precio Unitario]]*Cocina[[#This Row],[Cantidad Ordenada]]</f>
        <v>44</v>
      </c>
      <c r="J1559">
        <f>Cocina[[#This Row],[Costo Unitario]]*Cocina[[#This Row],[Cantidad Ordenada]]</f>
        <v>26</v>
      </c>
      <c r="K1559">
        <f>Cocina[[#This Row],[Ganacia Bruta]]-Cocina[[#This Row],[Coste Total]]</f>
        <v>18</v>
      </c>
      <c r="L1559" s="3">
        <f>Cocina[[#This Row],[Ganancia Neta]]/Cocina[[#This Row],[Ganacia Bruta]]</f>
        <v>0.40909090909090912</v>
      </c>
      <c r="N1559"/>
    </row>
    <row r="1560" spans="1:14" x14ac:dyDescent="0.2">
      <c r="A1560">
        <v>633</v>
      </c>
      <c r="B1560">
        <v>16</v>
      </c>
      <c r="C1560" t="s">
        <v>37</v>
      </c>
      <c r="D1560">
        <v>10</v>
      </c>
      <c r="E1560">
        <v>18</v>
      </c>
      <c r="F1560">
        <v>3</v>
      </c>
      <c r="G1560">
        <v>54</v>
      </c>
      <c r="H1560" s="8">
        <f>Cocina[[#This Row],[Tiempo de Preparación]]/Cocina[[#This Row],[Cantidad Ordenada]]</f>
        <v>18</v>
      </c>
      <c r="I1560">
        <f>Cocina[[#This Row],[Precio Unitario]]*Cocina[[#This Row],[Cantidad Ordenada]]</f>
        <v>54</v>
      </c>
      <c r="J1560">
        <f>Cocina[[#This Row],[Costo Unitario]]*Cocina[[#This Row],[Cantidad Ordenada]]</f>
        <v>30</v>
      </c>
      <c r="K1560">
        <f>Cocina[[#This Row],[Ganacia Bruta]]-Cocina[[#This Row],[Coste Total]]</f>
        <v>24</v>
      </c>
      <c r="L1560" s="3">
        <f>Cocina[[#This Row],[Ganancia Neta]]/Cocina[[#This Row],[Ganacia Bruta]]</f>
        <v>0.44444444444444442</v>
      </c>
      <c r="N1560"/>
    </row>
    <row r="1561" spans="1:14" x14ac:dyDescent="0.2">
      <c r="A1561">
        <v>634</v>
      </c>
      <c r="B1561">
        <v>2</v>
      </c>
      <c r="C1561" t="s">
        <v>82</v>
      </c>
      <c r="D1561">
        <v>13</v>
      </c>
      <c r="E1561">
        <v>22</v>
      </c>
      <c r="F1561">
        <v>2</v>
      </c>
      <c r="G1561">
        <v>25</v>
      </c>
      <c r="H1561" s="8">
        <f>Cocina[[#This Row],[Tiempo de Preparación]]/Cocina[[#This Row],[Cantidad Ordenada]]</f>
        <v>12.5</v>
      </c>
      <c r="I1561">
        <f>Cocina[[#This Row],[Precio Unitario]]*Cocina[[#This Row],[Cantidad Ordenada]]</f>
        <v>44</v>
      </c>
      <c r="J1561">
        <f>Cocina[[#This Row],[Costo Unitario]]*Cocina[[#This Row],[Cantidad Ordenada]]</f>
        <v>26</v>
      </c>
      <c r="K1561">
        <f>Cocina[[#This Row],[Ganacia Bruta]]-Cocina[[#This Row],[Coste Total]]</f>
        <v>18</v>
      </c>
      <c r="L1561" s="3">
        <f>Cocina[[#This Row],[Ganancia Neta]]/Cocina[[#This Row],[Ganacia Bruta]]</f>
        <v>0.40909090909090912</v>
      </c>
      <c r="N1561"/>
    </row>
    <row r="1562" spans="1:14" x14ac:dyDescent="0.2">
      <c r="A1562">
        <v>634</v>
      </c>
      <c r="B1562">
        <v>2</v>
      </c>
      <c r="C1562" t="s">
        <v>26</v>
      </c>
      <c r="D1562">
        <v>25</v>
      </c>
      <c r="E1562">
        <v>40</v>
      </c>
      <c r="F1562">
        <v>3</v>
      </c>
      <c r="G1562">
        <v>38</v>
      </c>
      <c r="H1562" s="8">
        <f>Cocina[[#This Row],[Tiempo de Preparación]]/Cocina[[#This Row],[Cantidad Ordenada]]</f>
        <v>12.666666666666666</v>
      </c>
      <c r="I1562">
        <f>Cocina[[#This Row],[Precio Unitario]]*Cocina[[#This Row],[Cantidad Ordenada]]</f>
        <v>120</v>
      </c>
      <c r="J1562">
        <f>Cocina[[#This Row],[Costo Unitario]]*Cocina[[#This Row],[Cantidad Ordenada]]</f>
        <v>75</v>
      </c>
      <c r="K1562">
        <f>Cocina[[#This Row],[Ganacia Bruta]]-Cocina[[#This Row],[Coste Total]]</f>
        <v>45</v>
      </c>
      <c r="L1562" s="3">
        <f>Cocina[[#This Row],[Ganancia Neta]]/Cocina[[#This Row],[Ganacia Bruta]]</f>
        <v>0.375</v>
      </c>
      <c r="N1562"/>
    </row>
    <row r="1563" spans="1:14" x14ac:dyDescent="0.2">
      <c r="A1563">
        <v>634</v>
      </c>
      <c r="B1563">
        <v>2</v>
      </c>
      <c r="C1563" t="s">
        <v>50</v>
      </c>
      <c r="D1563">
        <v>15</v>
      </c>
      <c r="E1563">
        <v>25</v>
      </c>
      <c r="F1563">
        <v>3</v>
      </c>
      <c r="G1563">
        <v>43</v>
      </c>
      <c r="H1563" s="8">
        <f>Cocina[[#This Row],[Tiempo de Preparación]]/Cocina[[#This Row],[Cantidad Ordenada]]</f>
        <v>14.333333333333334</v>
      </c>
      <c r="I1563">
        <f>Cocina[[#This Row],[Precio Unitario]]*Cocina[[#This Row],[Cantidad Ordenada]]</f>
        <v>75</v>
      </c>
      <c r="J1563">
        <f>Cocina[[#This Row],[Costo Unitario]]*Cocina[[#This Row],[Cantidad Ordenada]]</f>
        <v>45</v>
      </c>
      <c r="K1563">
        <f>Cocina[[#This Row],[Ganacia Bruta]]-Cocina[[#This Row],[Coste Total]]</f>
        <v>30</v>
      </c>
      <c r="L1563" s="3">
        <f>Cocina[[#This Row],[Ganancia Neta]]/Cocina[[#This Row],[Ganacia Bruta]]</f>
        <v>0.4</v>
      </c>
      <c r="N1563"/>
    </row>
    <row r="1564" spans="1:14" x14ac:dyDescent="0.2">
      <c r="A1564">
        <v>634</v>
      </c>
      <c r="B1564">
        <v>2</v>
      </c>
      <c r="C1564" t="s">
        <v>11</v>
      </c>
      <c r="D1564">
        <v>21</v>
      </c>
      <c r="E1564">
        <v>35</v>
      </c>
      <c r="F1564">
        <v>3</v>
      </c>
      <c r="G1564">
        <v>51</v>
      </c>
      <c r="H1564" s="8">
        <f>Cocina[[#This Row],[Tiempo de Preparación]]/Cocina[[#This Row],[Cantidad Ordenada]]</f>
        <v>17</v>
      </c>
      <c r="I1564">
        <f>Cocina[[#This Row],[Precio Unitario]]*Cocina[[#This Row],[Cantidad Ordenada]]</f>
        <v>105</v>
      </c>
      <c r="J1564">
        <f>Cocina[[#This Row],[Costo Unitario]]*Cocina[[#This Row],[Cantidad Ordenada]]</f>
        <v>63</v>
      </c>
      <c r="K1564">
        <f>Cocina[[#This Row],[Ganacia Bruta]]-Cocina[[#This Row],[Coste Total]]</f>
        <v>42</v>
      </c>
      <c r="L1564" s="3">
        <f>Cocina[[#This Row],[Ganancia Neta]]/Cocina[[#This Row],[Ganacia Bruta]]</f>
        <v>0.4</v>
      </c>
      <c r="N1564"/>
    </row>
    <row r="1565" spans="1:14" x14ac:dyDescent="0.2">
      <c r="A1565">
        <v>635</v>
      </c>
      <c r="B1565">
        <v>5</v>
      </c>
      <c r="C1565" t="s">
        <v>18</v>
      </c>
      <c r="D1565">
        <v>17</v>
      </c>
      <c r="E1565">
        <v>29</v>
      </c>
      <c r="F1565">
        <v>2</v>
      </c>
      <c r="G1565">
        <v>25</v>
      </c>
      <c r="H1565" s="8">
        <f>Cocina[[#This Row],[Tiempo de Preparación]]/Cocina[[#This Row],[Cantidad Ordenada]]</f>
        <v>12.5</v>
      </c>
      <c r="I1565">
        <f>Cocina[[#This Row],[Precio Unitario]]*Cocina[[#This Row],[Cantidad Ordenada]]</f>
        <v>58</v>
      </c>
      <c r="J1565">
        <f>Cocina[[#This Row],[Costo Unitario]]*Cocina[[#This Row],[Cantidad Ordenada]]</f>
        <v>34</v>
      </c>
      <c r="K1565">
        <f>Cocina[[#This Row],[Ganacia Bruta]]-Cocina[[#This Row],[Coste Total]]</f>
        <v>24</v>
      </c>
      <c r="L1565" s="3">
        <f>Cocina[[#This Row],[Ganancia Neta]]/Cocina[[#This Row],[Ganacia Bruta]]</f>
        <v>0.41379310344827586</v>
      </c>
      <c r="N1565"/>
    </row>
    <row r="1566" spans="1:14" x14ac:dyDescent="0.2">
      <c r="A1566">
        <v>636</v>
      </c>
      <c r="B1566">
        <v>14</v>
      </c>
      <c r="C1566" t="s">
        <v>65</v>
      </c>
      <c r="D1566">
        <v>14</v>
      </c>
      <c r="E1566">
        <v>24</v>
      </c>
      <c r="F1566">
        <v>2</v>
      </c>
      <c r="G1566">
        <v>45</v>
      </c>
      <c r="H1566" s="8">
        <f>Cocina[[#This Row],[Tiempo de Preparación]]/Cocina[[#This Row],[Cantidad Ordenada]]</f>
        <v>22.5</v>
      </c>
      <c r="I1566">
        <f>Cocina[[#This Row],[Precio Unitario]]*Cocina[[#This Row],[Cantidad Ordenada]]</f>
        <v>48</v>
      </c>
      <c r="J1566">
        <f>Cocina[[#This Row],[Costo Unitario]]*Cocina[[#This Row],[Cantidad Ordenada]]</f>
        <v>28</v>
      </c>
      <c r="K1566">
        <f>Cocina[[#This Row],[Ganacia Bruta]]-Cocina[[#This Row],[Coste Total]]</f>
        <v>20</v>
      </c>
      <c r="L1566" s="3">
        <f>Cocina[[#This Row],[Ganancia Neta]]/Cocina[[#This Row],[Ganacia Bruta]]</f>
        <v>0.41666666666666669</v>
      </c>
      <c r="N1566"/>
    </row>
    <row r="1567" spans="1:14" x14ac:dyDescent="0.2">
      <c r="A1567">
        <v>636</v>
      </c>
      <c r="B1567">
        <v>14</v>
      </c>
      <c r="C1567" t="s">
        <v>44</v>
      </c>
      <c r="D1567">
        <v>11</v>
      </c>
      <c r="E1567">
        <v>19</v>
      </c>
      <c r="F1567">
        <v>3</v>
      </c>
      <c r="G1567">
        <v>54</v>
      </c>
      <c r="H1567" s="8">
        <f>Cocina[[#This Row],[Tiempo de Preparación]]/Cocina[[#This Row],[Cantidad Ordenada]]</f>
        <v>18</v>
      </c>
      <c r="I1567">
        <f>Cocina[[#This Row],[Precio Unitario]]*Cocina[[#This Row],[Cantidad Ordenada]]</f>
        <v>57</v>
      </c>
      <c r="J1567">
        <f>Cocina[[#This Row],[Costo Unitario]]*Cocina[[#This Row],[Cantidad Ordenada]]</f>
        <v>33</v>
      </c>
      <c r="K1567">
        <f>Cocina[[#This Row],[Ganacia Bruta]]-Cocina[[#This Row],[Coste Total]]</f>
        <v>24</v>
      </c>
      <c r="L1567" s="3">
        <f>Cocina[[#This Row],[Ganancia Neta]]/Cocina[[#This Row],[Ganacia Bruta]]</f>
        <v>0.42105263157894735</v>
      </c>
      <c r="N1567"/>
    </row>
    <row r="1568" spans="1:14" x14ac:dyDescent="0.2">
      <c r="A1568">
        <v>636</v>
      </c>
      <c r="B1568">
        <v>14</v>
      </c>
      <c r="C1568" t="s">
        <v>33</v>
      </c>
      <c r="D1568">
        <v>13</v>
      </c>
      <c r="E1568">
        <v>21</v>
      </c>
      <c r="F1568">
        <v>1</v>
      </c>
      <c r="G1568">
        <v>52</v>
      </c>
      <c r="H1568" s="8">
        <f>Cocina[[#This Row],[Tiempo de Preparación]]/Cocina[[#This Row],[Cantidad Ordenada]]</f>
        <v>52</v>
      </c>
      <c r="I1568">
        <f>Cocina[[#This Row],[Precio Unitario]]*Cocina[[#This Row],[Cantidad Ordenada]]</f>
        <v>21</v>
      </c>
      <c r="J1568">
        <f>Cocina[[#This Row],[Costo Unitario]]*Cocina[[#This Row],[Cantidad Ordenada]]</f>
        <v>13</v>
      </c>
      <c r="K1568">
        <f>Cocina[[#This Row],[Ganacia Bruta]]-Cocina[[#This Row],[Coste Total]]</f>
        <v>8</v>
      </c>
      <c r="L1568" s="3">
        <f>Cocina[[#This Row],[Ganancia Neta]]/Cocina[[#This Row],[Ganacia Bruta]]</f>
        <v>0.38095238095238093</v>
      </c>
      <c r="N1568"/>
    </row>
    <row r="1569" spans="1:14" x14ac:dyDescent="0.2">
      <c r="A1569">
        <v>637</v>
      </c>
      <c r="B1569">
        <v>6</v>
      </c>
      <c r="C1569" t="s">
        <v>102</v>
      </c>
      <c r="D1569">
        <v>20</v>
      </c>
      <c r="E1569">
        <v>33</v>
      </c>
      <c r="F1569">
        <v>1</v>
      </c>
      <c r="G1569">
        <v>23</v>
      </c>
      <c r="H1569" s="8">
        <f>Cocina[[#This Row],[Tiempo de Preparación]]/Cocina[[#This Row],[Cantidad Ordenada]]</f>
        <v>23</v>
      </c>
      <c r="I1569">
        <f>Cocina[[#This Row],[Precio Unitario]]*Cocina[[#This Row],[Cantidad Ordenada]]</f>
        <v>33</v>
      </c>
      <c r="J1569">
        <f>Cocina[[#This Row],[Costo Unitario]]*Cocina[[#This Row],[Cantidad Ordenada]]</f>
        <v>20</v>
      </c>
      <c r="K1569">
        <f>Cocina[[#This Row],[Ganacia Bruta]]-Cocina[[#This Row],[Coste Total]]</f>
        <v>13</v>
      </c>
      <c r="L1569" s="3">
        <f>Cocina[[#This Row],[Ganancia Neta]]/Cocina[[#This Row],[Ganacia Bruta]]</f>
        <v>0.39393939393939392</v>
      </c>
      <c r="N1569"/>
    </row>
    <row r="1570" spans="1:14" x14ac:dyDescent="0.2">
      <c r="A1570">
        <v>637</v>
      </c>
      <c r="B1570">
        <v>6</v>
      </c>
      <c r="C1570" t="s">
        <v>29</v>
      </c>
      <c r="D1570">
        <v>20</v>
      </c>
      <c r="E1570">
        <v>34</v>
      </c>
      <c r="F1570">
        <v>1</v>
      </c>
      <c r="G1570">
        <v>6</v>
      </c>
      <c r="H1570" s="8">
        <f>Cocina[[#This Row],[Tiempo de Preparación]]/Cocina[[#This Row],[Cantidad Ordenada]]</f>
        <v>6</v>
      </c>
      <c r="I1570">
        <f>Cocina[[#This Row],[Precio Unitario]]*Cocina[[#This Row],[Cantidad Ordenada]]</f>
        <v>34</v>
      </c>
      <c r="J1570">
        <f>Cocina[[#This Row],[Costo Unitario]]*Cocina[[#This Row],[Cantidad Ordenada]]</f>
        <v>20</v>
      </c>
      <c r="K1570">
        <f>Cocina[[#This Row],[Ganacia Bruta]]-Cocina[[#This Row],[Coste Total]]</f>
        <v>14</v>
      </c>
      <c r="L1570" s="3">
        <f>Cocina[[#This Row],[Ganancia Neta]]/Cocina[[#This Row],[Ganacia Bruta]]</f>
        <v>0.41176470588235292</v>
      </c>
      <c r="N1570"/>
    </row>
    <row r="1571" spans="1:14" x14ac:dyDescent="0.2">
      <c r="A1571">
        <v>637</v>
      </c>
      <c r="B1571">
        <v>6</v>
      </c>
      <c r="C1571" t="s">
        <v>50</v>
      </c>
      <c r="D1571">
        <v>15</v>
      </c>
      <c r="E1571">
        <v>25</v>
      </c>
      <c r="F1571">
        <v>2</v>
      </c>
      <c r="G1571">
        <v>32</v>
      </c>
      <c r="H1571" s="8">
        <f>Cocina[[#This Row],[Tiempo de Preparación]]/Cocina[[#This Row],[Cantidad Ordenada]]</f>
        <v>16</v>
      </c>
      <c r="I1571">
        <f>Cocina[[#This Row],[Precio Unitario]]*Cocina[[#This Row],[Cantidad Ordenada]]</f>
        <v>50</v>
      </c>
      <c r="J1571">
        <f>Cocina[[#This Row],[Costo Unitario]]*Cocina[[#This Row],[Cantidad Ordenada]]</f>
        <v>30</v>
      </c>
      <c r="K1571">
        <f>Cocina[[#This Row],[Ganacia Bruta]]-Cocina[[#This Row],[Coste Total]]</f>
        <v>20</v>
      </c>
      <c r="L1571" s="3">
        <f>Cocina[[#This Row],[Ganancia Neta]]/Cocina[[#This Row],[Ganacia Bruta]]</f>
        <v>0.4</v>
      </c>
      <c r="N1571"/>
    </row>
    <row r="1572" spans="1:14" x14ac:dyDescent="0.2">
      <c r="A1572">
        <v>638</v>
      </c>
      <c r="B1572">
        <v>16</v>
      </c>
      <c r="C1572" t="s">
        <v>31</v>
      </c>
      <c r="D1572">
        <v>18</v>
      </c>
      <c r="E1572">
        <v>30</v>
      </c>
      <c r="F1572">
        <v>3</v>
      </c>
      <c r="G1572">
        <v>44</v>
      </c>
      <c r="H1572" s="8">
        <f>Cocina[[#This Row],[Tiempo de Preparación]]/Cocina[[#This Row],[Cantidad Ordenada]]</f>
        <v>14.666666666666666</v>
      </c>
      <c r="I1572">
        <f>Cocina[[#This Row],[Precio Unitario]]*Cocina[[#This Row],[Cantidad Ordenada]]</f>
        <v>90</v>
      </c>
      <c r="J1572">
        <f>Cocina[[#This Row],[Costo Unitario]]*Cocina[[#This Row],[Cantidad Ordenada]]</f>
        <v>54</v>
      </c>
      <c r="K1572">
        <f>Cocina[[#This Row],[Ganacia Bruta]]-Cocina[[#This Row],[Coste Total]]</f>
        <v>36</v>
      </c>
      <c r="L1572" s="3">
        <f>Cocina[[#This Row],[Ganancia Neta]]/Cocina[[#This Row],[Ganacia Bruta]]</f>
        <v>0.4</v>
      </c>
      <c r="N1572"/>
    </row>
    <row r="1573" spans="1:14" x14ac:dyDescent="0.2">
      <c r="A1573">
        <v>639</v>
      </c>
      <c r="B1573">
        <v>8</v>
      </c>
      <c r="C1573" t="s">
        <v>61</v>
      </c>
      <c r="D1573">
        <v>15</v>
      </c>
      <c r="E1573">
        <v>26</v>
      </c>
      <c r="F1573">
        <v>2</v>
      </c>
      <c r="G1573">
        <v>52</v>
      </c>
      <c r="H1573" s="8">
        <f>Cocina[[#This Row],[Tiempo de Preparación]]/Cocina[[#This Row],[Cantidad Ordenada]]</f>
        <v>26</v>
      </c>
      <c r="I1573">
        <f>Cocina[[#This Row],[Precio Unitario]]*Cocina[[#This Row],[Cantidad Ordenada]]</f>
        <v>52</v>
      </c>
      <c r="J1573">
        <f>Cocina[[#This Row],[Costo Unitario]]*Cocina[[#This Row],[Cantidad Ordenada]]</f>
        <v>30</v>
      </c>
      <c r="K1573">
        <f>Cocina[[#This Row],[Ganacia Bruta]]-Cocina[[#This Row],[Coste Total]]</f>
        <v>22</v>
      </c>
      <c r="L1573" s="3">
        <f>Cocina[[#This Row],[Ganancia Neta]]/Cocina[[#This Row],[Ganacia Bruta]]</f>
        <v>0.42307692307692307</v>
      </c>
      <c r="N1573"/>
    </row>
    <row r="1574" spans="1:14" x14ac:dyDescent="0.2">
      <c r="A1574">
        <v>639</v>
      </c>
      <c r="B1574">
        <v>8</v>
      </c>
      <c r="C1574" t="s">
        <v>47</v>
      </c>
      <c r="D1574">
        <v>19</v>
      </c>
      <c r="E1574">
        <v>31</v>
      </c>
      <c r="F1574">
        <v>2</v>
      </c>
      <c r="G1574">
        <v>29</v>
      </c>
      <c r="H1574" s="8">
        <f>Cocina[[#This Row],[Tiempo de Preparación]]/Cocina[[#This Row],[Cantidad Ordenada]]</f>
        <v>14.5</v>
      </c>
      <c r="I1574">
        <f>Cocina[[#This Row],[Precio Unitario]]*Cocina[[#This Row],[Cantidad Ordenada]]</f>
        <v>62</v>
      </c>
      <c r="J1574">
        <f>Cocina[[#This Row],[Costo Unitario]]*Cocina[[#This Row],[Cantidad Ordenada]]</f>
        <v>38</v>
      </c>
      <c r="K1574">
        <f>Cocina[[#This Row],[Ganacia Bruta]]-Cocina[[#This Row],[Coste Total]]</f>
        <v>24</v>
      </c>
      <c r="L1574" s="3">
        <f>Cocina[[#This Row],[Ganancia Neta]]/Cocina[[#This Row],[Ganacia Bruta]]</f>
        <v>0.38709677419354838</v>
      </c>
      <c r="N1574"/>
    </row>
    <row r="1575" spans="1:14" x14ac:dyDescent="0.2">
      <c r="A1575">
        <v>639</v>
      </c>
      <c r="B1575">
        <v>8</v>
      </c>
      <c r="C1575" t="s">
        <v>44</v>
      </c>
      <c r="D1575">
        <v>11</v>
      </c>
      <c r="E1575">
        <v>19</v>
      </c>
      <c r="F1575">
        <v>2</v>
      </c>
      <c r="G1575">
        <v>55</v>
      </c>
      <c r="H1575" s="8">
        <f>Cocina[[#This Row],[Tiempo de Preparación]]/Cocina[[#This Row],[Cantidad Ordenada]]</f>
        <v>27.5</v>
      </c>
      <c r="I1575">
        <f>Cocina[[#This Row],[Precio Unitario]]*Cocina[[#This Row],[Cantidad Ordenada]]</f>
        <v>38</v>
      </c>
      <c r="J1575">
        <f>Cocina[[#This Row],[Costo Unitario]]*Cocina[[#This Row],[Cantidad Ordenada]]</f>
        <v>22</v>
      </c>
      <c r="K1575">
        <f>Cocina[[#This Row],[Ganacia Bruta]]-Cocina[[#This Row],[Coste Total]]</f>
        <v>16</v>
      </c>
      <c r="L1575" s="3">
        <f>Cocina[[#This Row],[Ganancia Neta]]/Cocina[[#This Row],[Ganacia Bruta]]</f>
        <v>0.42105263157894735</v>
      </c>
      <c r="N1575"/>
    </row>
    <row r="1576" spans="1:14" x14ac:dyDescent="0.2">
      <c r="A1576">
        <v>640</v>
      </c>
      <c r="B1576">
        <v>14</v>
      </c>
      <c r="C1576" t="s">
        <v>61</v>
      </c>
      <c r="D1576">
        <v>15</v>
      </c>
      <c r="E1576">
        <v>26</v>
      </c>
      <c r="F1576">
        <v>3</v>
      </c>
      <c r="G1576">
        <v>7</v>
      </c>
      <c r="H1576" s="8">
        <f>Cocina[[#This Row],[Tiempo de Preparación]]/Cocina[[#This Row],[Cantidad Ordenada]]</f>
        <v>2.3333333333333335</v>
      </c>
      <c r="I1576">
        <f>Cocina[[#This Row],[Precio Unitario]]*Cocina[[#This Row],[Cantidad Ordenada]]</f>
        <v>78</v>
      </c>
      <c r="J1576">
        <f>Cocina[[#This Row],[Costo Unitario]]*Cocina[[#This Row],[Cantidad Ordenada]]</f>
        <v>45</v>
      </c>
      <c r="K1576">
        <f>Cocina[[#This Row],[Ganacia Bruta]]-Cocina[[#This Row],[Coste Total]]</f>
        <v>33</v>
      </c>
      <c r="L1576" s="3">
        <f>Cocina[[#This Row],[Ganancia Neta]]/Cocina[[#This Row],[Ganacia Bruta]]</f>
        <v>0.42307692307692307</v>
      </c>
      <c r="N1576"/>
    </row>
    <row r="1577" spans="1:14" x14ac:dyDescent="0.2">
      <c r="A1577">
        <v>640</v>
      </c>
      <c r="B1577">
        <v>14</v>
      </c>
      <c r="C1577" t="s">
        <v>33</v>
      </c>
      <c r="D1577">
        <v>13</v>
      </c>
      <c r="E1577">
        <v>21</v>
      </c>
      <c r="F1577">
        <v>2</v>
      </c>
      <c r="G1577">
        <v>12</v>
      </c>
      <c r="H1577" s="8">
        <f>Cocina[[#This Row],[Tiempo de Preparación]]/Cocina[[#This Row],[Cantidad Ordenada]]</f>
        <v>6</v>
      </c>
      <c r="I1577">
        <f>Cocina[[#This Row],[Precio Unitario]]*Cocina[[#This Row],[Cantidad Ordenada]]</f>
        <v>42</v>
      </c>
      <c r="J1577">
        <f>Cocina[[#This Row],[Costo Unitario]]*Cocina[[#This Row],[Cantidad Ordenada]]</f>
        <v>26</v>
      </c>
      <c r="K1577">
        <f>Cocina[[#This Row],[Ganacia Bruta]]-Cocina[[#This Row],[Coste Total]]</f>
        <v>16</v>
      </c>
      <c r="L1577" s="3">
        <f>Cocina[[#This Row],[Ganancia Neta]]/Cocina[[#This Row],[Ganacia Bruta]]</f>
        <v>0.38095238095238093</v>
      </c>
      <c r="N1577"/>
    </row>
    <row r="1578" spans="1:14" x14ac:dyDescent="0.2">
      <c r="A1578">
        <v>640</v>
      </c>
      <c r="B1578">
        <v>14</v>
      </c>
      <c r="C1578" t="s">
        <v>102</v>
      </c>
      <c r="D1578">
        <v>20</v>
      </c>
      <c r="E1578">
        <v>33</v>
      </c>
      <c r="F1578">
        <v>3</v>
      </c>
      <c r="G1578">
        <v>56</v>
      </c>
      <c r="H1578" s="8">
        <f>Cocina[[#This Row],[Tiempo de Preparación]]/Cocina[[#This Row],[Cantidad Ordenada]]</f>
        <v>18.666666666666668</v>
      </c>
      <c r="I1578">
        <f>Cocina[[#This Row],[Precio Unitario]]*Cocina[[#This Row],[Cantidad Ordenada]]</f>
        <v>99</v>
      </c>
      <c r="J1578">
        <f>Cocina[[#This Row],[Costo Unitario]]*Cocina[[#This Row],[Cantidad Ordenada]]</f>
        <v>60</v>
      </c>
      <c r="K1578">
        <f>Cocina[[#This Row],[Ganacia Bruta]]-Cocina[[#This Row],[Coste Total]]</f>
        <v>39</v>
      </c>
      <c r="L1578" s="3">
        <f>Cocina[[#This Row],[Ganancia Neta]]/Cocina[[#This Row],[Ganacia Bruta]]</f>
        <v>0.39393939393939392</v>
      </c>
      <c r="N1578"/>
    </row>
    <row r="1579" spans="1:14" x14ac:dyDescent="0.2">
      <c r="A1579">
        <v>641</v>
      </c>
      <c r="B1579">
        <v>2</v>
      </c>
      <c r="C1579" t="s">
        <v>18</v>
      </c>
      <c r="D1579">
        <v>17</v>
      </c>
      <c r="E1579">
        <v>29</v>
      </c>
      <c r="F1579">
        <v>3</v>
      </c>
      <c r="G1579">
        <v>17</v>
      </c>
      <c r="H1579" s="8">
        <f>Cocina[[#This Row],[Tiempo de Preparación]]/Cocina[[#This Row],[Cantidad Ordenada]]</f>
        <v>5.666666666666667</v>
      </c>
      <c r="I1579">
        <f>Cocina[[#This Row],[Precio Unitario]]*Cocina[[#This Row],[Cantidad Ordenada]]</f>
        <v>87</v>
      </c>
      <c r="J1579">
        <f>Cocina[[#This Row],[Costo Unitario]]*Cocina[[#This Row],[Cantidad Ordenada]]</f>
        <v>51</v>
      </c>
      <c r="K1579">
        <f>Cocina[[#This Row],[Ganacia Bruta]]-Cocina[[#This Row],[Coste Total]]</f>
        <v>36</v>
      </c>
      <c r="L1579" s="3">
        <f>Cocina[[#This Row],[Ganancia Neta]]/Cocina[[#This Row],[Ganacia Bruta]]</f>
        <v>0.41379310344827586</v>
      </c>
      <c r="N1579"/>
    </row>
    <row r="1580" spans="1:14" x14ac:dyDescent="0.2">
      <c r="A1580">
        <v>641</v>
      </c>
      <c r="B1580">
        <v>2</v>
      </c>
      <c r="C1580" t="s">
        <v>50</v>
      </c>
      <c r="D1580">
        <v>15</v>
      </c>
      <c r="E1580">
        <v>25</v>
      </c>
      <c r="F1580">
        <v>3</v>
      </c>
      <c r="G1580">
        <v>28</v>
      </c>
      <c r="H1580" s="8">
        <f>Cocina[[#This Row],[Tiempo de Preparación]]/Cocina[[#This Row],[Cantidad Ordenada]]</f>
        <v>9.3333333333333339</v>
      </c>
      <c r="I1580">
        <f>Cocina[[#This Row],[Precio Unitario]]*Cocina[[#This Row],[Cantidad Ordenada]]</f>
        <v>75</v>
      </c>
      <c r="J1580">
        <f>Cocina[[#This Row],[Costo Unitario]]*Cocina[[#This Row],[Cantidad Ordenada]]</f>
        <v>45</v>
      </c>
      <c r="K1580">
        <f>Cocina[[#This Row],[Ganacia Bruta]]-Cocina[[#This Row],[Coste Total]]</f>
        <v>30</v>
      </c>
      <c r="L1580" s="3">
        <f>Cocina[[#This Row],[Ganancia Neta]]/Cocina[[#This Row],[Ganacia Bruta]]</f>
        <v>0.4</v>
      </c>
      <c r="N1580"/>
    </row>
    <row r="1581" spans="1:14" x14ac:dyDescent="0.2">
      <c r="A1581">
        <v>641</v>
      </c>
      <c r="B1581">
        <v>2</v>
      </c>
      <c r="C1581" t="s">
        <v>79</v>
      </c>
      <c r="D1581">
        <v>14</v>
      </c>
      <c r="E1581">
        <v>23</v>
      </c>
      <c r="F1581">
        <v>2</v>
      </c>
      <c r="G1581">
        <v>29</v>
      </c>
      <c r="H1581" s="8">
        <f>Cocina[[#This Row],[Tiempo de Preparación]]/Cocina[[#This Row],[Cantidad Ordenada]]</f>
        <v>14.5</v>
      </c>
      <c r="I1581">
        <f>Cocina[[#This Row],[Precio Unitario]]*Cocina[[#This Row],[Cantidad Ordenada]]</f>
        <v>46</v>
      </c>
      <c r="J1581">
        <f>Cocina[[#This Row],[Costo Unitario]]*Cocina[[#This Row],[Cantidad Ordenada]]</f>
        <v>28</v>
      </c>
      <c r="K1581">
        <f>Cocina[[#This Row],[Ganacia Bruta]]-Cocina[[#This Row],[Coste Total]]</f>
        <v>18</v>
      </c>
      <c r="L1581" s="3">
        <f>Cocina[[#This Row],[Ganancia Neta]]/Cocina[[#This Row],[Ganacia Bruta]]</f>
        <v>0.39130434782608697</v>
      </c>
      <c r="N1581"/>
    </row>
    <row r="1582" spans="1:14" x14ac:dyDescent="0.2">
      <c r="A1582">
        <v>642</v>
      </c>
      <c r="B1582">
        <v>15</v>
      </c>
      <c r="C1582" t="s">
        <v>33</v>
      </c>
      <c r="D1582">
        <v>13</v>
      </c>
      <c r="E1582">
        <v>21</v>
      </c>
      <c r="F1582">
        <v>3</v>
      </c>
      <c r="G1582">
        <v>6</v>
      </c>
      <c r="H1582" s="8">
        <f>Cocina[[#This Row],[Tiempo de Preparación]]/Cocina[[#This Row],[Cantidad Ordenada]]</f>
        <v>2</v>
      </c>
      <c r="I1582">
        <f>Cocina[[#This Row],[Precio Unitario]]*Cocina[[#This Row],[Cantidad Ordenada]]</f>
        <v>63</v>
      </c>
      <c r="J1582">
        <f>Cocina[[#This Row],[Costo Unitario]]*Cocina[[#This Row],[Cantidad Ordenada]]</f>
        <v>39</v>
      </c>
      <c r="K1582">
        <f>Cocina[[#This Row],[Ganacia Bruta]]-Cocina[[#This Row],[Coste Total]]</f>
        <v>24</v>
      </c>
      <c r="L1582" s="3">
        <f>Cocina[[#This Row],[Ganancia Neta]]/Cocina[[#This Row],[Ganacia Bruta]]</f>
        <v>0.38095238095238093</v>
      </c>
      <c r="N1582"/>
    </row>
    <row r="1583" spans="1:14" x14ac:dyDescent="0.2">
      <c r="A1583">
        <v>642</v>
      </c>
      <c r="B1583">
        <v>15</v>
      </c>
      <c r="C1583" t="s">
        <v>61</v>
      </c>
      <c r="D1583">
        <v>15</v>
      </c>
      <c r="E1583">
        <v>26</v>
      </c>
      <c r="F1583">
        <v>1</v>
      </c>
      <c r="G1583">
        <v>57</v>
      </c>
      <c r="H1583" s="8">
        <f>Cocina[[#This Row],[Tiempo de Preparación]]/Cocina[[#This Row],[Cantidad Ordenada]]</f>
        <v>57</v>
      </c>
      <c r="I1583">
        <f>Cocina[[#This Row],[Precio Unitario]]*Cocina[[#This Row],[Cantidad Ordenada]]</f>
        <v>26</v>
      </c>
      <c r="J1583">
        <f>Cocina[[#This Row],[Costo Unitario]]*Cocina[[#This Row],[Cantidad Ordenada]]</f>
        <v>15</v>
      </c>
      <c r="K1583">
        <f>Cocina[[#This Row],[Ganacia Bruta]]-Cocina[[#This Row],[Coste Total]]</f>
        <v>11</v>
      </c>
      <c r="L1583" s="3">
        <f>Cocina[[#This Row],[Ganancia Neta]]/Cocina[[#This Row],[Ganacia Bruta]]</f>
        <v>0.42307692307692307</v>
      </c>
      <c r="N1583"/>
    </row>
    <row r="1584" spans="1:14" x14ac:dyDescent="0.2">
      <c r="A1584">
        <v>642</v>
      </c>
      <c r="B1584">
        <v>15</v>
      </c>
      <c r="C1584" t="s">
        <v>18</v>
      </c>
      <c r="D1584">
        <v>17</v>
      </c>
      <c r="E1584">
        <v>29</v>
      </c>
      <c r="F1584">
        <v>3</v>
      </c>
      <c r="G1584">
        <v>18</v>
      </c>
      <c r="H1584" s="8">
        <f>Cocina[[#This Row],[Tiempo de Preparación]]/Cocina[[#This Row],[Cantidad Ordenada]]</f>
        <v>6</v>
      </c>
      <c r="I1584">
        <f>Cocina[[#This Row],[Precio Unitario]]*Cocina[[#This Row],[Cantidad Ordenada]]</f>
        <v>87</v>
      </c>
      <c r="J1584">
        <f>Cocina[[#This Row],[Costo Unitario]]*Cocina[[#This Row],[Cantidad Ordenada]]</f>
        <v>51</v>
      </c>
      <c r="K1584">
        <f>Cocina[[#This Row],[Ganacia Bruta]]-Cocina[[#This Row],[Coste Total]]</f>
        <v>36</v>
      </c>
      <c r="L1584" s="3">
        <f>Cocina[[#This Row],[Ganancia Neta]]/Cocina[[#This Row],[Ganacia Bruta]]</f>
        <v>0.41379310344827586</v>
      </c>
      <c r="N1584"/>
    </row>
    <row r="1585" spans="1:14" x14ac:dyDescent="0.2">
      <c r="A1585">
        <v>643</v>
      </c>
      <c r="B1585">
        <v>17</v>
      </c>
      <c r="C1585" t="s">
        <v>102</v>
      </c>
      <c r="D1585">
        <v>20</v>
      </c>
      <c r="E1585">
        <v>33</v>
      </c>
      <c r="F1585">
        <v>1</v>
      </c>
      <c r="G1585">
        <v>18</v>
      </c>
      <c r="H1585" s="8">
        <f>Cocina[[#This Row],[Tiempo de Preparación]]/Cocina[[#This Row],[Cantidad Ordenada]]</f>
        <v>18</v>
      </c>
      <c r="I1585">
        <f>Cocina[[#This Row],[Precio Unitario]]*Cocina[[#This Row],[Cantidad Ordenada]]</f>
        <v>33</v>
      </c>
      <c r="J1585">
        <f>Cocina[[#This Row],[Costo Unitario]]*Cocina[[#This Row],[Cantidad Ordenada]]</f>
        <v>20</v>
      </c>
      <c r="K1585">
        <f>Cocina[[#This Row],[Ganacia Bruta]]-Cocina[[#This Row],[Coste Total]]</f>
        <v>13</v>
      </c>
      <c r="L1585" s="3">
        <f>Cocina[[#This Row],[Ganancia Neta]]/Cocina[[#This Row],[Ganacia Bruta]]</f>
        <v>0.39393939393939392</v>
      </c>
      <c r="N1585"/>
    </row>
    <row r="1586" spans="1:14" x14ac:dyDescent="0.2">
      <c r="A1586">
        <v>644</v>
      </c>
      <c r="B1586">
        <v>9</v>
      </c>
      <c r="C1586" t="s">
        <v>47</v>
      </c>
      <c r="D1586">
        <v>19</v>
      </c>
      <c r="E1586">
        <v>31</v>
      </c>
      <c r="F1586">
        <v>3</v>
      </c>
      <c r="G1586">
        <v>51</v>
      </c>
      <c r="H1586" s="8">
        <f>Cocina[[#This Row],[Tiempo de Preparación]]/Cocina[[#This Row],[Cantidad Ordenada]]</f>
        <v>17</v>
      </c>
      <c r="I1586">
        <f>Cocina[[#This Row],[Precio Unitario]]*Cocina[[#This Row],[Cantidad Ordenada]]</f>
        <v>93</v>
      </c>
      <c r="J1586">
        <f>Cocina[[#This Row],[Costo Unitario]]*Cocina[[#This Row],[Cantidad Ordenada]]</f>
        <v>57</v>
      </c>
      <c r="K1586">
        <f>Cocina[[#This Row],[Ganacia Bruta]]-Cocina[[#This Row],[Coste Total]]</f>
        <v>36</v>
      </c>
      <c r="L1586" s="3">
        <f>Cocina[[#This Row],[Ganancia Neta]]/Cocina[[#This Row],[Ganacia Bruta]]</f>
        <v>0.38709677419354838</v>
      </c>
      <c r="N1586"/>
    </row>
    <row r="1587" spans="1:14" x14ac:dyDescent="0.2">
      <c r="A1587">
        <v>645</v>
      </c>
      <c r="B1587">
        <v>6</v>
      </c>
      <c r="C1587" t="s">
        <v>102</v>
      </c>
      <c r="D1587">
        <v>20</v>
      </c>
      <c r="E1587">
        <v>33</v>
      </c>
      <c r="F1587">
        <v>3</v>
      </c>
      <c r="G1587">
        <v>43</v>
      </c>
      <c r="H1587" s="8">
        <f>Cocina[[#This Row],[Tiempo de Preparación]]/Cocina[[#This Row],[Cantidad Ordenada]]</f>
        <v>14.333333333333334</v>
      </c>
      <c r="I1587">
        <f>Cocina[[#This Row],[Precio Unitario]]*Cocina[[#This Row],[Cantidad Ordenada]]</f>
        <v>99</v>
      </c>
      <c r="J1587">
        <f>Cocina[[#This Row],[Costo Unitario]]*Cocina[[#This Row],[Cantidad Ordenada]]</f>
        <v>60</v>
      </c>
      <c r="K1587">
        <f>Cocina[[#This Row],[Ganacia Bruta]]-Cocina[[#This Row],[Coste Total]]</f>
        <v>39</v>
      </c>
      <c r="L1587" s="3">
        <f>Cocina[[#This Row],[Ganancia Neta]]/Cocina[[#This Row],[Ganacia Bruta]]</f>
        <v>0.39393939393939392</v>
      </c>
      <c r="N1587"/>
    </row>
    <row r="1588" spans="1:14" x14ac:dyDescent="0.2">
      <c r="A1588">
        <v>645</v>
      </c>
      <c r="B1588">
        <v>6</v>
      </c>
      <c r="C1588" t="s">
        <v>41</v>
      </c>
      <c r="D1588">
        <v>16</v>
      </c>
      <c r="E1588">
        <v>27</v>
      </c>
      <c r="F1588">
        <v>3</v>
      </c>
      <c r="G1588">
        <v>54</v>
      </c>
      <c r="H1588" s="8">
        <f>Cocina[[#This Row],[Tiempo de Preparación]]/Cocina[[#This Row],[Cantidad Ordenada]]</f>
        <v>18</v>
      </c>
      <c r="I1588">
        <f>Cocina[[#This Row],[Precio Unitario]]*Cocina[[#This Row],[Cantidad Ordenada]]</f>
        <v>81</v>
      </c>
      <c r="J1588">
        <f>Cocina[[#This Row],[Costo Unitario]]*Cocina[[#This Row],[Cantidad Ordenada]]</f>
        <v>48</v>
      </c>
      <c r="K1588">
        <f>Cocina[[#This Row],[Ganacia Bruta]]-Cocina[[#This Row],[Coste Total]]</f>
        <v>33</v>
      </c>
      <c r="L1588" s="3">
        <f>Cocina[[#This Row],[Ganancia Neta]]/Cocina[[#This Row],[Ganacia Bruta]]</f>
        <v>0.40740740740740738</v>
      </c>
      <c r="N1588"/>
    </row>
    <row r="1589" spans="1:14" x14ac:dyDescent="0.2">
      <c r="A1589">
        <v>646</v>
      </c>
      <c r="B1589">
        <v>12</v>
      </c>
      <c r="C1589" t="s">
        <v>11</v>
      </c>
      <c r="D1589">
        <v>21</v>
      </c>
      <c r="E1589">
        <v>35</v>
      </c>
      <c r="F1589">
        <v>2</v>
      </c>
      <c r="G1589">
        <v>36</v>
      </c>
      <c r="H1589" s="8">
        <f>Cocina[[#This Row],[Tiempo de Preparación]]/Cocina[[#This Row],[Cantidad Ordenada]]</f>
        <v>18</v>
      </c>
      <c r="I1589">
        <f>Cocina[[#This Row],[Precio Unitario]]*Cocina[[#This Row],[Cantidad Ordenada]]</f>
        <v>70</v>
      </c>
      <c r="J1589">
        <f>Cocina[[#This Row],[Costo Unitario]]*Cocina[[#This Row],[Cantidad Ordenada]]</f>
        <v>42</v>
      </c>
      <c r="K1589">
        <f>Cocina[[#This Row],[Ganacia Bruta]]-Cocina[[#This Row],[Coste Total]]</f>
        <v>28</v>
      </c>
      <c r="L1589" s="3">
        <f>Cocina[[#This Row],[Ganancia Neta]]/Cocina[[#This Row],[Ganacia Bruta]]</f>
        <v>0.4</v>
      </c>
      <c r="N1589"/>
    </row>
    <row r="1590" spans="1:14" x14ac:dyDescent="0.2">
      <c r="A1590">
        <v>647</v>
      </c>
      <c r="B1590">
        <v>12</v>
      </c>
      <c r="C1590" t="s">
        <v>37</v>
      </c>
      <c r="D1590">
        <v>10</v>
      </c>
      <c r="E1590">
        <v>18</v>
      </c>
      <c r="F1590">
        <v>2</v>
      </c>
      <c r="G1590">
        <v>13</v>
      </c>
      <c r="H1590" s="8">
        <f>Cocina[[#This Row],[Tiempo de Preparación]]/Cocina[[#This Row],[Cantidad Ordenada]]</f>
        <v>6.5</v>
      </c>
      <c r="I1590">
        <f>Cocina[[#This Row],[Precio Unitario]]*Cocina[[#This Row],[Cantidad Ordenada]]</f>
        <v>36</v>
      </c>
      <c r="J1590">
        <f>Cocina[[#This Row],[Costo Unitario]]*Cocina[[#This Row],[Cantidad Ordenada]]</f>
        <v>20</v>
      </c>
      <c r="K1590">
        <f>Cocina[[#This Row],[Ganacia Bruta]]-Cocina[[#This Row],[Coste Total]]</f>
        <v>16</v>
      </c>
      <c r="L1590" s="3">
        <f>Cocina[[#This Row],[Ganancia Neta]]/Cocina[[#This Row],[Ganacia Bruta]]</f>
        <v>0.44444444444444442</v>
      </c>
      <c r="N1590"/>
    </row>
    <row r="1591" spans="1:14" x14ac:dyDescent="0.2">
      <c r="A1591">
        <v>647</v>
      </c>
      <c r="B1591">
        <v>12</v>
      </c>
      <c r="C1591" t="s">
        <v>47</v>
      </c>
      <c r="D1591">
        <v>19</v>
      </c>
      <c r="E1591">
        <v>31</v>
      </c>
      <c r="F1591">
        <v>2</v>
      </c>
      <c r="G1591">
        <v>26</v>
      </c>
      <c r="H1591" s="8">
        <f>Cocina[[#This Row],[Tiempo de Preparación]]/Cocina[[#This Row],[Cantidad Ordenada]]</f>
        <v>13</v>
      </c>
      <c r="I1591">
        <f>Cocina[[#This Row],[Precio Unitario]]*Cocina[[#This Row],[Cantidad Ordenada]]</f>
        <v>62</v>
      </c>
      <c r="J1591">
        <f>Cocina[[#This Row],[Costo Unitario]]*Cocina[[#This Row],[Cantidad Ordenada]]</f>
        <v>38</v>
      </c>
      <c r="K1591">
        <f>Cocina[[#This Row],[Ganacia Bruta]]-Cocina[[#This Row],[Coste Total]]</f>
        <v>24</v>
      </c>
      <c r="L1591" s="3">
        <f>Cocina[[#This Row],[Ganancia Neta]]/Cocina[[#This Row],[Ganacia Bruta]]</f>
        <v>0.38709677419354838</v>
      </c>
      <c r="N1591"/>
    </row>
    <row r="1592" spans="1:14" x14ac:dyDescent="0.2">
      <c r="A1592">
        <v>648</v>
      </c>
      <c r="B1592">
        <v>9</v>
      </c>
      <c r="C1592" t="s">
        <v>22</v>
      </c>
      <c r="D1592">
        <v>16</v>
      </c>
      <c r="E1592">
        <v>28</v>
      </c>
      <c r="F1592">
        <v>2</v>
      </c>
      <c r="G1592">
        <v>47</v>
      </c>
      <c r="H1592" s="8">
        <f>Cocina[[#This Row],[Tiempo de Preparación]]/Cocina[[#This Row],[Cantidad Ordenada]]</f>
        <v>23.5</v>
      </c>
      <c r="I1592">
        <f>Cocina[[#This Row],[Precio Unitario]]*Cocina[[#This Row],[Cantidad Ordenada]]</f>
        <v>56</v>
      </c>
      <c r="J1592">
        <f>Cocina[[#This Row],[Costo Unitario]]*Cocina[[#This Row],[Cantidad Ordenada]]</f>
        <v>32</v>
      </c>
      <c r="K1592">
        <f>Cocina[[#This Row],[Ganacia Bruta]]-Cocina[[#This Row],[Coste Total]]</f>
        <v>24</v>
      </c>
      <c r="L1592" s="3">
        <f>Cocina[[#This Row],[Ganancia Neta]]/Cocina[[#This Row],[Ganacia Bruta]]</f>
        <v>0.42857142857142855</v>
      </c>
      <c r="N1592"/>
    </row>
    <row r="1593" spans="1:14" x14ac:dyDescent="0.2">
      <c r="A1593">
        <v>649</v>
      </c>
      <c r="B1593">
        <v>9</v>
      </c>
      <c r="C1593" t="s">
        <v>18</v>
      </c>
      <c r="D1593">
        <v>17</v>
      </c>
      <c r="E1593">
        <v>29</v>
      </c>
      <c r="F1593">
        <v>3</v>
      </c>
      <c r="G1593">
        <v>22</v>
      </c>
      <c r="H1593" s="8">
        <f>Cocina[[#This Row],[Tiempo de Preparación]]/Cocina[[#This Row],[Cantidad Ordenada]]</f>
        <v>7.333333333333333</v>
      </c>
      <c r="I1593">
        <f>Cocina[[#This Row],[Precio Unitario]]*Cocina[[#This Row],[Cantidad Ordenada]]</f>
        <v>87</v>
      </c>
      <c r="J1593">
        <f>Cocina[[#This Row],[Costo Unitario]]*Cocina[[#This Row],[Cantidad Ordenada]]</f>
        <v>51</v>
      </c>
      <c r="K1593">
        <f>Cocina[[#This Row],[Ganacia Bruta]]-Cocina[[#This Row],[Coste Total]]</f>
        <v>36</v>
      </c>
      <c r="L1593" s="3">
        <f>Cocina[[#This Row],[Ganancia Neta]]/Cocina[[#This Row],[Ganacia Bruta]]</f>
        <v>0.41379310344827586</v>
      </c>
      <c r="N1593"/>
    </row>
    <row r="1594" spans="1:14" x14ac:dyDescent="0.2">
      <c r="A1594">
        <v>649</v>
      </c>
      <c r="B1594">
        <v>9</v>
      </c>
      <c r="C1594" t="s">
        <v>22</v>
      </c>
      <c r="D1594">
        <v>16</v>
      </c>
      <c r="E1594">
        <v>28</v>
      </c>
      <c r="F1594">
        <v>3</v>
      </c>
      <c r="G1594">
        <v>40</v>
      </c>
      <c r="H1594" s="8">
        <f>Cocina[[#This Row],[Tiempo de Preparación]]/Cocina[[#This Row],[Cantidad Ordenada]]</f>
        <v>13.333333333333334</v>
      </c>
      <c r="I1594">
        <f>Cocina[[#This Row],[Precio Unitario]]*Cocina[[#This Row],[Cantidad Ordenada]]</f>
        <v>84</v>
      </c>
      <c r="J1594">
        <f>Cocina[[#This Row],[Costo Unitario]]*Cocina[[#This Row],[Cantidad Ordenada]]</f>
        <v>48</v>
      </c>
      <c r="K1594">
        <f>Cocina[[#This Row],[Ganacia Bruta]]-Cocina[[#This Row],[Coste Total]]</f>
        <v>36</v>
      </c>
      <c r="L1594" s="3">
        <f>Cocina[[#This Row],[Ganancia Neta]]/Cocina[[#This Row],[Ganacia Bruta]]</f>
        <v>0.42857142857142855</v>
      </c>
      <c r="N1594"/>
    </row>
    <row r="1595" spans="1:14" x14ac:dyDescent="0.2">
      <c r="A1595">
        <v>649</v>
      </c>
      <c r="B1595">
        <v>9</v>
      </c>
      <c r="C1595" t="s">
        <v>50</v>
      </c>
      <c r="D1595">
        <v>15</v>
      </c>
      <c r="E1595">
        <v>25</v>
      </c>
      <c r="F1595">
        <v>1</v>
      </c>
      <c r="G1595">
        <v>32</v>
      </c>
      <c r="H1595" s="8">
        <f>Cocina[[#This Row],[Tiempo de Preparación]]/Cocina[[#This Row],[Cantidad Ordenada]]</f>
        <v>32</v>
      </c>
      <c r="I1595">
        <f>Cocina[[#This Row],[Precio Unitario]]*Cocina[[#This Row],[Cantidad Ordenada]]</f>
        <v>25</v>
      </c>
      <c r="J1595">
        <f>Cocina[[#This Row],[Costo Unitario]]*Cocina[[#This Row],[Cantidad Ordenada]]</f>
        <v>15</v>
      </c>
      <c r="K1595">
        <f>Cocina[[#This Row],[Ganacia Bruta]]-Cocina[[#This Row],[Coste Total]]</f>
        <v>10</v>
      </c>
      <c r="L1595" s="3">
        <f>Cocina[[#This Row],[Ganancia Neta]]/Cocina[[#This Row],[Ganacia Bruta]]</f>
        <v>0.4</v>
      </c>
      <c r="N1595"/>
    </row>
    <row r="1596" spans="1:14" x14ac:dyDescent="0.2">
      <c r="A1596">
        <v>649</v>
      </c>
      <c r="B1596">
        <v>9</v>
      </c>
      <c r="C1596" t="s">
        <v>56</v>
      </c>
      <c r="D1596">
        <v>12</v>
      </c>
      <c r="E1596">
        <v>20</v>
      </c>
      <c r="F1596">
        <v>3</v>
      </c>
      <c r="G1596">
        <v>15</v>
      </c>
      <c r="H1596" s="8">
        <f>Cocina[[#This Row],[Tiempo de Preparación]]/Cocina[[#This Row],[Cantidad Ordenada]]</f>
        <v>5</v>
      </c>
      <c r="I1596">
        <f>Cocina[[#This Row],[Precio Unitario]]*Cocina[[#This Row],[Cantidad Ordenada]]</f>
        <v>60</v>
      </c>
      <c r="J1596">
        <f>Cocina[[#This Row],[Costo Unitario]]*Cocina[[#This Row],[Cantidad Ordenada]]</f>
        <v>36</v>
      </c>
      <c r="K1596">
        <f>Cocina[[#This Row],[Ganacia Bruta]]-Cocina[[#This Row],[Coste Total]]</f>
        <v>24</v>
      </c>
      <c r="L1596" s="3">
        <f>Cocina[[#This Row],[Ganancia Neta]]/Cocina[[#This Row],[Ganacia Bruta]]</f>
        <v>0.4</v>
      </c>
      <c r="N1596"/>
    </row>
    <row r="1597" spans="1:14" x14ac:dyDescent="0.2">
      <c r="A1597">
        <v>650</v>
      </c>
      <c r="B1597">
        <v>11</v>
      </c>
      <c r="C1597" t="s">
        <v>33</v>
      </c>
      <c r="D1597">
        <v>13</v>
      </c>
      <c r="E1597">
        <v>21</v>
      </c>
      <c r="F1597">
        <v>2</v>
      </c>
      <c r="G1597">
        <v>18</v>
      </c>
      <c r="H1597" s="8">
        <f>Cocina[[#This Row],[Tiempo de Preparación]]/Cocina[[#This Row],[Cantidad Ordenada]]</f>
        <v>9</v>
      </c>
      <c r="I1597">
        <f>Cocina[[#This Row],[Precio Unitario]]*Cocina[[#This Row],[Cantidad Ordenada]]</f>
        <v>42</v>
      </c>
      <c r="J1597">
        <f>Cocina[[#This Row],[Costo Unitario]]*Cocina[[#This Row],[Cantidad Ordenada]]</f>
        <v>26</v>
      </c>
      <c r="K1597">
        <f>Cocina[[#This Row],[Ganacia Bruta]]-Cocina[[#This Row],[Coste Total]]</f>
        <v>16</v>
      </c>
      <c r="L1597" s="3">
        <f>Cocina[[#This Row],[Ganancia Neta]]/Cocina[[#This Row],[Ganacia Bruta]]</f>
        <v>0.38095238095238093</v>
      </c>
      <c r="N1597"/>
    </row>
    <row r="1598" spans="1:14" x14ac:dyDescent="0.2">
      <c r="A1598">
        <v>650</v>
      </c>
      <c r="B1598">
        <v>11</v>
      </c>
      <c r="C1598" t="s">
        <v>18</v>
      </c>
      <c r="D1598">
        <v>17</v>
      </c>
      <c r="E1598">
        <v>29</v>
      </c>
      <c r="F1598">
        <v>2</v>
      </c>
      <c r="G1598">
        <v>35</v>
      </c>
      <c r="H1598" s="8">
        <f>Cocina[[#This Row],[Tiempo de Preparación]]/Cocina[[#This Row],[Cantidad Ordenada]]</f>
        <v>17.5</v>
      </c>
      <c r="I1598">
        <f>Cocina[[#This Row],[Precio Unitario]]*Cocina[[#This Row],[Cantidad Ordenada]]</f>
        <v>58</v>
      </c>
      <c r="J1598">
        <f>Cocina[[#This Row],[Costo Unitario]]*Cocina[[#This Row],[Cantidad Ordenada]]</f>
        <v>34</v>
      </c>
      <c r="K1598">
        <f>Cocina[[#This Row],[Ganacia Bruta]]-Cocina[[#This Row],[Coste Total]]</f>
        <v>24</v>
      </c>
      <c r="L1598" s="3">
        <f>Cocina[[#This Row],[Ganancia Neta]]/Cocina[[#This Row],[Ganacia Bruta]]</f>
        <v>0.41379310344827586</v>
      </c>
      <c r="N1598"/>
    </row>
    <row r="1599" spans="1:14" x14ac:dyDescent="0.2">
      <c r="A1599">
        <v>650</v>
      </c>
      <c r="B1599">
        <v>11</v>
      </c>
      <c r="C1599" t="s">
        <v>95</v>
      </c>
      <c r="D1599">
        <v>19</v>
      </c>
      <c r="E1599">
        <v>32</v>
      </c>
      <c r="F1599">
        <v>1</v>
      </c>
      <c r="G1599">
        <v>12</v>
      </c>
      <c r="H1599" s="8">
        <f>Cocina[[#This Row],[Tiempo de Preparación]]/Cocina[[#This Row],[Cantidad Ordenada]]</f>
        <v>12</v>
      </c>
      <c r="I1599">
        <f>Cocina[[#This Row],[Precio Unitario]]*Cocina[[#This Row],[Cantidad Ordenada]]</f>
        <v>32</v>
      </c>
      <c r="J1599">
        <f>Cocina[[#This Row],[Costo Unitario]]*Cocina[[#This Row],[Cantidad Ordenada]]</f>
        <v>19</v>
      </c>
      <c r="K1599">
        <f>Cocina[[#This Row],[Ganacia Bruta]]-Cocina[[#This Row],[Coste Total]]</f>
        <v>13</v>
      </c>
      <c r="L1599" s="3">
        <f>Cocina[[#This Row],[Ganancia Neta]]/Cocina[[#This Row],[Ganacia Bruta]]</f>
        <v>0.40625</v>
      </c>
      <c r="N1599"/>
    </row>
    <row r="1600" spans="1:14" x14ac:dyDescent="0.2">
      <c r="A1600">
        <v>650</v>
      </c>
      <c r="B1600">
        <v>11</v>
      </c>
      <c r="C1600" t="s">
        <v>11</v>
      </c>
      <c r="D1600">
        <v>21</v>
      </c>
      <c r="E1600">
        <v>35</v>
      </c>
      <c r="F1600">
        <v>3</v>
      </c>
      <c r="G1600">
        <v>11</v>
      </c>
      <c r="H1600" s="8">
        <f>Cocina[[#This Row],[Tiempo de Preparación]]/Cocina[[#This Row],[Cantidad Ordenada]]</f>
        <v>3.6666666666666665</v>
      </c>
      <c r="I1600">
        <f>Cocina[[#This Row],[Precio Unitario]]*Cocina[[#This Row],[Cantidad Ordenada]]</f>
        <v>105</v>
      </c>
      <c r="J1600">
        <f>Cocina[[#This Row],[Costo Unitario]]*Cocina[[#This Row],[Cantidad Ordenada]]</f>
        <v>63</v>
      </c>
      <c r="K1600">
        <f>Cocina[[#This Row],[Ganacia Bruta]]-Cocina[[#This Row],[Coste Total]]</f>
        <v>42</v>
      </c>
      <c r="L1600" s="3">
        <f>Cocina[[#This Row],[Ganancia Neta]]/Cocina[[#This Row],[Ganacia Bruta]]</f>
        <v>0.4</v>
      </c>
      <c r="N1600"/>
    </row>
    <row r="1601" spans="1:14" x14ac:dyDescent="0.2">
      <c r="A1601">
        <v>651</v>
      </c>
      <c r="B1601">
        <v>16</v>
      </c>
      <c r="C1601" t="s">
        <v>26</v>
      </c>
      <c r="D1601">
        <v>25</v>
      </c>
      <c r="E1601">
        <v>40</v>
      </c>
      <c r="F1601">
        <v>2</v>
      </c>
      <c r="G1601">
        <v>50</v>
      </c>
      <c r="H1601" s="8">
        <f>Cocina[[#This Row],[Tiempo de Preparación]]/Cocina[[#This Row],[Cantidad Ordenada]]</f>
        <v>25</v>
      </c>
      <c r="I1601">
        <f>Cocina[[#This Row],[Precio Unitario]]*Cocina[[#This Row],[Cantidad Ordenada]]</f>
        <v>80</v>
      </c>
      <c r="J1601">
        <f>Cocina[[#This Row],[Costo Unitario]]*Cocina[[#This Row],[Cantidad Ordenada]]</f>
        <v>50</v>
      </c>
      <c r="K1601">
        <f>Cocina[[#This Row],[Ganacia Bruta]]-Cocina[[#This Row],[Coste Total]]</f>
        <v>30</v>
      </c>
      <c r="L1601" s="3">
        <f>Cocina[[#This Row],[Ganancia Neta]]/Cocina[[#This Row],[Ganacia Bruta]]</f>
        <v>0.375</v>
      </c>
      <c r="N1601"/>
    </row>
    <row r="1602" spans="1:14" x14ac:dyDescent="0.2">
      <c r="A1602">
        <v>651</v>
      </c>
      <c r="B1602">
        <v>16</v>
      </c>
      <c r="C1602" t="s">
        <v>33</v>
      </c>
      <c r="D1602">
        <v>13</v>
      </c>
      <c r="E1602">
        <v>21</v>
      </c>
      <c r="F1602">
        <v>3</v>
      </c>
      <c r="G1602">
        <v>9</v>
      </c>
      <c r="H1602" s="8">
        <f>Cocina[[#This Row],[Tiempo de Preparación]]/Cocina[[#This Row],[Cantidad Ordenada]]</f>
        <v>3</v>
      </c>
      <c r="I1602">
        <f>Cocina[[#This Row],[Precio Unitario]]*Cocina[[#This Row],[Cantidad Ordenada]]</f>
        <v>63</v>
      </c>
      <c r="J1602">
        <f>Cocina[[#This Row],[Costo Unitario]]*Cocina[[#This Row],[Cantidad Ordenada]]</f>
        <v>39</v>
      </c>
      <c r="K1602">
        <f>Cocina[[#This Row],[Ganacia Bruta]]-Cocina[[#This Row],[Coste Total]]</f>
        <v>24</v>
      </c>
      <c r="L1602" s="3">
        <f>Cocina[[#This Row],[Ganancia Neta]]/Cocina[[#This Row],[Ganacia Bruta]]</f>
        <v>0.38095238095238093</v>
      </c>
      <c r="N1602"/>
    </row>
    <row r="1603" spans="1:14" x14ac:dyDescent="0.2">
      <c r="A1603">
        <v>651</v>
      </c>
      <c r="B1603">
        <v>16</v>
      </c>
      <c r="C1603" t="s">
        <v>102</v>
      </c>
      <c r="D1603">
        <v>20</v>
      </c>
      <c r="E1603">
        <v>33</v>
      </c>
      <c r="F1603">
        <v>2</v>
      </c>
      <c r="G1603">
        <v>29</v>
      </c>
      <c r="H1603" s="8">
        <f>Cocina[[#This Row],[Tiempo de Preparación]]/Cocina[[#This Row],[Cantidad Ordenada]]</f>
        <v>14.5</v>
      </c>
      <c r="I1603">
        <f>Cocina[[#This Row],[Precio Unitario]]*Cocina[[#This Row],[Cantidad Ordenada]]</f>
        <v>66</v>
      </c>
      <c r="J1603">
        <f>Cocina[[#This Row],[Costo Unitario]]*Cocina[[#This Row],[Cantidad Ordenada]]</f>
        <v>40</v>
      </c>
      <c r="K1603">
        <f>Cocina[[#This Row],[Ganacia Bruta]]-Cocina[[#This Row],[Coste Total]]</f>
        <v>26</v>
      </c>
      <c r="L1603" s="3">
        <f>Cocina[[#This Row],[Ganancia Neta]]/Cocina[[#This Row],[Ganacia Bruta]]</f>
        <v>0.39393939393939392</v>
      </c>
      <c r="N1603"/>
    </row>
    <row r="1604" spans="1:14" x14ac:dyDescent="0.2">
      <c r="A1604">
        <v>652</v>
      </c>
      <c r="B1604">
        <v>14</v>
      </c>
      <c r="C1604" t="s">
        <v>47</v>
      </c>
      <c r="D1604">
        <v>19</v>
      </c>
      <c r="E1604">
        <v>31</v>
      </c>
      <c r="F1604">
        <v>2</v>
      </c>
      <c r="G1604">
        <v>12</v>
      </c>
      <c r="H1604" s="8">
        <f>Cocina[[#This Row],[Tiempo de Preparación]]/Cocina[[#This Row],[Cantidad Ordenada]]</f>
        <v>6</v>
      </c>
      <c r="I1604">
        <f>Cocina[[#This Row],[Precio Unitario]]*Cocina[[#This Row],[Cantidad Ordenada]]</f>
        <v>62</v>
      </c>
      <c r="J1604">
        <f>Cocina[[#This Row],[Costo Unitario]]*Cocina[[#This Row],[Cantidad Ordenada]]</f>
        <v>38</v>
      </c>
      <c r="K1604">
        <f>Cocina[[#This Row],[Ganacia Bruta]]-Cocina[[#This Row],[Coste Total]]</f>
        <v>24</v>
      </c>
      <c r="L1604" s="3">
        <f>Cocina[[#This Row],[Ganancia Neta]]/Cocina[[#This Row],[Ganacia Bruta]]</f>
        <v>0.38709677419354838</v>
      </c>
      <c r="N1604"/>
    </row>
    <row r="1605" spans="1:14" x14ac:dyDescent="0.2">
      <c r="A1605">
        <v>652</v>
      </c>
      <c r="B1605">
        <v>14</v>
      </c>
      <c r="C1605" t="s">
        <v>35</v>
      </c>
      <c r="D1605">
        <v>22</v>
      </c>
      <c r="E1605">
        <v>36</v>
      </c>
      <c r="F1605">
        <v>3</v>
      </c>
      <c r="G1605">
        <v>38</v>
      </c>
      <c r="H1605" s="8">
        <f>Cocina[[#This Row],[Tiempo de Preparación]]/Cocina[[#This Row],[Cantidad Ordenada]]</f>
        <v>12.666666666666666</v>
      </c>
      <c r="I1605">
        <f>Cocina[[#This Row],[Precio Unitario]]*Cocina[[#This Row],[Cantidad Ordenada]]</f>
        <v>108</v>
      </c>
      <c r="J1605">
        <f>Cocina[[#This Row],[Costo Unitario]]*Cocina[[#This Row],[Cantidad Ordenada]]</f>
        <v>66</v>
      </c>
      <c r="K1605">
        <f>Cocina[[#This Row],[Ganacia Bruta]]-Cocina[[#This Row],[Coste Total]]</f>
        <v>42</v>
      </c>
      <c r="L1605" s="3">
        <f>Cocina[[#This Row],[Ganancia Neta]]/Cocina[[#This Row],[Ganacia Bruta]]</f>
        <v>0.3888888888888889</v>
      </c>
      <c r="N1605"/>
    </row>
    <row r="1606" spans="1:14" x14ac:dyDescent="0.2">
      <c r="A1606">
        <v>653</v>
      </c>
      <c r="B1606">
        <v>13</v>
      </c>
      <c r="C1606" t="s">
        <v>22</v>
      </c>
      <c r="D1606">
        <v>16</v>
      </c>
      <c r="E1606">
        <v>28</v>
      </c>
      <c r="F1606">
        <v>3</v>
      </c>
      <c r="G1606">
        <v>51</v>
      </c>
      <c r="H1606" s="8">
        <f>Cocina[[#This Row],[Tiempo de Preparación]]/Cocina[[#This Row],[Cantidad Ordenada]]</f>
        <v>17</v>
      </c>
      <c r="I1606">
        <f>Cocina[[#This Row],[Precio Unitario]]*Cocina[[#This Row],[Cantidad Ordenada]]</f>
        <v>84</v>
      </c>
      <c r="J1606">
        <f>Cocina[[#This Row],[Costo Unitario]]*Cocina[[#This Row],[Cantidad Ordenada]]</f>
        <v>48</v>
      </c>
      <c r="K1606">
        <f>Cocina[[#This Row],[Ganacia Bruta]]-Cocina[[#This Row],[Coste Total]]</f>
        <v>36</v>
      </c>
      <c r="L1606" s="3">
        <f>Cocina[[#This Row],[Ganancia Neta]]/Cocina[[#This Row],[Ganacia Bruta]]</f>
        <v>0.42857142857142855</v>
      </c>
      <c r="N1606"/>
    </row>
    <row r="1607" spans="1:14" x14ac:dyDescent="0.2">
      <c r="A1607">
        <v>653</v>
      </c>
      <c r="B1607">
        <v>13</v>
      </c>
      <c r="C1607" t="s">
        <v>31</v>
      </c>
      <c r="D1607">
        <v>18</v>
      </c>
      <c r="E1607">
        <v>30</v>
      </c>
      <c r="F1607">
        <v>3</v>
      </c>
      <c r="G1607">
        <v>46</v>
      </c>
      <c r="H1607" s="8">
        <f>Cocina[[#This Row],[Tiempo de Preparación]]/Cocina[[#This Row],[Cantidad Ordenada]]</f>
        <v>15.333333333333334</v>
      </c>
      <c r="I1607">
        <f>Cocina[[#This Row],[Precio Unitario]]*Cocina[[#This Row],[Cantidad Ordenada]]</f>
        <v>90</v>
      </c>
      <c r="J1607">
        <f>Cocina[[#This Row],[Costo Unitario]]*Cocina[[#This Row],[Cantidad Ordenada]]</f>
        <v>54</v>
      </c>
      <c r="K1607">
        <f>Cocina[[#This Row],[Ganacia Bruta]]-Cocina[[#This Row],[Coste Total]]</f>
        <v>36</v>
      </c>
      <c r="L1607" s="3">
        <f>Cocina[[#This Row],[Ganancia Neta]]/Cocina[[#This Row],[Ganacia Bruta]]</f>
        <v>0.4</v>
      </c>
      <c r="N1607"/>
    </row>
    <row r="1608" spans="1:14" x14ac:dyDescent="0.2">
      <c r="A1608">
        <v>653</v>
      </c>
      <c r="B1608">
        <v>13</v>
      </c>
      <c r="C1608" t="s">
        <v>11</v>
      </c>
      <c r="D1608">
        <v>21</v>
      </c>
      <c r="E1608">
        <v>35</v>
      </c>
      <c r="F1608">
        <v>2</v>
      </c>
      <c r="G1608">
        <v>53</v>
      </c>
      <c r="H1608" s="8">
        <f>Cocina[[#This Row],[Tiempo de Preparación]]/Cocina[[#This Row],[Cantidad Ordenada]]</f>
        <v>26.5</v>
      </c>
      <c r="I1608">
        <f>Cocina[[#This Row],[Precio Unitario]]*Cocina[[#This Row],[Cantidad Ordenada]]</f>
        <v>70</v>
      </c>
      <c r="J1608">
        <f>Cocina[[#This Row],[Costo Unitario]]*Cocina[[#This Row],[Cantidad Ordenada]]</f>
        <v>42</v>
      </c>
      <c r="K1608">
        <f>Cocina[[#This Row],[Ganacia Bruta]]-Cocina[[#This Row],[Coste Total]]</f>
        <v>28</v>
      </c>
      <c r="L1608" s="3">
        <f>Cocina[[#This Row],[Ganancia Neta]]/Cocina[[#This Row],[Ganacia Bruta]]</f>
        <v>0.4</v>
      </c>
      <c r="N1608"/>
    </row>
    <row r="1609" spans="1:14" x14ac:dyDescent="0.2">
      <c r="A1609">
        <v>654</v>
      </c>
      <c r="B1609">
        <v>12</v>
      </c>
      <c r="C1609" t="s">
        <v>82</v>
      </c>
      <c r="D1609">
        <v>13</v>
      </c>
      <c r="E1609">
        <v>22</v>
      </c>
      <c r="F1609">
        <v>1</v>
      </c>
      <c r="G1609">
        <v>31</v>
      </c>
      <c r="H1609" s="8">
        <f>Cocina[[#This Row],[Tiempo de Preparación]]/Cocina[[#This Row],[Cantidad Ordenada]]</f>
        <v>31</v>
      </c>
      <c r="I1609">
        <f>Cocina[[#This Row],[Precio Unitario]]*Cocina[[#This Row],[Cantidad Ordenada]]</f>
        <v>22</v>
      </c>
      <c r="J1609">
        <f>Cocina[[#This Row],[Costo Unitario]]*Cocina[[#This Row],[Cantidad Ordenada]]</f>
        <v>13</v>
      </c>
      <c r="K1609">
        <f>Cocina[[#This Row],[Ganacia Bruta]]-Cocina[[#This Row],[Coste Total]]</f>
        <v>9</v>
      </c>
      <c r="L1609" s="3">
        <f>Cocina[[#This Row],[Ganancia Neta]]/Cocina[[#This Row],[Ganacia Bruta]]</f>
        <v>0.40909090909090912</v>
      </c>
      <c r="N1609"/>
    </row>
    <row r="1610" spans="1:14" x14ac:dyDescent="0.2">
      <c r="A1610">
        <v>654</v>
      </c>
      <c r="B1610">
        <v>12</v>
      </c>
      <c r="C1610" t="s">
        <v>56</v>
      </c>
      <c r="D1610">
        <v>12</v>
      </c>
      <c r="E1610">
        <v>20</v>
      </c>
      <c r="F1610">
        <v>1</v>
      </c>
      <c r="G1610">
        <v>13</v>
      </c>
      <c r="H1610" s="8">
        <f>Cocina[[#This Row],[Tiempo de Preparación]]/Cocina[[#This Row],[Cantidad Ordenada]]</f>
        <v>13</v>
      </c>
      <c r="I1610">
        <f>Cocina[[#This Row],[Precio Unitario]]*Cocina[[#This Row],[Cantidad Ordenada]]</f>
        <v>20</v>
      </c>
      <c r="J1610">
        <f>Cocina[[#This Row],[Costo Unitario]]*Cocina[[#This Row],[Cantidad Ordenada]]</f>
        <v>12</v>
      </c>
      <c r="K1610">
        <f>Cocina[[#This Row],[Ganacia Bruta]]-Cocina[[#This Row],[Coste Total]]</f>
        <v>8</v>
      </c>
      <c r="L1610" s="3">
        <f>Cocina[[#This Row],[Ganancia Neta]]/Cocina[[#This Row],[Ganacia Bruta]]</f>
        <v>0.4</v>
      </c>
      <c r="N1610"/>
    </row>
    <row r="1611" spans="1:14" x14ac:dyDescent="0.2">
      <c r="A1611">
        <v>655</v>
      </c>
      <c r="B1611">
        <v>5</v>
      </c>
      <c r="C1611" t="s">
        <v>47</v>
      </c>
      <c r="D1611">
        <v>19</v>
      </c>
      <c r="E1611">
        <v>31</v>
      </c>
      <c r="F1611">
        <v>3</v>
      </c>
      <c r="G1611">
        <v>36</v>
      </c>
      <c r="H1611" s="8">
        <f>Cocina[[#This Row],[Tiempo de Preparación]]/Cocina[[#This Row],[Cantidad Ordenada]]</f>
        <v>12</v>
      </c>
      <c r="I1611">
        <f>Cocina[[#This Row],[Precio Unitario]]*Cocina[[#This Row],[Cantidad Ordenada]]</f>
        <v>93</v>
      </c>
      <c r="J1611">
        <f>Cocina[[#This Row],[Costo Unitario]]*Cocina[[#This Row],[Cantidad Ordenada]]</f>
        <v>57</v>
      </c>
      <c r="K1611">
        <f>Cocina[[#This Row],[Ganacia Bruta]]-Cocina[[#This Row],[Coste Total]]</f>
        <v>36</v>
      </c>
      <c r="L1611" s="3">
        <f>Cocina[[#This Row],[Ganancia Neta]]/Cocina[[#This Row],[Ganacia Bruta]]</f>
        <v>0.38709677419354838</v>
      </c>
      <c r="N1611"/>
    </row>
    <row r="1612" spans="1:14" x14ac:dyDescent="0.2">
      <c r="A1612">
        <v>656</v>
      </c>
      <c r="B1612">
        <v>19</v>
      </c>
      <c r="C1612" t="s">
        <v>79</v>
      </c>
      <c r="D1612">
        <v>14</v>
      </c>
      <c r="E1612">
        <v>23</v>
      </c>
      <c r="F1612">
        <v>1</v>
      </c>
      <c r="G1612">
        <v>13</v>
      </c>
      <c r="H1612" s="8">
        <f>Cocina[[#This Row],[Tiempo de Preparación]]/Cocina[[#This Row],[Cantidad Ordenada]]</f>
        <v>13</v>
      </c>
      <c r="I1612">
        <f>Cocina[[#This Row],[Precio Unitario]]*Cocina[[#This Row],[Cantidad Ordenada]]</f>
        <v>23</v>
      </c>
      <c r="J1612">
        <f>Cocina[[#This Row],[Costo Unitario]]*Cocina[[#This Row],[Cantidad Ordenada]]</f>
        <v>14</v>
      </c>
      <c r="K1612">
        <f>Cocina[[#This Row],[Ganacia Bruta]]-Cocina[[#This Row],[Coste Total]]</f>
        <v>9</v>
      </c>
      <c r="L1612" s="3">
        <f>Cocina[[#This Row],[Ganancia Neta]]/Cocina[[#This Row],[Ganacia Bruta]]</f>
        <v>0.39130434782608697</v>
      </c>
      <c r="N1612"/>
    </row>
    <row r="1613" spans="1:14" x14ac:dyDescent="0.2">
      <c r="A1613">
        <v>656</v>
      </c>
      <c r="B1613">
        <v>19</v>
      </c>
      <c r="C1613" t="s">
        <v>56</v>
      </c>
      <c r="D1613">
        <v>12</v>
      </c>
      <c r="E1613">
        <v>20</v>
      </c>
      <c r="F1613">
        <v>3</v>
      </c>
      <c r="G1613">
        <v>44</v>
      </c>
      <c r="H1613" s="8">
        <f>Cocina[[#This Row],[Tiempo de Preparación]]/Cocina[[#This Row],[Cantidad Ordenada]]</f>
        <v>14.666666666666666</v>
      </c>
      <c r="I1613">
        <f>Cocina[[#This Row],[Precio Unitario]]*Cocina[[#This Row],[Cantidad Ordenada]]</f>
        <v>60</v>
      </c>
      <c r="J1613">
        <f>Cocina[[#This Row],[Costo Unitario]]*Cocina[[#This Row],[Cantidad Ordenada]]</f>
        <v>36</v>
      </c>
      <c r="K1613">
        <f>Cocina[[#This Row],[Ganacia Bruta]]-Cocina[[#This Row],[Coste Total]]</f>
        <v>24</v>
      </c>
      <c r="L1613" s="3">
        <f>Cocina[[#This Row],[Ganancia Neta]]/Cocina[[#This Row],[Ganacia Bruta]]</f>
        <v>0.4</v>
      </c>
      <c r="N1613"/>
    </row>
    <row r="1614" spans="1:14" x14ac:dyDescent="0.2">
      <c r="A1614">
        <v>656</v>
      </c>
      <c r="B1614">
        <v>19</v>
      </c>
      <c r="C1614" t="s">
        <v>44</v>
      </c>
      <c r="D1614">
        <v>11</v>
      </c>
      <c r="E1614">
        <v>19</v>
      </c>
      <c r="F1614">
        <v>2</v>
      </c>
      <c r="G1614">
        <v>39</v>
      </c>
      <c r="H1614" s="8">
        <f>Cocina[[#This Row],[Tiempo de Preparación]]/Cocina[[#This Row],[Cantidad Ordenada]]</f>
        <v>19.5</v>
      </c>
      <c r="I1614">
        <f>Cocina[[#This Row],[Precio Unitario]]*Cocina[[#This Row],[Cantidad Ordenada]]</f>
        <v>38</v>
      </c>
      <c r="J1614">
        <f>Cocina[[#This Row],[Costo Unitario]]*Cocina[[#This Row],[Cantidad Ordenada]]</f>
        <v>22</v>
      </c>
      <c r="K1614">
        <f>Cocina[[#This Row],[Ganacia Bruta]]-Cocina[[#This Row],[Coste Total]]</f>
        <v>16</v>
      </c>
      <c r="L1614" s="3">
        <f>Cocina[[#This Row],[Ganancia Neta]]/Cocina[[#This Row],[Ganacia Bruta]]</f>
        <v>0.42105263157894735</v>
      </c>
      <c r="N1614"/>
    </row>
    <row r="1615" spans="1:14" x14ac:dyDescent="0.2">
      <c r="A1615">
        <v>656</v>
      </c>
      <c r="B1615">
        <v>19</v>
      </c>
      <c r="C1615" t="s">
        <v>35</v>
      </c>
      <c r="D1615">
        <v>22</v>
      </c>
      <c r="E1615">
        <v>36</v>
      </c>
      <c r="F1615">
        <v>1</v>
      </c>
      <c r="G1615">
        <v>14</v>
      </c>
      <c r="H1615" s="8">
        <f>Cocina[[#This Row],[Tiempo de Preparación]]/Cocina[[#This Row],[Cantidad Ordenada]]</f>
        <v>14</v>
      </c>
      <c r="I1615">
        <f>Cocina[[#This Row],[Precio Unitario]]*Cocina[[#This Row],[Cantidad Ordenada]]</f>
        <v>36</v>
      </c>
      <c r="J1615">
        <f>Cocina[[#This Row],[Costo Unitario]]*Cocina[[#This Row],[Cantidad Ordenada]]</f>
        <v>22</v>
      </c>
      <c r="K1615">
        <f>Cocina[[#This Row],[Ganacia Bruta]]-Cocina[[#This Row],[Coste Total]]</f>
        <v>14</v>
      </c>
      <c r="L1615" s="3">
        <f>Cocina[[#This Row],[Ganancia Neta]]/Cocina[[#This Row],[Ganacia Bruta]]</f>
        <v>0.3888888888888889</v>
      </c>
      <c r="N1615"/>
    </row>
    <row r="1616" spans="1:14" x14ac:dyDescent="0.2">
      <c r="A1616">
        <v>657</v>
      </c>
      <c r="B1616">
        <v>1</v>
      </c>
      <c r="C1616" t="s">
        <v>26</v>
      </c>
      <c r="D1616">
        <v>25</v>
      </c>
      <c r="E1616">
        <v>40</v>
      </c>
      <c r="F1616">
        <v>2</v>
      </c>
      <c r="G1616">
        <v>55</v>
      </c>
      <c r="H1616" s="8">
        <f>Cocina[[#This Row],[Tiempo de Preparación]]/Cocina[[#This Row],[Cantidad Ordenada]]</f>
        <v>27.5</v>
      </c>
      <c r="I1616">
        <f>Cocina[[#This Row],[Precio Unitario]]*Cocina[[#This Row],[Cantidad Ordenada]]</f>
        <v>80</v>
      </c>
      <c r="J1616">
        <f>Cocina[[#This Row],[Costo Unitario]]*Cocina[[#This Row],[Cantidad Ordenada]]</f>
        <v>50</v>
      </c>
      <c r="K1616">
        <f>Cocina[[#This Row],[Ganacia Bruta]]-Cocina[[#This Row],[Coste Total]]</f>
        <v>30</v>
      </c>
      <c r="L1616" s="3">
        <f>Cocina[[#This Row],[Ganancia Neta]]/Cocina[[#This Row],[Ganacia Bruta]]</f>
        <v>0.375</v>
      </c>
      <c r="N1616"/>
    </row>
    <row r="1617" spans="1:14" x14ac:dyDescent="0.2">
      <c r="A1617">
        <v>657</v>
      </c>
      <c r="B1617">
        <v>1</v>
      </c>
      <c r="C1617" t="s">
        <v>79</v>
      </c>
      <c r="D1617">
        <v>14</v>
      </c>
      <c r="E1617">
        <v>23</v>
      </c>
      <c r="F1617">
        <v>2</v>
      </c>
      <c r="G1617">
        <v>39</v>
      </c>
      <c r="H1617" s="8">
        <f>Cocina[[#This Row],[Tiempo de Preparación]]/Cocina[[#This Row],[Cantidad Ordenada]]</f>
        <v>19.5</v>
      </c>
      <c r="I1617">
        <f>Cocina[[#This Row],[Precio Unitario]]*Cocina[[#This Row],[Cantidad Ordenada]]</f>
        <v>46</v>
      </c>
      <c r="J1617">
        <f>Cocina[[#This Row],[Costo Unitario]]*Cocina[[#This Row],[Cantidad Ordenada]]</f>
        <v>28</v>
      </c>
      <c r="K1617">
        <f>Cocina[[#This Row],[Ganacia Bruta]]-Cocina[[#This Row],[Coste Total]]</f>
        <v>18</v>
      </c>
      <c r="L1617" s="3">
        <f>Cocina[[#This Row],[Ganancia Neta]]/Cocina[[#This Row],[Ganacia Bruta]]</f>
        <v>0.39130434782608697</v>
      </c>
      <c r="N1617"/>
    </row>
    <row r="1618" spans="1:14" x14ac:dyDescent="0.2">
      <c r="A1618">
        <v>657</v>
      </c>
      <c r="B1618">
        <v>1</v>
      </c>
      <c r="C1618" t="s">
        <v>11</v>
      </c>
      <c r="D1618">
        <v>21</v>
      </c>
      <c r="E1618">
        <v>35</v>
      </c>
      <c r="F1618">
        <v>2</v>
      </c>
      <c r="G1618">
        <v>40</v>
      </c>
      <c r="H1618" s="8">
        <f>Cocina[[#This Row],[Tiempo de Preparación]]/Cocina[[#This Row],[Cantidad Ordenada]]</f>
        <v>20</v>
      </c>
      <c r="I1618">
        <f>Cocina[[#This Row],[Precio Unitario]]*Cocina[[#This Row],[Cantidad Ordenada]]</f>
        <v>70</v>
      </c>
      <c r="J1618">
        <f>Cocina[[#This Row],[Costo Unitario]]*Cocina[[#This Row],[Cantidad Ordenada]]</f>
        <v>42</v>
      </c>
      <c r="K1618">
        <f>Cocina[[#This Row],[Ganacia Bruta]]-Cocina[[#This Row],[Coste Total]]</f>
        <v>28</v>
      </c>
      <c r="L1618" s="3">
        <f>Cocina[[#This Row],[Ganancia Neta]]/Cocina[[#This Row],[Ganacia Bruta]]</f>
        <v>0.4</v>
      </c>
      <c r="N1618"/>
    </row>
    <row r="1619" spans="1:14" x14ac:dyDescent="0.2">
      <c r="A1619">
        <v>658</v>
      </c>
      <c r="B1619">
        <v>19</v>
      </c>
      <c r="C1619" t="s">
        <v>95</v>
      </c>
      <c r="D1619">
        <v>19</v>
      </c>
      <c r="E1619">
        <v>32</v>
      </c>
      <c r="F1619">
        <v>1</v>
      </c>
      <c r="G1619">
        <v>21</v>
      </c>
      <c r="H1619" s="8">
        <f>Cocina[[#This Row],[Tiempo de Preparación]]/Cocina[[#This Row],[Cantidad Ordenada]]</f>
        <v>21</v>
      </c>
      <c r="I1619">
        <f>Cocina[[#This Row],[Precio Unitario]]*Cocina[[#This Row],[Cantidad Ordenada]]</f>
        <v>32</v>
      </c>
      <c r="J1619">
        <f>Cocina[[#This Row],[Costo Unitario]]*Cocina[[#This Row],[Cantidad Ordenada]]</f>
        <v>19</v>
      </c>
      <c r="K1619">
        <f>Cocina[[#This Row],[Ganacia Bruta]]-Cocina[[#This Row],[Coste Total]]</f>
        <v>13</v>
      </c>
      <c r="L1619" s="3">
        <f>Cocina[[#This Row],[Ganancia Neta]]/Cocina[[#This Row],[Ganacia Bruta]]</f>
        <v>0.40625</v>
      </c>
      <c r="N1619"/>
    </row>
    <row r="1620" spans="1:14" x14ac:dyDescent="0.2">
      <c r="A1620">
        <v>658</v>
      </c>
      <c r="B1620">
        <v>19</v>
      </c>
      <c r="C1620" t="s">
        <v>41</v>
      </c>
      <c r="D1620">
        <v>16</v>
      </c>
      <c r="E1620">
        <v>27</v>
      </c>
      <c r="F1620">
        <v>2</v>
      </c>
      <c r="G1620">
        <v>27</v>
      </c>
      <c r="H1620" s="8">
        <f>Cocina[[#This Row],[Tiempo de Preparación]]/Cocina[[#This Row],[Cantidad Ordenada]]</f>
        <v>13.5</v>
      </c>
      <c r="I1620">
        <f>Cocina[[#This Row],[Precio Unitario]]*Cocina[[#This Row],[Cantidad Ordenada]]</f>
        <v>54</v>
      </c>
      <c r="J1620">
        <f>Cocina[[#This Row],[Costo Unitario]]*Cocina[[#This Row],[Cantidad Ordenada]]</f>
        <v>32</v>
      </c>
      <c r="K1620">
        <f>Cocina[[#This Row],[Ganacia Bruta]]-Cocina[[#This Row],[Coste Total]]</f>
        <v>22</v>
      </c>
      <c r="L1620" s="3">
        <f>Cocina[[#This Row],[Ganancia Neta]]/Cocina[[#This Row],[Ganacia Bruta]]</f>
        <v>0.40740740740740738</v>
      </c>
      <c r="N1620"/>
    </row>
    <row r="1621" spans="1:14" x14ac:dyDescent="0.2">
      <c r="A1621">
        <v>659</v>
      </c>
      <c r="B1621">
        <v>9</v>
      </c>
      <c r="C1621" t="s">
        <v>18</v>
      </c>
      <c r="D1621">
        <v>17</v>
      </c>
      <c r="E1621">
        <v>29</v>
      </c>
      <c r="F1621">
        <v>3</v>
      </c>
      <c r="G1621">
        <v>31</v>
      </c>
      <c r="H1621" s="8">
        <f>Cocina[[#This Row],[Tiempo de Preparación]]/Cocina[[#This Row],[Cantidad Ordenada]]</f>
        <v>10.333333333333334</v>
      </c>
      <c r="I1621">
        <f>Cocina[[#This Row],[Precio Unitario]]*Cocina[[#This Row],[Cantidad Ordenada]]</f>
        <v>87</v>
      </c>
      <c r="J1621">
        <f>Cocina[[#This Row],[Costo Unitario]]*Cocina[[#This Row],[Cantidad Ordenada]]</f>
        <v>51</v>
      </c>
      <c r="K1621">
        <f>Cocina[[#This Row],[Ganacia Bruta]]-Cocina[[#This Row],[Coste Total]]</f>
        <v>36</v>
      </c>
      <c r="L1621" s="3">
        <f>Cocina[[#This Row],[Ganancia Neta]]/Cocina[[#This Row],[Ganacia Bruta]]</f>
        <v>0.41379310344827586</v>
      </c>
      <c r="N1621"/>
    </row>
    <row r="1622" spans="1:14" x14ac:dyDescent="0.2">
      <c r="A1622">
        <v>660</v>
      </c>
      <c r="B1622">
        <v>19</v>
      </c>
      <c r="C1622" t="s">
        <v>44</v>
      </c>
      <c r="D1622">
        <v>11</v>
      </c>
      <c r="E1622">
        <v>19</v>
      </c>
      <c r="F1622">
        <v>2</v>
      </c>
      <c r="G1622">
        <v>24</v>
      </c>
      <c r="H1622" s="8">
        <f>Cocina[[#This Row],[Tiempo de Preparación]]/Cocina[[#This Row],[Cantidad Ordenada]]</f>
        <v>12</v>
      </c>
      <c r="I1622">
        <f>Cocina[[#This Row],[Precio Unitario]]*Cocina[[#This Row],[Cantidad Ordenada]]</f>
        <v>38</v>
      </c>
      <c r="J1622">
        <f>Cocina[[#This Row],[Costo Unitario]]*Cocina[[#This Row],[Cantidad Ordenada]]</f>
        <v>22</v>
      </c>
      <c r="K1622">
        <f>Cocina[[#This Row],[Ganacia Bruta]]-Cocina[[#This Row],[Coste Total]]</f>
        <v>16</v>
      </c>
      <c r="L1622" s="3">
        <f>Cocina[[#This Row],[Ganancia Neta]]/Cocina[[#This Row],[Ganacia Bruta]]</f>
        <v>0.42105263157894735</v>
      </c>
      <c r="N1622"/>
    </row>
    <row r="1623" spans="1:14" x14ac:dyDescent="0.2">
      <c r="A1623">
        <v>660</v>
      </c>
      <c r="B1623">
        <v>19</v>
      </c>
      <c r="C1623" t="s">
        <v>31</v>
      </c>
      <c r="D1623">
        <v>18</v>
      </c>
      <c r="E1623">
        <v>30</v>
      </c>
      <c r="F1623">
        <v>3</v>
      </c>
      <c r="G1623">
        <v>16</v>
      </c>
      <c r="H1623" s="8">
        <f>Cocina[[#This Row],[Tiempo de Preparación]]/Cocina[[#This Row],[Cantidad Ordenada]]</f>
        <v>5.333333333333333</v>
      </c>
      <c r="I1623">
        <f>Cocina[[#This Row],[Precio Unitario]]*Cocina[[#This Row],[Cantidad Ordenada]]</f>
        <v>90</v>
      </c>
      <c r="J1623">
        <f>Cocina[[#This Row],[Costo Unitario]]*Cocina[[#This Row],[Cantidad Ordenada]]</f>
        <v>54</v>
      </c>
      <c r="K1623">
        <f>Cocina[[#This Row],[Ganacia Bruta]]-Cocina[[#This Row],[Coste Total]]</f>
        <v>36</v>
      </c>
      <c r="L1623" s="3">
        <f>Cocina[[#This Row],[Ganancia Neta]]/Cocina[[#This Row],[Ganacia Bruta]]</f>
        <v>0.4</v>
      </c>
      <c r="N1623"/>
    </row>
    <row r="1624" spans="1:14" x14ac:dyDescent="0.2">
      <c r="A1624">
        <v>660</v>
      </c>
      <c r="B1624">
        <v>19</v>
      </c>
      <c r="C1624" t="s">
        <v>26</v>
      </c>
      <c r="D1624">
        <v>25</v>
      </c>
      <c r="E1624">
        <v>40</v>
      </c>
      <c r="F1624">
        <v>2</v>
      </c>
      <c r="G1624">
        <v>5</v>
      </c>
      <c r="H1624" s="8">
        <f>Cocina[[#This Row],[Tiempo de Preparación]]/Cocina[[#This Row],[Cantidad Ordenada]]</f>
        <v>2.5</v>
      </c>
      <c r="I1624">
        <f>Cocina[[#This Row],[Precio Unitario]]*Cocina[[#This Row],[Cantidad Ordenada]]</f>
        <v>80</v>
      </c>
      <c r="J1624">
        <f>Cocina[[#This Row],[Costo Unitario]]*Cocina[[#This Row],[Cantidad Ordenada]]</f>
        <v>50</v>
      </c>
      <c r="K1624">
        <f>Cocina[[#This Row],[Ganacia Bruta]]-Cocina[[#This Row],[Coste Total]]</f>
        <v>30</v>
      </c>
      <c r="L1624" s="3">
        <f>Cocina[[#This Row],[Ganancia Neta]]/Cocina[[#This Row],[Ganacia Bruta]]</f>
        <v>0.375</v>
      </c>
      <c r="N1624"/>
    </row>
    <row r="1625" spans="1:14" x14ac:dyDescent="0.2">
      <c r="A1625">
        <v>661</v>
      </c>
      <c r="B1625">
        <v>16</v>
      </c>
      <c r="C1625" t="s">
        <v>79</v>
      </c>
      <c r="D1625">
        <v>14</v>
      </c>
      <c r="E1625">
        <v>23</v>
      </c>
      <c r="F1625">
        <v>3</v>
      </c>
      <c r="G1625">
        <v>56</v>
      </c>
      <c r="H1625" s="8">
        <f>Cocina[[#This Row],[Tiempo de Preparación]]/Cocina[[#This Row],[Cantidad Ordenada]]</f>
        <v>18.666666666666668</v>
      </c>
      <c r="I1625">
        <f>Cocina[[#This Row],[Precio Unitario]]*Cocina[[#This Row],[Cantidad Ordenada]]</f>
        <v>69</v>
      </c>
      <c r="J1625">
        <f>Cocina[[#This Row],[Costo Unitario]]*Cocina[[#This Row],[Cantidad Ordenada]]</f>
        <v>42</v>
      </c>
      <c r="K1625">
        <f>Cocina[[#This Row],[Ganacia Bruta]]-Cocina[[#This Row],[Coste Total]]</f>
        <v>27</v>
      </c>
      <c r="L1625" s="3">
        <f>Cocina[[#This Row],[Ganancia Neta]]/Cocina[[#This Row],[Ganacia Bruta]]</f>
        <v>0.39130434782608697</v>
      </c>
      <c r="N1625"/>
    </row>
    <row r="1626" spans="1:14" x14ac:dyDescent="0.2">
      <c r="A1626">
        <v>661</v>
      </c>
      <c r="B1626">
        <v>16</v>
      </c>
      <c r="C1626" t="s">
        <v>47</v>
      </c>
      <c r="D1626">
        <v>19</v>
      </c>
      <c r="E1626">
        <v>31</v>
      </c>
      <c r="F1626">
        <v>1</v>
      </c>
      <c r="G1626">
        <v>22</v>
      </c>
      <c r="H1626" s="8">
        <f>Cocina[[#This Row],[Tiempo de Preparación]]/Cocina[[#This Row],[Cantidad Ordenada]]</f>
        <v>22</v>
      </c>
      <c r="I1626">
        <f>Cocina[[#This Row],[Precio Unitario]]*Cocina[[#This Row],[Cantidad Ordenada]]</f>
        <v>31</v>
      </c>
      <c r="J1626">
        <f>Cocina[[#This Row],[Costo Unitario]]*Cocina[[#This Row],[Cantidad Ordenada]]</f>
        <v>19</v>
      </c>
      <c r="K1626">
        <f>Cocina[[#This Row],[Ganacia Bruta]]-Cocina[[#This Row],[Coste Total]]</f>
        <v>12</v>
      </c>
      <c r="L1626" s="3">
        <f>Cocina[[#This Row],[Ganancia Neta]]/Cocina[[#This Row],[Ganacia Bruta]]</f>
        <v>0.38709677419354838</v>
      </c>
      <c r="N1626"/>
    </row>
    <row r="1627" spans="1:14" x14ac:dyDescent="0.2">
      <c r="A1627">
        <v>661</v>
      </c>
      <c r="B1627">
        <v>16</v>
      </c>
      <c r="C1627" t="s">
        <v>50</v>
      </c>
      <c r="D1627">
        <v>15</v>
      </c>
      <c r="E1627">
        <v>25</v>
      </c>
      <c r="F1627">
        <v>2</v>
      </c>
      <c r="G1627">
        <v>30</v>
      </c>
      <c r="H1627" s="8">
        <f>Cocina[[#This Row],[Tiempo de Preparación]]/Cocina[[#This Row],[Cantidad Ordenada]]</f>
        <v>15</v>
      </c>
      <c r="I1627">
        <f>Cocina[[#This Row],[Precio Unitario]]*Cocina[[#This Row],[Cantidad Ordenada]]</f>
        <v>50</v>
      </c>
      <c r="J1627">
        <f>Cocina[[#This Row],[Costo Unitario]]*Cocina[[#This Row],[Cantidad Ordenada]]</f>
        <v>30</v>
      </c>
      <c r="K1627">
        <f>Cocina[[#This Row],[Ganacia Bruta]]-Cocina[[#This Row],[Coste Total]]</f>
        <v>20</v>
      </c>
      <c r="L1627" s="3">
        <f>Cocina[[#This Row],[Ganancia Neta]]/Cocina[[#This Row],[Ganacia Bruta]]</f>
        <v>0.4</v>
      </c>
      <c r="N1627"/>
    </row>
    <row r="1628" spans="1:14" x14ac:dyDescent="0.2">
      <c r="A1628">
        <v>661</v>
      </c>
      <c r="B1628">
        <v>16</v>
      </c>
      <c r="C1628" t="s">
        <v>22</v>
      </c>
      <c r="D1628">
        <v>16</v>
      </c>
      <c r="E1628">
        <v>28</v>
      </c>
      <c r="F1628">
        <v>2</v>
      </c>
      <c r="G1628">
        <v>27</v>
      </c>
      <c r="H1628" s="8">
        <f>Cocina[[#This Row],[Tiempo de Preparación]]/Cocina[[#This Row],[Cantidad Ordenada]]</f>
        <v>13.5</v>
      </c>
      <c r="I1628">
        <f>Cocina[[#This Row],[Precio Unitario]]*Cocina[[#This Row],[Cantidad Ordenada]]</f>
        <v>56</v>
      </c>
      <c r="J1628">
        <f>Cocina[[#This Row],[Costo Unitario]]*Cocina[[#This Row],[Cantidad Ordenada]]</f>
        <v>32</v>
      </c>
      <c r="K1628">
        <f>Cocina[[#This Row],[Ganacia Bruta]]-Cocina[[#This Row],[Coste Total]]</f>
        <v>24</v>
      </c>
      <c r="L1628" s="3">
        <f>Cocina[[#This Row],[Ganancia Neta]]/Cocina[[#This Row],[Ganacia Bruta]]</f>
        <v>0.42857142857142855</v>
      </c>
      <c r="N1628"/>
    </row>
    <row r="1629" spans="1:14" x14ac:dyDescent="0.2">
      <c r="A1629">
        <v>662</v>
      </c>
      <c r="B1629">
        <v>15</v>
      </c>
      <c r="C1629" t="s">
        <v>65</v>
      </c>
      <c r="D1629">
        <v>14</v>
      </c>
      <c r="E1629">
        <v>24</v>
      </c>
      <c r="F1629">
        <v>3</v>
      </c>
      <c r="G1629">
        <v>34</v>
      </c>
      <c r="H1629" s="8">
        <f>Cocina[[#This Row],[Tiempo de Preparación]]/Cocina[[#This Row],[Cantidad Ordenada]]</f>
        <v>11.333333333333334</v>
      </c>
      <c r="I1629">
        <f>Cocina[[#This Row],[Precio Unitario]]*Cocina[[#This Row],[Cantidad Ordenada]]</f>
        <v>72</v>
      </c>
      <c r="J1629">
        <f>Cocina[[#This Row],[Costo Unitario]]*Cocina[[#This Row],[Cantidad Ordenada]]</f>
        <v>42</v>
      </c>
      <c r="K1629">
        <f>Cocina[[#This Row],[Ganacia Bruta]]-Cocina[[#This Row],[Coste Total]]</f>
        <v>30</v>
      </c>
      <c r="L1629" s="3">
        <f>Cocina[[#This Row],[Ganancia Neta]]/Cocina[[#This Row],[Ganacia Bruta]]</f>
        <v>0.41666666666666669</v>
      </c>
      <c r="N1629"/>
    </row>
    <row r="1630" spans="1:14" x14ac:dyDescent="0.2">
      <c r="A1630">
        <v>662</v>
      </c>
      <c r="B1630">
        <v>15</v>
      </c>
      <c r="C1630" t="s">
        <v>50</v>
      </c>
      <c r="D1630">
        <v>15</v>
      </c>
      <c r="E1630">
        <v>25</v>
      </c>
      <c r="F1630">
        <v>1</v>
      </c>
      <c r="G1630">
        <v>10</v>
      </c>
      <c r="H1630" s="8">
        <f>Cocina[[#This Row],[Tiempo de Preparación]]/Cocina[[#This Row],[Cantidad Ordenada]]</f>
        <v>10</v>
      </c>
      <c r="I1630">
        <f>Cocina[[#This Row],[Precio Unitario]]*Cocina[[#This Row],[Cantidad Ordenada]]</f>
        <v>25</v>
      </c>
      <c r="J1630">
        <f>Cocina[[#This Row],[Costo Unitario]]*Cocina[[#This Row],[Cantidad Ordenada]]</f>
        <v>15</v>
      </c>
      <c r="K1630">
        <f>Cocina[[#This Row],[Ganacia Bruta]]-Cocina[[#This Row],[Coste Total]]</f>
        <v>10</v>
      </c>
      <c r="L1630" s="3">
        <f>Cocina[[#This Row],[Ganancia Neta]]/Cocina[[#This Row],[Ganacia Bruta]]</f>
        <v>0.4</v>
      </c>
      <c r="N1630"/>
    </row>
    <row r="1631" spans="1:14" x14ac:dyDescent="0.2">
      <c r="A1631">
        <v>662</v>
      </c>
      <c r="B1631">
        <v>15</v>
      </c>
      <c r="C1631" t="s">
        <v>35</v>
      </c>
      <c r="D1631">
        <v>22</v>
      </c>
      <c r="E1631">
        <v>36</v>
      </c>
      <c r="F1631">
        <v>1</v>
      </c>
      <c r="G1631">
        <v>41</v>
      </c>
      <c r="H1631" s="8">
        <f>Cocina[[#This Row],[Tiempo de Preparación]]/Cocina[[#This Row],[Cantidad Ordenada]]</f>
        <v>41</v>
      </c>
      <c r="I1631">
        <f>Cocina[[#This Row],[Precio Unitario]]*Cocina[[#This Row],[Cantidad Ordenada]]</f>
        <v>36</v>
      </c>
      <c r="J1631">
        <f>Cocina[[#This Row],[Costo Unitario]]*Cocina[[#This Row],[Cantidad Ordenada]]</f>
        <v>22</v>
      </c>
      <c r="K1631">
        <f>Cocina[[#This Row],[Ganacia Bruta]]-Cocina[[#This Row],[Coste Total]]</f>
        <v>14</v>
      </c>
      <c r="L1631" s="3">
        <f>Cocina[[#This Row],[Ganancia Neta]]/Cocina[[#This Row],[Ganacia Bruta]]</f>
        <v>0.3888888888888889</v>
      </c>
      <c r="N1631"/>
    </row>
    <row r="1632" spans="1:14" x14ac:dyDescent="0.2">
      <c r="A1632">
        <v>663</v>
      </c>
      <c r="B1632">
        <v>3</v>
      </c>
      <c r="C1632" t="s">
        <v>37</v>
      </c>
      <c r="D1632">
        <v>10</v>
      </c>
      <c r="E1632">
        <v>18</v>
      </c>
      <c r="F1632">
        <v>2</v>
      </c>
      <c r="G1632">
        <v>40</v>
      </c>
      <c r="H1632" s="8">
        <f>Cocina[[#This Row],[Tiempo de Preparación]]/Cocina[[#This Row],[Cantidad Ordenada]]</f>
        <v>20</v>
      </c>
      <c r="I1632">
        <f>Cocina[[#This Row],[Precio Unitario]]*Cocina[[#This Row],[Cantidad Ordenada]]</f>
        <v>36</v>
      </c>
      <c r="J1632">
        <f>Cocina[[#This Row],[Costo Unitario]]*Cocina[[#This Row],[Cantidad Ordenada]]</f>
        <v>20</v>
      </c>
      <c r="K1632">
        <f>Cocina[[#This Row],[Ganacia Bruta]]-Cocina[[#This Row],[Coste Total]]</f>
        <v>16</v>
      </c>
      <c r="L1632" s="3">
        <f>Cocina[[#This Row],[Ganancia Neta]]/Cocina[[#This Row],[Ganacia Bruta]]</f>
        <v>0.44444444444444442</v>
      </c>
      <c r="N1632"/>
    </row>
    <row r="1633" spans="1:14" x14ac:dyDescent="0.2">
      <c r="A1633">
        <v>663</v>
      </c>
      <c r="B1633">
        <v>3</v>
      </c>
      <c r="C1633" t="s">
        <v>18</v>
      </c>
      <c r="D1633">
        <v>17</v>
      </c>
      <c r="E1633">
        <v>29</v>
      </c>
      <c r="F1633">
        <v>2</v>
      </c>
      <c r="G1633">
        <v>5</v>
      </c>
      <c r="H1633" s="8">
        <f>Cocina[[#This Row],[Tiempo de Preparación]]/Cocina[[#This Row],[Cantidad Ordenada]]</f>
        <v>2.5</v>
      </c>
      <c r="I1633">
        <f>Cocina[[#This Row],[Precio Unitario]]*Cocina[[#This Row],[Cantidad Ordenada]]</f>
        <v>58</v>
      </c>
      <c r="J1633">
        <f>Cocina[[#This Row],[Costo Unitario]]*Cocina[[#This Row],[Cantidad Ordenada]]</f>
        <v>34</v>
      </c>
      <c r="K1633">
        <f>Cocina[[#This Row],[Ganacia Bruta]]-Cocina[[#This Row],[Coste Total]]</f>
        <v>24</v>
      </c>
      <c r="L1633" s="3">
        <f>Cocina[[#This Row],[Ganancia Neta]]/Cocina[[#This Row],[Ganacia Bruta]]</f>
        <v>0.41379310344827586</v>
      </c>
      <c r="N1633"/>
    </row>
    <row r="1634" spans="1:14" x14ac:dyDescent="0.2">
      <c r="A1634">
        <v>663</v>
      </c>
      <c r="B1634">
        <v>3</v>
      </c>
      <c r="C1634" t="s">
        <v>56</v>
      </c>
      <c r="D1634">
        <v>12</v>
      </c>
      <c r="E1634">
        <v>20</v>
      </c>
      <c r="F1634">
        <v>1</v>
      </c>
      <c r="G1634">
        <v>42</v>
      </c>
      <c r="H1634" s="8">
        <f>Cocina[[#This Row],[Tiempo de Preparación]]/Cocina[[#This Row],[Cantidad Ordenada]]</f>
        <v>42</v>
      </c>
      <c r="I1634">
        <f>Cocina[[#This Row],[Precio Unitario]]*Cocina[[#This Row],[Cantidad Ordenada]]</f>
        <v>20</v>
      </c>
      <c r="J1634">
        <f>Cocina[[#This Row],[Costo Unitario]]*Cocina[[#This Row],[Cantidad Ordenada]]</f>
        <v>12</v>
      </c>
      <c r="K1634">
        <f>Cocina[[#This Row],[Ganacia Bruta]]-Cocina[[#This Row],[Coste Total]]</f>
        <v>8</v>
      </c>
      <c r="L1634" s="3">
        <f>Cocina[[#This Row],[Ganancia Neta]]/Cocina[[#This Row],[Ganacia Bruta]]</f>
        <v>0.4</v>
      </c>
      <c r="N1634"/>
    </row>
    <row r="1635" spans="1:14" x14ac:dyDescent="0.2">
      <c r="A1635">
        <v>664</v>
      </c>
      <c r="B1635">
        <v>20</v>
      </c>
      <c r="C1635" t="s">
        <v>37</v>
      </c>
      <c r="D1635">
        <v>10</v>
      </c>
      <c r="E1635">
        <v>18</v>
      </c>
      <c r="F1635">
        <v>1</v>
      </c>
      <c r="G1635">
        <v>9</v>
      </c>
      <c r="H1635" s="8">
        <f>Cocina[[#This Row],[Tiempo de Preparación]]/Cocina[[#This Row],[Cantidad Ordenada]]</f>
        <v>9</v>
      </c>
      <c r="I1635">
        <f>Cocina[[#This Row],[Precio Unitario]]*Cocina[[#This Row],[Cantidad Ordenada]]</f>
        <v>18</v>
      </c>
      <c r="J1635">
        <f>Cocina[[#This Row],[Costo Unitario]]*Cocina[[#This Row],[Cantidad Ordenada]]</f>
        <v>10</v>
      </c>
      <c r="K1635">
        <f>Cocina[[#This Row],[Ganacia Bruta]]-Cocina[[#This Row],[Coste Total]]</f>
        <v>8</v>
      </c>
      <c r="L1635" s="3">
        <f>Cocina[[#This Row],[Ganancia Neta]]/Cocina[[#This Row],[Ganacia Bruta]]</f>
        <v>0.44444444444444442</v>
      </c>
      <c r="N1635"/>
    </row>
    <row r="1636" spans="1:14" x14ac:dyDescent="0.2">
      <c r="A1636">
        <v>664</v>
      </c>
      <c r="B1636">
        <v>20</v>
      </c>
      <c r="C1636" t="s">
        <v>44</v>
      </c>
      <c r="D1636">
        <v>11</v>
      </c>
      <c r="E1636">
        <v>19</v>
      </c>
      <c r="F1636">
        <v>2</v>
      </c>
      <c r="G1636">
        <v>42</v>
      </c>
      <c r="H1636" s="8">
        <f>Cocina[[#This Row],[Tiempo de Preparación]]/Cocina[[#This Row],[Cantidad Ordenada]]</f>
        <v>21</v>
      </c>
      <c r="I1636">
        <f>Cocina[[#This Row],[Precio Unitario]]*Cocina[[#This Row],[Cantidad Ordenada]]</f>
        <v>38</v>
      </c>
      <c r="J1636">
        <f>Cocina[[#This Row],[Costo Unitario]]*Cocina[[#This Row],[Cantidad Ordenada]]</f>
        <v>22</v>
      </c>
      <c r="K1636">
        <f>Cocina[[#This Row],[Ganacia Bruta]]-Cocina[[#This Row],[Coste Total]]</f>
        <v>16</v>
      </c>
      <c r="L1636" s="3">
        <f>Cocina[[#This Row],[Ganancia Neta]]/Cocina[[#This Row],[Ganacia Bruta]]</f>
        <v>0.42105263157894735</v>
      </c>
      <c r="N1636"/>
    </row>
    <row r="1637" spans="1:14" x14ac:dyDescent="0.2">
      <c r="A1637">
        <v>664</v>
      </c>
      <c r="B1637">
        <v>20</v>
      </c>
      <c r="C1637" t="s">
        <v>82</v>
      </c>
      <c r="D1637">
        <v>13</v>
      </c>
      <c r="E1637">
        <v>22</v>
      </c>
      <c r="F1637">
        <v>3</v>
      </c>
      <c r="G1637">
        <v>48</v>
      </c>
      <c r="H1637" s="8">
        <f>Cocina[[#This Row],[Tiempo de Preparación]]/Cocina[[#This Row],[Cantidad Ordenada]]</f>
        <v>16</v>
      </c>
      <c r="I1637">
        <f>Cocina[[#This Row],[Precio Unitario]]*Cocina[[#This Row],[Cantidad Ordenada]]</f>
        <v>66</v>
      </c>
      <c r="J1637">
        <f>Cocina[[#This Row],[Costo Unitario]]*Cocina[[#This Row],[Cantidad Ordenada]]</f>
        <v>39</v>
      </c>
      <c r="K1637">
        <f>Cocina[[#This Row],[Ganacia Bruta]]-Cocina[[#This Row],[Coste Total]]</f>
        <v>27</v>
      </c>
      <c r="L1637" s="3">
        <f>Cocina[[#This Row],[Ganancia Neta]]/Cocina[[#This Row],[Ganacia Bruta]]</f>
        <v>0.40909090909090912</v>
      </c>
      <c r="N1637"/>
    </row>
    <row r="1638" spans="1:14" x14ac:dyDescent="0.2">
      <c r="A1638">
        <v>665</v>
      </c>
      <c r="B1638">
        <v>6</v>
      </c>
      <c r="C1638" t="s">
        <v>50</v>
      </c>
      <c r="D1638">
        <v>15</v>
      </c>
      <c r="E1638">
        <v>25</v>
      </c>
      <c r="F1638">
        <v>3</v>
      </c>
      <c r="G1638">
        <v>25</v>
      </c>
      <c r="H1638" s="8">
        <f>Cocina[[#This Row],[Tiempo de Preparación]]/Cocina[[#This Row],[Cantidad Ordenada]]</f>
        <v>8.3333333333333339</v>
      </c>
      <c r="I1638">
        <f>Cocina[[#This Row],[Precio Unitario]]*Cocina[[#This Row],[Cantidad Ordenada]]</f>
        <v>75</v>
      </c>
      <c r="J1638">
        <f>Cocina[[#This Row],[Costo Unitario]]*Cocina[[#This Row],[Cantidad Ordenada]]</f>
        <v>45</v>
      </c>
      <c r="K1638">
        <f>Cocina[[#This Row],[Ganacia Bruta]]-Cocina[[#This Row],[Coste Total]]</f>
        <v>30</v>
      </c>
      <c r="L1638" s="3">
        <f>Cocina[[#This Row],[Ganancia Neta]]/Cocina[[#This Row],[Ganacia Bruta]]</f>
        <v>0.4</v>
      </c>
      <c r="N1638"/>
    </row>
    <row r="1639" spans="1:14" x14ac:dyDescent="0.2">
      <c r="A1639">
        <v>665</v>
      </c>
      <c r="B1639">
        <v>6</v>
      </c>
      <c r="C1639" t="s">
        <v>41</v>
      </c>
      <c r="D1639">
        <v>16</v>
      </c>
      <c r="E1639">
        <v>27</v>
      </c>
      <c r="F1639">
        <v>2</v>
      </c>
      <c r="G1639">
        <v>15</v>
      </c>
      <c r="H1639" s="8">
        <f>Cocina[[#This Row],[Tiempo de Preparación]]/Cocina[[#This Row],[Cantidad Ordenada]]</f>
        <v>7.5</v>
      </c>
      <c r="I1639">
        <f>Cocina[[#This Row],[Precio Unitario]]*Cocina[[#This Row],[Cantidad Ordenada]]</f>
        <v>54</v>
      </c>
      <c r="J1639">
        <f>Cocina[[#This Row],[Costo Unitario]]*Cocina[[#This Row],[Cantidad Ordenada]]</f>
        <v>32</v>
      </c>
      <c r="K1639">
        <f>Cocina[[#This Row],[Ganacia Bruta]]-Cocina[[#This Row],[Coste Total]]</f>
        <v>22</v>
      </c>
      <c r="L1639" s="3">
        <f>Cocina[[#This Row],[Ganancia Neta]]/Cocina[[#This Row],[Ganacia Bruta]]</f>
        <v>0.40740740740740738</v>
      </c>
      <c r="N1639"/>
    </row>
    <row r="1640" spans="1:14" x14ac:dyDescent="0.2">
      <c r="A1640">
        <v>666</v>
      </c>
      <c r="B1640">
        <v>8</v>
      </c>
      <c r="C1640" t="s">
        <v>56</v>
      </c>
      <c r="D1640">
        <v>12</v>
      </c>
      <c r="E1640">
        <v>20</v>
      </c>
      <c r="F1640">
        <v>2</v>
      </c>
      <c r="G1640">
        <v>27</v>
      </c>
      <c r="H1640" s="8">
        <f>Cocina[[#This Row],[Tiempo de Preparación]]/Cocina[[#This Row],[Cantidad Ordenada]]</f>
        <v>13.5</v>
      </c>
      <c r="I1640">
        <f>Cocina[[#This Row],[Precio Unitario]]*Cocina[[#This Row],[Cantidad Ordenada]]</f>
        <v>40</v>
      </c>
      <c r="J1640">
        <f>Cocina[[#This Row],[Costo Unitario]]*Cocina[[#This Row],[Cantidad Ordenada]]</f>
        <v>24</v>
      </c>
      <c r="K1640">
        <f>Cocina[[#This Row],[Ganacia Bruta]]-Cocina[[#This Row],[Coste Total]]</f>
        <v>16</v>
      </c>
      <c r="L1640" s="3">
        <f>Cocina[[#This Row],[Ganancia Neta]]/Cocina[[#This Row],[Ganacia Bruta]]</f>
        <v>0.4</v>
      </c>
      <c r="N1640"/>
    </row>
    <row r="1641" spans="1:14" x14ac:dyDescent="0.2">
      <c r="A1641">
        <v>667</v>
      </c>
      <c r="B1641">
        <v>6</v>
      </c>
      <c r="C1641" t="s">
        <v>35</v>
      </c>
      <c r="D1641">
        <v>22</v>
      </c>
      <c r="E1641">
        <v>36</v>
      </c>
      <c r="F1641">
        <v>1</v>
      </c>
      <c r="G1641">
        <v>12</v>
      </c>
      <c r="H1641" s="8">
        <f>Cocina[[#This Row],[Tiempo de Preparación]]/Cocina[[#This Row],[Cantidad Ordenada]]</f>
        <v>12</v>
      </c>
      <c r="I1641">
        <f>Cocina[[#This Row],[Precio Unitario]]*Cocina[[#This Row],[Cantidad Ordenada]]</f>
        <v>36</v>
      </c>
      <c r="J1641">
        <f>Cocina[[#This Row],[Costo Unitario]]*Cocina[[#This Row],[Cantidad Ordenada]]</f>
        <v>22</v>
      </c>
      <c r="K1641">
        <f>Cocina[[#This Row],[Ganacia Bruta]]-Cocina[[#This Row],[Coste Total]]</f>
        <v>14</v>
      </c>
      <c r="L1641" s="3">
        <f>Cocina[[#This Row],[Ganancia Neta]]/Cocina[[#This Row],[Ganacia Bruta]]</f>
        <v>0.3888888888888889</v>
      </c>
      <c r="N1641"/>
    </row>
    <row r="1642" spans="1:14" x14ac:dyDescent="0.2">
      <c r="A1642">
        <v>668</v>
      </c>
      <c r="B1642">
        <v>12</v>
      </c>
      <c r="C1642" t="s">
        <v>61</v>
      </c>
      <c r="D1642">
        <v>15</v>
      </c>
      <c r="E1642">
        <v>26</v>
      </c>
      <c r="F1642">
        <v>3</v>
      </c>
      <c r="G1642">
        <v>59</v>
      </c>
      <c r="H1642" s="8">
        <f>Cocina[[#This Row],[Tiempo de Preparación]]/Cocina[[#This Row],[Cantidad Ordenada]]</f>
        <v>19.666666666666668</v>
      </c>
      <c r="I1642">
        <f>Cocina[[#This Row],[Precio Unitario]]*Cocina[[#This Row],[Cantidad Ordenada]]</f>
        <v>78</v>
      </c>
      <c r="J1642">
        <f>Cocina[[#This Row],[Costo Unitario]]*Cocina[[#This Row],[Cantidad Ordenada]]</f>
        <v>45</v>
      </c>
      <c r="K1642">
        <f>Cocina[[#This Row],[Ganacia Bruta]]-Cocina[[#This Row],[Coste Total]]</f>
        <v>33</v>
      </c>
      <c r="L1642" s="3">
        <f>Cocina[[#This Row],[Ganancia Neta]]/Cocina[[#This Row],[Ganacia Bruta]]</f>
        <v>0.42307692307692307</v>
      </c>
      <c r="N1642"/>
    </row>
    <row r="1643" spans="1:14" x14ac:dyDescent="0.2">
      <c r="A1643">
        <v>668</v>
      </c>
      <c r="B1643">
        <v>12</v>
      </c>
      <c r="C1643" t="s">
        <v>65</v>
      </c>
      <c r="D1643">
        <v>14</v>
      </c>
      <c r="E1643">
        <v>24</v>
      </c>
      <c r="F1643">
        <v>2</v>
      </c>
      <c r="G1643">
        <v>9</v>
      </c>
      <c r="H1643" s="8">
        <f>Cocina[[#This Row],[Tiempo de Preparación]]/Cocina[[#This Row],[Cantidad Ordenada]]</f>
        <v>4.5</v>
      </c>
      <c r="I1643">
        <f>Cocina[[#This Row],[Precio Unitario]]*Cocina[[#This Row],[Cantidad Ordenada]]</f>
        <v>48</v>
      </c>
      <c r="J1643">
        <f>Cocina[[#This Row],[Costo Unitario]]*Cocina[[#This Row],[Cantidad Ordenada]]</f>
        <v>28</v>
      </c>
      <c r="K1643">
        <f>Cocina[[#This Row],[Ganacia Bruta]]-Cocina[[#This Row],[Coste Total]]</f>
        <v>20</v>
      </c>
      <c r="L1643" s="3">
        <f>Cocina[[#This Row],[Ganancia Neta]]/Cocina[[#This Row],[Ganacia Bruta]]</f>
        <v>0.41666666666666669</v>
      </c>
      <c r="N1643"/>
    </row>
    <row r="1644" spans="1:14" x14ac:dyDescent="0.2">
      <c r="A1644">
        <v>668</v>
      </c>
      <c r="B1644">
        <v>12</v>
      </c>
      <c r="C1644" t="s">
        <v>50</v>
      </c>
      <c r="D1644">
        <v>15</v>
      </c>
      <c r="E1644">
        <v>25</v>
      </c>
      <c r="F1644">
        <v>3</v>
      </c>
      <c r="G1644">
        <v>47</v>
      </c>
      <c r="H1644" s="8">
        <f>Cocina[[#This Row],[Tiempo de Preparación]]/Cocina[[#This Row],[Cantidad Ordenada]]</f>
        <v>15.666666666666666</v>
      </c>
      <c r="I1644">
        <f>Cocina[[#This Row],[Precio Unitario]]*Cocina[[#This Row],[Cantidad Ordenada]]</f>
        <v>75</v>
      </c>
      <c r="J1644">
        <f>Cocina[[#This Row],[Costo Unitario]]*Cocina[[#This Row],[Cantidad Ordenada]]</f>
        <v>45</v>
      </c>
      <c r="K1644">
        <f>Cocina[[#This Row],[Ganacia Bruta]]-Cocina[[#This Row],[Coste Total]]</f>
        <v>30</v>
      </c>
      <c r="L1644" s="3">
        <f>Cocina[[#This Row],[Ganancia Neta]]/Cocina[[#This Row],[Ganacia Bruta]]</f>
        <v>0.4</v>
      </c>
      <c r="N1644"/>
    </row>
    <row r="1645" spans="1:14" x14ac:dyDescent="0.2">
      <c r="A1645">
        <v>669</v>
      </c>
      <c r="B1645">
        <v>10</v>
      </c>
      <c r="C1645" t="s">
        <v>47</v>
      </c>
      <c r="D1645">
        <v>19</v>
      </c>
      <c r="E1645">
        <v>31</v>
      </c>
      <c r="F1645">
        <v>1</v>
      </c>
      <c r="G1645">
        <v>13</v>
      </c>
      <c r="H1645" s="8">
        <f>Cocina[[#This Row],[Tiempo de Preparación]]/Cocina[[#This Row],[Cantidad Ordenada]]</f>
        <v>13</v>
      </c>
      <c r="I1645">
        <f>Cocina[[#This Row],[Precio Unitario]]*Cocina[[#This Row],[Cantidad Ordenada]]</f>
        <v>31</v>
      </c>
      <c r="J1645">
        <f>Cocina[[#This Row],[Costo Unitario]]*Cocina[[#This Row],[Cantidad Ordenada]]</f>
        <v>19</v>
      </c>
      <c r="K1645">
        <f>Cocina[[#This Row],[Ganacia Bruta]]-Cocina[[#This Row],[Coste Total]]</f>
        <v>12</v>
      </c>
      <c r="L1645" s="3">
        <f>Cocina[[#This Row],[Ganancia Neta]]/Cocina[[#This Row],[Ganacia Bruta]]</f>
        <v>0.38709677419354838</v>
      </c>
      <c r="N1645"/>
    </row>
    <row r="1646" spans="1:14" x14ac:dyDescent="0.2">
      <c r="A1646">
        <v>669</v>
      </c>
      <c r="B1646">
        <v>10</v>
      </c>
      <c r="C1646" t="s">
        <v>41</v>
      </c>
      <c r="D1646">
        <v>16</v>
      </c>
      <c r="E1646">
        <v>27</v>
      </c>
      <c r="F1646">
        <v>2</v>
      </c>
      <c r="G1646">
        <v>14</v>
      </c>
      <c r="H1646" s="8">
        <f>Cocina[[#This Row],[Tiempo de Preparación]]/Cocina[[#This Row],[Cantidad Ordenada]]</f>
        <v>7</v>
      </c>
      <c r="I1646">
        <f>Cocina[[#This Row],[Precio Unitario]]*Cocina[[#This Row],[Cantidad Ordenada]]</f>
        <v>54</v>
      </c>
      <c r="J1646">
        <f>Cocina[[#This Row],[Costo Unitario]]*Cocina[[#This Row],[Cantidad Ordenada]]</f>
        <v>32</v>
      </c>
      <c r="K1646">
        <f>Cocina[[#This Row],[Ganacia Bruta]]-Cocina[[#This Row],[Coste Total]]</f>
        <v>22</v>
      </c>
      <c r="L1646" s="3">
        <f>Cocina[[#This Row],[Ganancia Neta]]/Cocina[[#This Row],[Ganacia Bruta]]</f>
        <v>0.40740740740740738</v>
      </c>
      <c r="N1646"/>
    </row>
    <row r="1647" spans="1:14" x14ac:dyDescent="0.2">
      <c r="A1647">
        <v>669</v>
      </c>
      <c r="B1647">
        <v>10</v>
      </c>
      <c r="C1647" t="s">
        <v>95</v>
      </c>
      <c r="D1647">
        <v>19</v>
      </c>
      <c r="E1647">
        <v>32</v>
      </c>
      <c r="F1647">
        <v>3</v>
      </c>
      <c r="G1647">
        <v>42</v>
      </c>
      <c r="H1647" s="8">
        <f>Cocina[[#This Row],[Tiempo de Preparación]]/Cocina[[#This Row],[Cantidad Ordenada]]</f>
        <v>14</v>
      </c>
      <c r="I1647">
        <f>Cocina[[#This Row],[Precio Unitario]]*Cocina[[#This Row],[Cantidad Ordenada]]</f>
        <v>96</v>
      </c>
      <c r="J1647">
        <f>Cocina[[#This Row],[Costo Unitario]]*Cocina[[#This Row],[Cantidad Ordenada]]</f>
        <v>57</v>
      </c>
      <c r="K1647">
        <f>Cocina[[#This Row],[Ganacia Bruta]]-Cocina[[#This Row],[Coste Total]]</f>
        <v>39</v>
      </c>
      <c r="L1647" s="3">
        <f>Cocina[[#This Row],[Ganancia Neta]]/Cocina[[#This Row],[Ganacia Bruta]]</f>
        <v>0.40625</v>
      </c>
      <c r="N1647"/>
    </row>
    <row r="1648" spans="1:14" x14ac:dyDescent="0.2">
      <c r="A1648">
        <v>670</v>
      </c>
      <c r="B1648">
        <v>16</v>
      </c>
      <c r="C1648" t="s">
        <v>79</v>
      </c>
      <c r="D1648">
        <v>14</v>
      </c>
      <c r="E1648">
        <v>23</v>
      </c>
      <c r="F1648">
        <v>1</v>
      </c>
      <c r="G1648">
        <v>26</v>
      </c>
      <c r="H1648" s="8">
        <f>Cocina[[#This Row],[Tiempo de Preparación]]/Cocina[[#This Row],[Cantidad Ordenada]]</f>
        <v>26</v>
      </c>
      <c r="I1648">
        <f>Cocina[[#This Row],[Precio Unitario]]*Cocina[[#This Row],[Cantidad Ordenada]]</f>
        <v>23</v>
      </c>
      <c r="J1648">
        <f>Cocina[[#This Row],[Costo Unitario]]*Cocina[[#This Row],[Cantidad Ordenada]]</f>
        <v>14</v>
      </c>
      <c r="K1648">
        <f>Cocina[[#This Row],[Ganacia Bruta]]-Cocina[[#This Row],[Coste Total]]</f>
        <v>9</v>
      </c>
      <c r="L1648" s="3">
        <f>Cocina[[#This Row],[Ganancia Neta]]/Cocina[[#This Row],[Ganacia Bruta]]</f>
        <v>0.39130434782608697</v>
      </c>
      <c r="N1648"/>
    </row>
    <row r="1649" spans="1:14" x14ac:dyDescent="0.2">
      <c r="A1649">
        <v>670</v>
      </c>
      <c r="B1649">
        <v>16</v>
      </c>
      <c r="C1649" t="s">
        <v>11</v>
      </c>
      <c r="D1649">
        <v>21</v>
      </c>
      <c r="E1649">
        <v>35</v>
      </c>
      <c r="F1649">
        <v>1</v>
      </c>
      <c r="G1649">
        <v>17</v>
      </c>
      <c r="H1649" s="8">
        <f>Cocina[[#This Row],[Tiempo de Preparación]]/Cocina[[#This Row],[Cantidad Ordenada]]</f>
        <v>17</v>
      </c>
      <c r="I1649">
        <f>Cocina[[#This Row],[Precio Unitario]]*Cocina[[#This Row],[Cantidad Ordenada]]</f>
        <v>35</v>
      </c>
      <c r="J1649">
        <f>Cocina[[#This Row],[Costo Unitario]]*Cocina[[#This Row],[Cantidad Ordenada]]</f>
        <v>21</v>
      </c>
      <c r="K1649">
        <f>Cocina[[#This Row],[Ganacia Bruta]]-Cocina[[#This Row],[Coste Total]]</f>
        <v>14</v>
      </c>
      <c r="L1649" s="3">
        <f>Cocina[[#This Row],[Ganancia Neta]]/Cocina[[#This Row],[Ganacia Bruta]]</f>
        <v>0.4</v>
      </c>
      <c r="N1649"/>
    </row>
    <row r="1650" spans="1:14" x14ac:dyDescent="0.2">
      <c r="A1650">
        <v>670</v>
      </c>
      <c r="B1650">
        <v>16</v>
      </c>
      <c r="C1650" t="s">
        <v>35</v>
      </c>
      <c r="D1650">
        <v>22</v>
      </c>
      <c r="E1650">
        <v>36</v>
      </c>
      <c r="F1650">
        <v>1</v>
      </c>
      <c r="G1650">
        <v>32</v>
      </c>
      <c r="H1650" s="8">
        <f>Cocina[[#This Row],[Tiempo de Preparación]]/Cocina[[#This Row],[Cantidad Ordenada]]</f>
        <v>32</v>
      </c>
      <c r="I1650">
        <f>Cocina[[#This Row],[Precio Unitario]]*Cocina[[#This Row],[Cantidad Ordenada]]</f>
        <v>36</v>
      </c>
      <c r="J1650">
        <f>Cocina[[#This Row],[Costo Unitario]]*Cocina[[#This Row],[Cantidad Ordenada]]</f>
        <v>22</v>
      </c>
      <c r="K1650">
        <f>Cocina[[#This Row],[Ganacia Bruta]]-Cocina[[#This Row],[Coste Total]]</f>
        <v>14</v>
      </c>
      <c r="L1650" s="3">
        <f>Cocina[[#This Row],[Ganancia Neta]]/Cocina[[#This Row],[Ganacia Bruta]]</f>
        <v>0.3888888888888889</v>
      </c>
      <c r="N1650"/>
    </row>
    <row r="1651" spans="1:14" x14ac:dyDescent="0.2">
      <c r="A1651">
        <v>671</v>
      </c>
      <c r="B1651">
        <v>17</v>
      </c>
      <c r="C1651" t="s">
        <v>11</v>
      </c>
      <c r="D1651">
        <v>21</v>
      </c>
      <c r="E1651">
        <v>35</v>
      </c>
      <c r="F1651">
        <v>2</v>
      </c>
      <c r="G1651">
        <v>29</v>
      </c>
      <c r="H1651" s="8">
        <f>Cocina[[#This Row],[Tiempo de Preparación]]/Cocina[[#This Row],[Cantidad Ordenada]]</f>
        <v>14.5</v>
      </c>
      <c r="I1651">
        <f>Cocina[[#This Row],[Precio Unitario]]*Cocina[[#This Row],[Cantidad Ordenada]]</f>
        <v>70</v>
      </c>
      <c r="J1651">
        <f>Cocina[[#This Row],[Costo Unitario]]*Cocina[[#This Row],[Cantidad Ordenada]]</f>
        <v>42</v>
      </c>
      <c r="K1651">
        <f>Cocina[[#This Row],[Ganacia Bruta]]-Cocina[[#This Row],[Coste Total]]</f>
        <v>28</v>
      </c>
      <c r="L1651" s="3">
        <f>Cocina[[#This Row],[Ganancia Neta]]/Cocina[[#This Row],[Ganacia Bruta]]</f>
        <v>0.4</v>
      </c>
      <c r="N1651"/>
    </row>
    <row r="1652" spans="1:14" x14ac:dyDescent="0.2">
      <c r="A1652">
        <v>671</v>
      </c>
      <c r="B1652">
        <v>17</v>
      </c>
      <c r="C1652" t="s">
        <v>50</v>
      </c>
      <c r="D1652">
        <v>15</v>
      </c>
      <c r="E1652">
        <v>25</v>
      </c>
      <c r="F1652">
        <v>2</v>
      </c>
      <c r="G1652">
        <v>32</v>
      </c>
      <c r="H1652" s="8">
        <f>Cocina[[#This Row],[Tiempo de Preparación]]/Cocina[[#This Row],[Cantidad Ordenada]]</f>
        <v>16</v>
      </c>
      <c r="I1652">
        <f>Cocina[[#This Row],[Precio Unitario]]*Cocina[[#This Row],[Cantidad Ordenada]]</f>
        <v>50</v>
      </c>
      <c r="J1652">
        <f>Cocina[[#This Row],[Costo Unitario]]*Cocina[[#This Row],[Cantidad Ordenada]]</f>
        <v>30</v>
      </c>
      <c r="K1652">
        <f>Cocina[[#This Row],[Ganacia Bruta]]-Cocina[[#This Row],[Coste Total]]</f>
        <v>20</v>
      </c>
      <c r="L1652" s="3">
        <f>Cocina[[#This Row],[Ganancia Neta]]/Cocina[[#This Row],[Ganacia Bruta]]</f>
        <v>0.4</v>
      </c>
      <c r="N1652"/>
    </row>
    <row r="1653" spans="1:14" x14ac:dyDescent="0.2">
      <c r="A1653">
        <v>671</v>
      </c>
      <c r="B1653">
        <v>17</v>
      </c>
      <c r="C1653" t="s">
        <v>95</v>
      </c>
      <c r="D1653">
        <v>19</v>
      </c>
      <c r="E1653">
        <v>32</v>
      </c>
      <c r="F1653">
        <v>2</v>
      </c>
      <c r="G1653">
        <v>34</v>
      </c>
      <c r="H1653" s="8">
        <f>Cocina[[#This Row],[Tiempo de Preparación]]/Cocina[[#This Row],[Cantidad Ordenada]]</f>
        <v>17</v>
      </c>
      <c r="I1653">
        <f>Cocina[[#This Row],[Precio Unitario]]*Cocina[[#This Row],[Cantidad Ordenada]]</f>
        <v>64</v>
      </c>
      <c r="J1653">
        <f>Cocina[[#This Row],[Costo Unitario]]*Cocina[[#This Row],[Cantidad Ordenada]]</f>
        <v>38</v>
      </c>
      <c r="K1653">
        <f>Cocina[[#This Row],[Ganacia Bruta]]-Cocina[[#This Row],[Coste Total]]</f>
        <v>26</v>
      </c>
      <c r="L1653" s="3">
        <f>Cocina[[#This Row],[Ganancia Neta]]/Cocina[[#This Row],[Ganacia Bruta]]</f>
        <v>0.40625</v>
      </c>
      <c r="N1653"/>
    </row>
    <row r="1654" spans="1:14" x14ac:dyDescent="0.2">
      <c r="A1654">
        <v>672</v>
      </c>
      <c r="B1654">
        <v>12</v>
      </c>
      <c r="C1654" t="s">
        <v>95</v>
      </c>
      <c r="D1654">
        <v>19</v>
      </c>
      <c r="E1654">
        <v>32</v>
      </c>
      <c r="F1654">
        <v>3</v>
      </c>
      <c r="G1654">
        <v>21</v>
      </c>
      <c r="H1654" s="8">
        <f>Cocina[[#This Row],[Tiempo de Preparación]]/Cocina[[#This Row],[Cantidad Ordenada]]</f>
        <v>7</v>
      </c>
      <c r="I1654">
        <f>Cocina[[#This Row],[Precio Unitario]]*Cocina[[#This Row],[Cantidad Ordenada]]</f>
        <v>96</v>
      </c>
      <c r="J1654">
        <f>Cocina[[#This Row],[Costo Unitario]]*Cocina[[#This Row],[Cantidad Ordenada]]</f>
        <v>57</v>
      </c>
      <c r="K1654">
        <f>Cocina[[#This Row],[Ganacia Bruta]]-Cocina[[#This Row],[Coste Total]]</f>
        <v>39</v>
      </c>
      <c r="L1654" s="3">
        <f>Cocina[[#This Row],[Ganancia Neta]]/Cocina[[#This Row],[Ganacia Bruta]]</f>
        <v>0.40625</v>
      </c>
      <c r="N1654"/>
    </row>
    <row r="1655" spans="1:14" x14ac:dyDescent="0.2">
      <c r="A1655">
        <v>672</v>
      </c>
      <c r="B1655">
        <v>12</v>
      </c>
      <c r="C1655" t="s">
        <v>33</v>
      </c>
      <c r="D1655">
        <v>13</v>
      </c>
      <c r="E1655">
        <v>21</v>
      </c>
      <c r="F1655">
        <v>2</v>
      </c>
      <c r="G1655">
        <v>15</v>
      </c>
      <c r="H1655" s="8">
        <f>Cocina[[#This Row],[Tiempo de Preparación]]/Cocina[[#This Row],[Cantidad Ordenada]]</f>
        <v>7.5</v>
      </c>
      <c r="I1655">
        <f>Cocina[[#This Row],[Precio Unitario]]*Cocina[[#This Row],[Cantidad Ordenada]]</f>
        <v>42</v>
      </c>
      <c r="J1655">
        <f>Cocina[[#This Row],[Costo Unitario]]*Cocina[[#This Row],[Cantidad Ordenada]]</f>
        <v>26</v>
      </c>
      <c r="K1655">
        <f>Cocina[[#This Row],[Ganacia Bruta]]-Cocina[[#This Row],[Coste Total]]</f>
        <v>16</v>
      </c>
      <c r="L1655" s="3">
        <f>Cocina[[#This Row],[Ganancia Neta]]/Cocina[[#This Row],[Ganacia Bruta]]</f>
        <v>0.38095238095238093</v>
      </c>
      <c r="N1655"/>
    </row>
    <row r="1656" spans="1:14" x14ac:dyDescent="0.2">
      <c r="A1656">
        <v>672</v>
      </c>
      <c r="B1656">
        <v>12</v>
      </c>
      <c r="C1656" t="s">
        <v>44</v>
      </c>
      <c r="D1656">
        <v>11</v>
      </c>
      <c r="E1656">
        <v>19</v>
      </c>
      <c r="F1656">
        <v>1</v>
      </c>
      <c r="G1656">
        <v>42</v>
      </c>
      <c r="H1656" s="8">
        <f>Cocina[[#This Row],[Tiempo de Preparación]]/Cocina[[#This Row],[Cantidad Ordenada]]</f>
        <v>42</v>
      </c>
      <c r="I1656">
        <f>Cocina[[#This Row],[Precio Unitario]]*Cocina[[#This Row],[Cantidad Ordenada]]</f>
        <v>19</v>
      </c>
      <c r="J1656">
        <f>Cocina[[#This Row],[Costo Unitario]]*Cocina[[#This Row],[Cantidad Ordenada]]</f>
        <v>11</v>
      </c>
      <c r="K1656">
        <f>Cocina[[#This Row],[Ganacia Bruta]]-Cocina[[#This Row],[Coste Total]]</f>
        <v>8</v>
      </c>
      <c r="L1656" s="3">
        <f>Cocina[[#This Row],[Ganancia Neta]]/Cocina[[#This Row],[Ganacia Bruta]]</f>
        <v>0.42105263157894735</v>
      </c>
      <c r="N1656"/>
    </row>
    <row r="1657" spans="1:14" x14ac:dyDescent="0.2">
      <c r="A1657">
        <v>673</v>
      </c>
      <c r="B1657">
        <v>20</v>
      </c>
      <c r="C1657" t="s">
        <v>26</v>
      </c>
      <c r="D1657">
        <v>25</v>
      </c>
      <c r="E1657">
        <v>40</v>
      </c>
      <c r="F1657">
        <v>2</v>
      </c>
      <c r="G1657">
        <v>13</v>
      </c>
      <c r="H1657" s="8">
        <f>Cocina[[#This Row],[Tiempo de Preparación]]/Cocina[[#This Row],[Cantidad Ordenada]]</f>
        <v>6.5</v>
      </c>
      <c r="I1657">
        <f>Cocina[[#This Row],[Precio Unitario]]*Cocina[[#This Row],[Cantidad Ordenada]]</f>
        <v>80</v>
      </c>
      <c r="J1657">
        <f>Cocina[[#This Row],[Costo Unitario]]*Cocina[[#This Row],[Cantidad Ordenada]]</f>
        <v>50</v>
      </c>
      <c r="K1657">
        <f>Cocina[[#This Row],[Ganacia Bruta]]-Cocina[[#This Row],[Coste Total]]</f>
        <v>30</v>
      </c>
      <c r="L1657" s="3">
        <f>Cocina[[#This Row],[Ganancia Neta]]/Cocina[[#This Row],[Ganacia Bruta]]</f>
        <v>0.375</v>
      </c>
      <c r="N1657"/>
    </row>
    <row r="1658" spans="1:14" x14ac:dyDescent="0.2">
      <c r="A1658">
        <v>673</v>
      </c>
      <c r="B1658">
        <v>20</v>
      </c>
      <c r="C1658" t="s">
        <v>11</v>
      </c>
      <c r="D1658">
        <v>21</v>
      </c>
      <c r="E1658">
        <v>35</v>
      </c>
      <c r="F1658">
        <v>3</v>
      </c>
      <c r="G1658">
        <v>10</v>
      </c>
      <c r="H1658" s="8">
        <f>Cocina[[#This Row],[Tiempo de Preparación]]/Cocina[[#This Row],[Cantidad Ordenada]]</f>
        <v>3.3333333333333335</v>
      </c>
      <c r="I1658">
        <f>Cocina[[#This Row],[Precio Unitario]]*Cocina[[#This Row],[Cantidad Ordenada]]</f>
        <v>105</v>
      </c>
      <c r="J1658">
        <f>Cocina[[#This Row],[Costo Unitario]]*Cocina[[#This Row],[Cantidad Ordenada]]</f>
        <v>63</v>
      </c>
      <c r="K1658">
        <f>Cocina[[#This Row],[Ganacia Bruta]]-Cocina[[#This Row],[Coste Total]]</f>
        <v>42</v>
      </c>
      <c r="L1658" s="3">
        <f>Cocina[[#This Row],[Ganancia Neta]]/Cocina[[#This Row],[Ganacia Bruta]]</f>
        <v>0.4</v>
      </c>
      <c r="N1658"/>
    </row>
    <row r="1659" spans="1:14" x14ac:dyDescent="0.2">
      <c r="A1659">
        <v>673</v>
      </c>
      <c r="B1659">
        <v>20</v>
      </c>
      <c r="C1659" t="s">
        <v>31</v>
      </c>
      <c r="D1659">
        <v>18</v>
      </c>
      <c r="E1659">
        <v>30</v>
      </c>
      <c r="F1659">
        <v>1</v>
      </c>
      <c r="G1659">
        <v>25</v>
      </c>
      <c r="H1659" s="8">
        <f>Cocina[[#This Row],[Tiempo de Preparación]]/Cocina[[#This Row],[Cantidad Ordenada]]</f>
        <v>25</v>
      </c>
      <c r="I1659">
        <f>Cocina[[#This Row],[Precio Unitario]]*Cocina[[#This Row],[Cantidad Ordenada]]</f>
        <v>30</v>
      </c>
      <c r="J1659">
        <f>Cocina[[#This Row],[Costo Unitario]]*Cocina[[#This Row],[Cantidad Ordenada]]</f>
        <v>18</v>
      </c>
      <c r="K1659">
        <f>Cocina[[#This Row],[Ganacia Bruta]]-Cocina[[#This Row],[Coste Total]]</f>
        <v>12</v>
      </c>
      <c r="L1659" s="3">
        <f>Cocina[[#This Row],[Ganancia Neta]]/Cocina[[#This Row],[Ganacia Bruta]]</f>
        <v>0.4</v>
      </c>
      <c r="N1659"/>
    </row>
    <row r="1660" spans="1:14" x14ac:dyDescent="0.2">
      <c r="A1660">
        <v>673</v>
      </c>
      <c r="B1660">
        <v>20</v>
      </c>
      <c r="C1660" t="s">
        <v>50</v>
      </c>
      <c r="D1660">
        <v>15</v>
      </c>
      <c r="E1660">
        <v>25</v>
      </c>
      <c r="F1660">
        <v>2</v>
      </c>
      <c r="G1660">
        <v>45</v>
      </c>
      <c r="H1660" s="8">
        <f>Cocina[[#This Row],[Tiempo de Preparación]]/Cocina[[#This Row],[Cantidad Ordenada]]</f>
        <v>22.5</v>
      </c>
      <c r="I1660">
        <f>Cocina[[#This Row],[Precio Unitario]]*Cocina[[#This Row],[Cantidad Ordenada]]</f>
        <v>50</v>
      </c>
      <c r="J1660">
        <f>Cocina[[#This Row],[Costo Unitario]]*Cocina[[#This Row],[Cantidad Ordenada]]</f>
        <v>30</v>
      </c>
      <c r="K1660">
        <f>Cocina[[#This Row],[Ganacia Bruta]]-Cocina[[#This Row],[Coste Total]]</f>
        <v>20</v>
      </c>
      <c r="L1660" s="3">
        <f>Cocina[[#This Row],[Ganancia Neta]]/Cocina[[#This Row],[Ganacia Bruta]]</f>
        <v>0.4</v>
      </c>
      <c r="N1660"/>
    </row>
    <row r="1661" spans="1:14" x14ac:dyDescent="0.2">
      <c r="A1661">
        <v>674</v>
      </c>
      <c r="B1661">
        <v>1</v>
      </c>
      <c r="C1661" t="s">
        <v>44</v>
      </c>
      <c r="D1661">
        <v>11</v>
      </c>
      <c r="E1661">
        <v>19</v>
      </c>
      <c r="F1661">
        <v>3</v>
      </c>
      <c r="G1661">
        <v>11</v>
      </c>
      <c r="H1661" s="8">
        <f>Cocina[[#This Row],[Tiempo de Preparación]]/Cocina[[#This Row],[Cantidad Ordenada]]</f>
        <v>3.6666666666666665</v>
      </c>
      <c r="I1661">
        <f>Cocina[[#This Row],[Precio Unitario]]*Cocina[[#This Row],[Cantidad Ordenada]]</f>
        <v>57</v>
      </c>
      <c r="J1661">
        <f>Cocina[[#This Row],[Costo Unitario]]*Cocina[[#This Row],[Cantidad Ordenada]]</f>
        <v>33</v>
      </c>
      <c r="K1661">
        <f>Cocina[[#This Row],[Ganacia Bruta]]-Cocina[[#This Row],[Coste Total]]</f>
        <v>24</v>
      </c>
      <c r="L1661" s="3">
        <f>Cocina[[#This Row],[Ganancia Neta]]/Cocina[[#This Row],[Ganacia Bruta]]</f>
        <v>0.42105263157894735</v>
      </c>
      <c r="N1661"/>
    </row>
    <row r="1662" spans="1:14" x14ac:dyDescent="0.2">
      <c r="A1662">
        <v>674</v>
      </c>
      <c r="B1662">
        <v>1</v>
      </c>
      <c r="C1662" t="s">
        <v>37</v>
      </c>
      <c r="D1662">
        <v>10</v>
      </c>
      <c r="E1662">
        <v>18</v>
      </c>
      <c r="F1662">
        <v>2</v>
      </c>
      <c r="G1662">
        <v>12</v>
      </c>
      <c r="H1662" s="8">
        <f>Cocina[[#This Row],[Tiempo de Preparación]]/Cocina[[#This Row],[Cantidad Ordenada]]</f>
        <v>6</v>
      </c>
      <c r="I1662">
        <f>Cocina[[#This Row],[Precio Unitario]]*Cocina[[#This Row],[Cantidad Ordenada]]</f>
        <v>36</v>
      </c>
      <c r="J1662">
        <f>Cocina[[#This Row],[Costo Unitario]]*Cocina[[#This Row],[Cantidad Ordenada]]</f>
        <v>20</v>
      </c>
      <c r="K1662">
        <f>Cocina[[#This Row],[Ganacia Bruta]]-Cocina[[#This Row],[Coste Total]]</f>
        <v>16</v>
      </c>
      <c r="L1662" s="3">
        <f>Cocina[[#This Row],[Ganancia Neta]]/Cocina[[#This Row],[Ganacia Bruta]]</f>
        <v>0.44444444444444442</v>
      </c>
      <c r="N1662"/>
    </row>
    <row r="1663" spans="1:14" x14ac:dyDescent="0.2">
      <c r="A1663">
        <v>674</v>
      </c>
      <c r="B1663">
        <v>1</v>
      </c>
      <c r="C1663" t="s">
        <v>47</v>
      </c>
      <c r="D1663">
        <v>19</v>
      </c>
      <c r="E1663">
        <v>31</v>
      </c>
      <c r="F1663">
        <v>3</v>
      </c>
      <c r="G1663">
        <v>7</v>
      </c>
      <c r="H1663" s="8">
        <f>Cocina[[#This Row],[Tiempo de Preparación]]/Cocina[[#This Row],[Cantidad Ordenada]]</f>
        <v>2.3333333333333335</v>
      </c>
      <c r="I1663">
        <f>Cocina[[#This Row],[Precio Unitario]]*Cocina[[#This Row],[Cantidad Ordenada]]</f>
        <v>93</v>
      </c>
      <c r="J1663">
        <f>Cocina[[#This Row],[Costo Unitario]]*Cocina[[#This Row],[Cantidad Ordenada]]</f>
        <v>57</v>
      </c>
      <c r="K1663">
        <f>Cocina[[#This Row],[Ganacia Bruta]]-Cocina[[#This Row],[Coste Total]]</f>
        <v>36</v>
      </c>
      <c r="L1663" s="3">
        <f>Cocina[[#This Row],[Ganancia Neta]]/Cocina[[#This Row],[Ganacia Bruta]]</f>
        <v>0.38709677419354838</v>
      </c>
      <c r="N1663"/>
    </row>
    <row r="1664" spans="1:14" x14ac:dyDescent="0.2">
      <c r="A1664">
        <v>674</v>
      </c>
      <c r="B1664">
        <v>1</v>
      </c>
      <c r="C1664" t="s">
        <v>33</v>
      </c>
      <c r="D1664">
        <v>13</v>
      </c>
      <c r="E1664">
        <v>21</v>
      </c>
      <c r="F1664">
        <v>1</v>
      </c>
      <c r="G1664">
        <v>35</v>
      </c>
      <c r="H1664" s="8">
        <f>Cocina[[#This Row],[Tiempo de Preparación]]/Cocina[[#This Row],[Cantidad Ordenada]]</f>
        <v>35</v>
      </c>
      <c r="I1664">
        <f>Cocina[[#This Row],[Precio Unitario]]*Cocina[[#This Row],[Cantidad Ordenada]]</f>
        <v>21</v>
      </c>
      <c r="J1664">
        <f>Cocina[[#This Row],[Costo Unitario]]*Cocina[[#This Row],[Cantidad Ordenada]]</f>
        <v>13</v>
      </c>
      <c r="K1664">
        <f>Cocina[[#This Row],[Ganacia Bruta]]-Cocina[[#This Row],[Coste Total]]</f>
        <v>8</v>
      </c>
      <c r="L1664" s="3">
        <f>Cocina[[#This Row],[Ganancia Neta]]/Cocina[[#This Row],[Ganacia Bruta]]</f>
        <v>0.38095238095238093</v>
      </c>
      <c r="N1664"/>
    </row>
    <row r="1665" spans="1:14" x14ac:dyDescent="0.2">
      <c r="A1665">
        <v>675</v>
      </c>
      <c r="B1665">
        <v>5</v>
      </c>
      <c r="C1665" t="s">
        <v>50</v>
      </c>
      <c r="D1665">
        <v>15</v>
      </c>
      <c r="E1665">
        <v>25</v>
      </c>
      <c r="F1665">
        <v>1</v>
      </c>
      <c r="G1665">
        <v>8</v>
      </c>
      <c r="H1665" s="8">
        <f>Cocina[[#This Row],[Tiempo de Preparación]]/Cocina[[#This Row],[Cantidad Ordenada]]</f>
        <v>8</v>
      </c>
      <c r="I1665">
        <f>Cocina[[#This Row],[Precio Unitario]]*Cocina[[#This Row],[Cantidad Ordenada]]</f>
        <v>25</v>
      </c>
      <c r="J1665">
        <f>Cocina[[#This Row],[Costo Unitario]]*Cocina[[#This Row],[Cantidad Ordenada]]</f>
        <v>15</v>
      </c>
      <c r="K1665">
        <f>Cocina[[#This Row],[Ganacia Bruta]]-Cocina[[#This Row],[Coste Total]]</f>
        <v>10</v>
      </c>
      <c r="L1665" s="3">
        <f>Cocina[[#This Row],[Ganancia Neta]]/Cocina[[#This Row],[Ganacia Bruta]]</f>
        <v>0.4</v>
      </c>
      <c r="N1665"/>
    </row>
    <row r="1666" spans="1:14" x14ac:dyDescent="0.2">
      <c r="A1666">
        <v>675</v>
      </c>
      <c r="B1666">
        <v>5</v>
      </c>
      <c r="C1666" t="s">
        <v>56</v>
      </c>
      <c r="D1666">
        <v>12</v>
      </c>
      <c r="E1666">
        <v>20</v>
      </c>
      <c r="F1666">
        <v>3</v>
      </c>
      <c r="G1666">
        <v>54</v>
      </c>
      <c r="H1666" s="8">
        <f>Cocina[[#This Row],[Tiempo de Preparación]]/Cocina[[#This Row],[Cantidad Ordenada]]</f>
        <v>18</v>
      </c>
      <c r="I1666">
        <f>Cocina[[#This Row],[Precio Unitario]]*Cocina[[#This Row],[Cantidad Ordenada]]</f>
        <v>60</v>
      </c>
      <c r="J1666">
        <f>Cocina[[#This Row],[Costo Unitario]]*Cocina[[#This Row],[Cantidad Ordenada]]</f>
        <v>36</v>
      </c>
      <c r="K1666">
        <f>Cocina[[#This Row],[Ganacia Bruta]]-Cocina[[#This Row],[Coste Total]]</f>
        <v>24</v>
      </c>
      <c r="L1666" s="3">
        <f>Cocina[[#This Row],[Ganancia Neta]]/Cocina[[#This Row],[Ganacia Bruta]]</f>
        <v>0.4</v>
      </c>
      <c r="N1666"/>
    </row>
    <row r="1667" spans="1:14" x14ac:dyDescent="0.2">
      <c r="A1667">
        <v>675</v>
      </c>
      <c r="B1667">
        <v>5</v>
      </c>
      <c r="C1667" t="s">
        <v>35</v>
      </c>
      <c r="D1667">
        <v>22</v>
      </c>
      <c r="E1667">
        <v>36</v>
      </c>
      <c r="F1667">
        <v>3</v>
      </c>
      <c r="G1667">
        <v>59</v>
      </c>
      <c r="H1667" s="8">
        <f>Cocina[[#This Row],[Tiempo de Preparación]]/Cocina[[#This Row],[Cantidad Ordenada]]</f>
        <v>19.666666666666668</v>
      </c>
      <c r="I1667">
        <f>Cocina[[#This Row],[Precio Unitario]]*Cocina[[#This Row],[Cantidad Ordenada]]</f>
        <v>108</v>
      </c>
      <c r="J1667">
        <f>Cocina[[#This Row],[Costo Unitario]]*Cocina[[#This Row],[Cantidad Ordenada]]</f>
        <v>66</v>
      </c>
      <c r="K1667">
        <f>Cocina[[#This Row],[Ganacia Bruta]]-Cocina[[#This Row],[Coste Total]]</f>
        <v>42</v>
      </c>
      <c r="L1667" s="3">
        <f>Cocina[[#This Row],[Ganancia Neta]]/Cocina[[#This Row],[Ganacia Bruta]]</f>
        <v>0.3888888888888889</v>
      </c>
      <c r="N1667"/>
    </row>
    <row r="1668" spans="1:14" x14ac:dyDescent="0.2">
      <c r="A1668">
        <v>676</v>
      </c>
      <c r="B1668">
        <v>7</v>
      </c>
      <c r="C1668" t="s">
        <v>47</v>
      </c>
      <c r="D1668">
        <v>19</v>
      </c>
      <c r="E1668">
        <v>31</v>
      </c>
      <c r="F1668">
        <v>1</v>
      </c>
      <c r="G1668">
        <v>45</v>
      </c>
      <c r="H1668" s="8">
        <f>Cocina[[#This Row],[Tiempo de Preparación]]/Cocina[[#This Row],[Cantidad Ordenada]]</f>
        <v>45</v>
      </c>
      <c r="I1668">
        <f>Cocina[[#This Row],[Precio Unitario]]*Cocina[[#This Row],[Cantidad Ordenada]]</f>
        <v>31</v>
      </c>
      <c r="J1668">
        <f>Cocina[[#This Row],[Costo Unitario]]*Cocina[[#This Row],[Cantidad Ordenada]]</f>
        <v>19</v>
      </c>
      <c r="K1668">
        <f>Cocina[[#This Row],[Ganacia Bruta]]-Cocina[[#This Row],[Coste Total]]</f>
        <v>12</v>
      </c>
      <c r="L1668" s="3">
        <f>Cocina[[#This Row],[Ganancia Neta]]/Cocina[[#This Row],[Ganacia Bruta]]</f>
        <v>0.38709677419354838</v>
      </c>
      <c r="N1668"/>
    </row>
    <row r="1669" spans="1:14" x14ac:dyDescent="0.2">
      <c r="A1669">
        <v>676</v>
      </c>
      <c r="B1669">
        <v>7</v>
      </c>
      <c r="C1669" t="s">
        <v>79</v>
      </c>
      <c r="D1669">
        <v>14</v>
      </c>
      <c r="E1669">
        <v>23</v>
      </c>
      <c r="F1669">
        <v>1</v>
      </c>
      <c r="G1669">
        <v>40</v>
      </c>
      <c r="H1669" s="8">
        <f>Cocina[[#This Row],[Tiempo de Preparación]]/Cocina[[#This Row],[Cantidad Ordenada]]</f>
        <v>40</v>
      </c>
      <c r="I1669">
        <f>Cocina[[#This Row],[Precio Unitario]]*Cocina[[#This Row],[Cantidad Ordenada]]</f>
        <v>23</v>
      </c>
      <c r="J1669">
        <f>Cocina[[#This Row],[Costo Unitario]]*Cocina[[#This Row],[Cantidad Ordenada]]</f>
        <v>14</v>
      </c>
      <c r="K1669">
        <f>Cocina[[#This Row],[Ganacia Bruta]]-Cocina[[#This Row],[Coste Total]]</f>
        <v>9</v>
      </c>
      <c r="L1669" s="3">
        <f>Cocina[[#This Row],[Ganancia Neta]]/Cocina[[#This Row],[Ganacia Bruta]]</f>
        <v>0.39130434782608697</v>
      </c>
      <c r="N1669"/>
    </row>
    <row r="1670" spans="1:14" x14ac:dyDescent="0.2">
      <c r="A1670">
        <v>676</v>
      </c>
      <c r="B1670">
        <v>7</v>
      </c>
      <c r="C1670" t="s">
        <v>22</v>
      </c>
      <c r="D1670">
        <v>16</v>
      </c>
      <c r="E1670">
        <v>28</v>
      </c>
      <c r="F1670">
        <v>1</v>
      </c>
      <c r="G1670">
        <v>12</v>
      </c>
      <c r="H1670" s="8">
        <f>Cocina[[#This Row],[Tiempo de Preparación]]/Cocina[[#This Row],[Cantidad Ordenada]]</f>
        <v>12</v>
      </c>
      <c r="I1670">
        <f>Cocina[[#This Row],[Precio Unitario]]*Cocina[[#This Row],[Cantidad Ordenada]]</f>
        <v>28</v>
      </c>
      <c r="J1670">
        <f>Cocina[[#This Row],[Costo Unitario]]*Cocina[[#This Row],[Cantidad Ordenada]]</f>
        <v>16</v>
      </c>
      <c r="K1670">
        <f>Cocina[[#This Row],[Ganacia Bruta]]-Cocina[[#This Row],[Coste Total]]</f>
        <v>12</v>
      </c>
      <c r="L1670" s="3">
        <f>Cocina[[#This Row],[Ganancia Neta]]/Cocina[[#This Row],[Ganacia Bruta]]</f>
        <v>0.42857142857142855</v>
      </c>
      <c r="N1670"/>
    </row>
    <row r="1671" spans="1:14" x14ac:dyDescent="0.2">
      <c r="A1671">
        <v>676</v>
      </c>
      <c r="B1671">
        <v>7</v>
      </c>
      <c r="C1671" t="s">
        <v>33</v>
      </c>
      <c r="D1671">
        <v>13</v>
      </c>
      <c r="E1671">
        <v>21</v>
      </c>
      <c r="F1671">
        <v>2</v>
      </c>
      <c r="G1671">
        <v>24</v>
      </c>
      <c r="H1671" s="8">
        <f>Cocina[[#This Row],[Tiempo de Preparación]]/Cocina[[#This Row],[Cantidad Ordenada]]</f>
        <v>12</v>
      </c>
      <c r="I1671">
        <f>Cocina[[#This Row],[Precio Unitario]]*Cocina[[#This Row],[Cantidad Ordenada]]</f>
        <v>42</v>
      </c>
      <c r="J1671">
        <f>Cocina[[#This Row],[Costo Unitario]]*Cocina[[#This Row],[Cantidad Ordenada]]</f>
        <v>26</v>
      </c>
      <c r="K1671">
        <f>Cocina[[#This Row],[Ganacia Bruta]]-Cocina[[#This Row],[Coste Total]]</f>
        <v>16</v>
      </c>
      <c r="L1671" s="3">
        <f>Cocina[[#This Row],[Ganancia Neta]]/Cocina[[#This Row],[Ganacia Bruta]]</f>
        <v>0.38095238095238093</v>
      </c>
      <c r="N1671"/>
    </row>
    <row r="1672" spans="1:14" x14ac:dyDescent="0.2">
      <c r="A1672">
        <v>677</v>
      </c>
      <c r="B1672">
        <v>14</v>
      </c>
      <c r="C1672" t="s">
        <v>56</v>
      </c>
      <c r="D1672">
        <v>12</v>
      </c>
      <c r="E1672">
        <v>20</v>
      </c>
      <c r="F1672">
        <v>2</v>
      </c>
      <c r="G1672">
        <v>55</v>
      </c>
      <c r="H1672" s="8">
        <f>Cocina[[#This Row],[Tiempo de Preparación]]/Cocina[[#This Row],[Cantidad Ordenada]]</f>
        <v>27.5</v>
      </c>
      <c r="I1672">
        <f>Cocina[[#This Row],[Precio Unitario]]*Cocina[[#This Row],[Cantidad Ordenada]]</f>
        <v>40</v>
      </c>
      <c r="J1672">
        <f>Cocina[[#This Row],[Costo Unitario]]*Cocina[[#This Row],[Cantidad Ordenada]]</f>
        <v>24</v>
      </c>
      <c r="K1672">
        <f>Cocina[[#This Row],[Ganacia Bruta]]-Cocina[[#This Row],[Coste Total]]</f>
        <v>16</v>
      </c>
      <c r="L1672" s="3">
        <f>Cocina[[#This Row],[Ganancia Neta]]/Cocina[[#This Row],[Ganacia Bruta]]</f>
        <v>0.4</v>
      </c>
      <c r="N1672"/>
    </row>
    <row r="1673" spans="1:14" x14ac:dyDescent="0.2">
      <c r="A1673">
        <v>677</v>
      </c>
      <c r="B1673">
        <v>14</v>
      </c>
      <c r="C1673" t="s">
        <v>11</v>
      </c>
      <c r="D1673">
        <v>21</v>
      </c>
      <c r="E1673">
        <v>35</v>
      </c>
      <c r="F1673">
        <v>2</v>
      </c>
      <c r="G1673">
        <v>59</v>
      </c>
      <c r="H1673" s="8">
        <f>Cocina[[#This Row],[Tiempo de Preparación]]/Cocina[[#This Row],[Cantidad Ordenada]]</f>
        <v>29.5</v>
      </c>
      <c r="I1673">
        <f>Cocina[[#This Row],[Precio Unitario]]*Cocina[[#This Row],[Cantidad Ordenada]]</f>
        <v>70</v>
      </c>
      <c r="J1673">
        <f>Cocina[[#This Row],[Costo Unitario]]*Cocina[[#This Row],[Cantidad Ordenada]]</f>
        <v>42</v>
      </c>
      <c r="K1673">
        <f>Cocina[[#This Row],[Ganacia Bruta]]-Cocina[[#This Row],[Coste Total]]</f>
        <v>28</v>
      </c>
      <c r="L1673" s="3">
        <f>Cocina[[#This Row],[Ganancia Neta]]/Cocina[[#This Row],[Ganacia Bruta]]</f>
        <v>0.4</v>
      </c>
      <c r="N1673"/>
    </row>
    <row r="1674" spans="1:14" x14ac:dyDescent="0.2">
      <c r="A1674">
        <v>677</v>
      </c>
      <c r="B1674">
        <v>14</v>
      </c>
      <c r="C1674" t="s">
        <v>29</v>
      </c>
      <c r="D1674">
        <v>20</v>
      </c>
      <c r="E1674">
        <v>34</v>
      </c>
      <c r="F1674">
        <v>1</v>
      </c>
      <c r="G1674">
        <v>34</v>
      </c>
      <c r="H1674" s="8">
        <f>Cocina[[#This Row],[Tiempo de Preparación]]/Cocina[[#This Row],[Cantidad Ordenada]]</f>
        <v>34</v>
      </c>
      <c r="I1674">
        <f>Cocina[[#This Row],[Precio Unitario]]*Cocina[[#This Row],[Cantidad Ordenada]]</f>
        <v>34</v>
      </c>
      <c r="J1674">
        <f>Cocina[[#This Row],[Costo Unitario]]*Cocina[[#This Row],[Cantidad Ordenada]]</f>
        <v>20</v>
      </c>
      <c r="K1674">
        <f>Cocina[[#This Row],[Ganacia Bruta]]-Cocina[[#This Row],[Coste Total]]</f>
        <v>14</v>
      </c>
      <c r="L1674" s="3">
        <f>Cocina[[#This Row],[Ganancia Neta]]/Cocina[[#This Row],[Ganacia Bruta]]</f>
        <v>0.41176470588235292</v>
      </c>
      <c r="N1674"/>
    </row>
    <row r="1675" spans="1:14" x14ac:dyDescent="0.2">
      <c r="A1675">
        <v>678</v>
      </c>
      <c r="B1675">
        <v>19</v>
      </c>
      <c r="C1675" t="s">
        <v>18</v>
      </c>
      <c r="D1675">
        <v>17</v>
      </c>
      <c r="E1675">
        <v>29</v>
      </c>
      <c r="F1675">
        <v>1</v>
      </c>
      <c r="G1675">
        <v>27</v>
      </c>
      <c r="H1675" s="8">
        <f>Cocina[[#This Row],[Tiempo de Preparación]]/Cocina[[#This Row],[Cantidad Ordenada]]</f>
        <v>27</v>
      </c>
      <c r="I1675">
        <f>Cocina[[#This Row],[Precio Unitario]]*Cocina[[#This Row],[Cantidad Ordenada]]</f>
        <v>29</v>
      </c>
      <c r="J1675">
        <f>Cocina[[#This Row],[Costo Unitario]]*Cocina[[#This Row],[Cantidad Ordenada]]</f>
        <v>17</v>
      </c>
      <c r="K1675">
        <f>Cocina[[#This Row],[Ganacia Bruta]]-Cocina[[#This Row],[Coste Total]]</f>
        <v>12</v>
      </c>
      <c r="L1675" s="3">
        <f>Cocina[[#This Row],[Ganancia Neta]]/Cocina[[#This Row],[Ganacia Bruta]]</f>
        <v>0.41379310344827586</v>
      </c>
      <c r="N1675"/>
    </row>
    <row r="1676" spans="1:14" x14ac:dyDescent="0.2">
      <c r="A1676">
        <v>678</v>
      </c>
      <c r="B1676">
        <v>19</v>
      </c>
      <c r="C1676" t="s">
        <v>44</v>
      </c>
      <c r="D1676">
        <v>11</v>
      </c>
      <c r="E1676">
        <v>19</v>
      </c>
      <c r="F1676">
        <v>3</v>
      </c>
      <c r="G1676">
        <v>37</v>
      </c>
      <c r="H1676" s="8">
        <f>Cocina[[#This Row],[Tiempo de Preparación]]/Cocina[[#This Row],[Cantidad Ordenada]]</f>
        <v>12.333333333333334</v>
      </c>
      <c r="I1676">
        <f>Cocina[[#This Row],[Precio Unitario]]*Cocina[[#This Row],[Cantidad Ordenada]]</f>
        <v>57</v>
      </c>
      <c r="J1676">
        <f>Cocina[[#This Row],[Costo Unitario]]*Cocina[[#This Row],[Cantidad Ordenada]]</f>
        <v>33</v>
      </c>
      <c r="K1676">
        <f>Cocina[[#This Row],[Ganacia Bruta]]-Cocina[[#This Row],[Coste Total]]</f>
        <v>24</v>
      </c>
      <c r="L1676" s="3">
        <f>Cocina[[#This Row],[Ganancia Neta]]/Cocina[[#This Row],[Ganacia Bruta]]</f>
        <v>0.42105263157894735</v>
      </c>
      <c r="N1676"/>
    </row>
    <row r="1677" spans="1:14" x14ac:dyDescent="0.2">
      <c r="A1677">
        <v>678</v>
      </c>
      <c r="B1677">
        <v>19</v>
      </c>
      <c r="C1677" t="s">
        <v>11</v>
      </c>
      <c r="D1677">
        <v>21</v>
      </c>
      <c r="E1677">
        <v>35</v>
      </c>
      <c r="F1677">
        <v>2</v>
      </c>
      <c r="G1677">
        <v>37</v>
      </c>
      <c r="H1677" s="8">
        <f>Cocina[[#This Row],[Tiempo de Preparación]]/Cocina[[#This Row],[Cantidad Ordenada]]</f>
        <v>18.5</v>
      </c>
      <c r="I1677">
        <f>Cocina[[#This Row],[Precio Unitario]]*Cocina[[#This Row],[Cantidad Ordenada]]</f>
        <v>70</v>
      </c>
      <c r="J1677">
        <f>Cocina[[#This Row],[Costo Unitario]]*Cocina[[#This Row],[Cantidad Ordenada]]</f>
        <v>42</v>
      </c>
      <c r="K1677">
        <f>Cocina[[#This Row],[Ganacia Bruta]]-Cocina[[#This Row],[Coste Total]]</f>
        <v>28</v>
      </c>
      <c r="L1677" s="3">
        <f>Cocina[[#This Row],[Ganancia Neta]]/Cocina[[#This Row],[Ganacia Bruta]]</f>
        <v>0.4</v>
      </c>
      <c r="N1677"/>
    </row>
    <row r="1678" spans="1:14" x14ac:dyDescent="0.2">
      <c r="A1678">
        <v>678</v>
      </c>
      <c r="B1678">
        <v>19</v>
      </c>
      <c r="C1678" t="s">
        <v>65</v>
      </c>
      <c r="D1678">
        <v>14</v>
      </c>
      <c r="E1678">
        <v>24</v>
      </c>
      <c r="F1678">
        <v>2</v>
      </c>
      <c r="G1678">
        <v>20</v>
      </c>
      <c r="H1678" s="8">
        <f>Cocina[[#This Row],[Tiempo de Preparación]]/Cocina[[#This Row],[Cantidad Ordenada]]</f>
        <v>10</v>
      </c>
      <c r="I1678">
        <f>Cocina[[#This Row],[Precio Unitario]]*Cocina[[#This Row],[Cantidad Ordenada]]</f>
        <v>48</v>
      </c>
      <c r="J1678">
        <f>Cocina[[#This Row],[Costo Unitario]]*Cocina[[#This Row],[Cantidad Ordenada]]</f>
        <v>28</v>
      </c>
      <c r="K1678">
        <f>Cocina[[#This Row],[Ganacia Bruta]]-Cocina[[#This Row],[Coste Total]]</f>
        <v>20</v>
      </c>
      <c r="L1678" s="3">
        <f>Cocina[[#This Row],[Ganancia Neta]]/Cocina[[#This Row],[Ganacia Bruta]]</f>
        <v>0.41666666666666669</v>
      </c>
      <c r="N1678"/>
    </row>
    <row r="1679" spans="1:14" x14ac:dyDescent="0.2">
      <c r="A1679">
        <v>679</v>
      </c>
      <c r="B1679">
        <v>9</v>
      </c>
      <c r="C1679" t="s">
        <v>33</v>
      </c>
      <c r="D1679">
        <v>13</v>
      </c>
      <c r="E1679">
        <v>21</v>
      </c>
      <c r="F1679">
        <v>2</v>
      </c>
      <c r="G1679">
        <v>27</v>
      </c>
      <c r="H1679" s="8">
        <f>Cocina[[#This Row],[Tiempo de Preparación]]/Cocina[[#This Row],[Cantidad Ordenada]]</f>
        <v>13.5</v>
      </c>
      <c r="I1679">
        <f>Cocina[[#This Row],[Precio Unitario]]*Cocina[[#This Row],[Cantidad Ordenada]]</f>
        <v>42</v>
      </c>
      <c r="J1679">
        <f>Cocina[[#This Row],[Costo Unitario]]*Cocina[[#This Row],[Cantidad Ordenada]]</f>
        <v>26</v>
      </c>
      <c r="K1679">
        <f>Cocina[[#This Row],[Ganacia Bruta]]-Cocina[[#This Row],[Coste Total]]</f>
        <v>16</v>
      </c>
      <c r="L1679" s="3">
        <f>Cocina[[#This Row],[Ganancia Neta]]/Cocina[[#This Row],[Ganacia Bruta]]</f>
        <v>0.38095238095238093</v>
      </c>
      <c r="N1679"/>
    </row>
    <row r="1680" spans="1:14" x14ac:dyDescent="0.2">
      <c r="A1680">
        <v>679</v>
      </c>
      <c r="B1680">
        <v>9</v>
      </c>
      <c r="C1680" t="s">
        <v>61</v>
      </c>
      <c r="D1680">
        <v>15</v>
      </c>
      <c r="E1680">
        <v>26</v>
      </c>
      <c r="F1680">
        <v>1</v>
      </c>
      <c r="G1680">
        <v>11</v>
      </c>
      <c r="H1680" s="8">
        <f>Cocina[[#This Row],[Tiempo de Preparación]]/Cocina[[#This Row],[Cantidad Ordenada]]</f>
        <v>11</v>
      </c>
      <c r="I1680">
        <f>Cocina[[#This Row],[Precio Unitario]]*Cocina[[#This Row],[Cantidad Ordenada]]</f>
        <v>26</v>
      </c>
      <c r="J1680">
        <f>Cocina[[#This Row],[Costo Unitario]]*Cocina[[#This Row],[Cantidad Ordenada]]</f>
        <v>15</v>
      </c>
      <c r="K1680">
        <f>Cocina[[#This Row],[Ganacia Bruta]]-Cocina[[#This Row],[Coste Total]]</f>
        <v>11</v>
      </c>
      <c r="L1680" s="3">
        <f>Cocina[[#This Row],[Ganancia Neta]]/Cocina[[#This Row],[Ganacia Bruta]]</f>
        <v>0.42307692307692307</v>
      </c>
      <c r="N1680"/>
    </row>
    <row r="1681" spans="1:14" x14ac:dyDescent="0.2">
      <c r="A1681">
        <v>679</v>
      </c>
      <c r="B1681">
        <v>9</v>
      </c>
      <c r="C1681" t="s">
        <v>22</v>
      </c>
      <c r="D1681">
        <v>16</v>
      </c>
      <c r="E1681">
        <v>28</v>
      </c>
      <c r="F1681">
        <v>2</v>
      </c>
      <c r="G1681">
        <v>16</v>
      </c>
      <c r="H1681" s="8">
        <f>Cocina[[#This Row],[Tiempo de Preparación]]/Cocina[[#This Row],[Cantidad Ordenada]]</f>
        <v>8</v>
      </c>
      <c r="I1681">
        <f>Cocina[[#This Row],[Precio Unitario]]*Cocina[[#This Row],[Cantidad Ordenada]]</f>
        <v>56</v>
      </c>
      <c r="J1681">
        <f>Cocina[[#This Row],[Costo Unitario]]*Cocina[[#This Row],[Cantidad Ordenada]]</f>
        <v>32</v>
      </c>
      <c r="K1681">
        <f>Cocina[[#This Row],[Ganacia Bruta]]-Cocina[[#This Row],[Coste Total]]</f>
        <v>24</v>
      </c>
      <c r="L1681" s="3">
        <f>Cocina[[#This Row],[Ganancia Neta]]/Cocina[[#This Row],[Ganacia Bruta]]</f>
        <v>0.42857142857142855</v>
      </c>
      <c r="N1681"/>
    </row>
    <row r="1682" spans="1:14" x14ac:dyDescent="0.2">
      <c r="A1682">
        <v>679</v>
      </c>
      <c r="B1682">
        <v>9</v>
      </c>
      <c r="C1682" t="s">
        <v>50</v>
      </c>
      <c r="D1682">
        <v>15</v>
      </c>
      <c r="E1682">
        <v>25</v>
      </c>
      <c r="F1682">
        <v>3</v>
      </c>
      <c r="G1682">
        <v>52</v>
      </c>
      <c r="H1682" s="8">
        <f>Cocina[[#This Row],[Tiempo de Preparación]]/Cocina[[#This Row],[Cantidad Ordenada]]</f>
        <v>17.333333333333332</v>
      </c>
      <c r="I1682">
        <f>Cocina[[#This Row],[Precio Unitario]]*Cocina[[#This Row],[Cantidad Ordenada]]</f>
        <v>75</v>
      </c>
      <c r="J1682">
        <f>Cocina[[#This Row],[Costo Unitario]]*Cocina[[#This Row],[Cantidad Ordenada]]</f>
        <v>45</v>
      </c>
      <c r="K1682">
        <f>Cocina[[#This Row],[Ganacia Bruta]]-Cocina[[#This Row],[Coste Total]]</f>
        <v>30</v>
      </c>
      <c r="L1682" s="3">
        <f>Cocina[[#This Row],[Ganancia Neta]]/Cocina[[#This Row],[Ganacia Bruta]]</f>
        <v>0.4</v>
      </c>
      <c r="N1682"/>
    </row>
    <row r="1683" spans="1:14" x14ac:dyDescent="0.2">
      <c r="A1683">
        <v>680</v>
      </c>
      <c r="B1683">
        <v>5</v>
      </c>
      <c r="C1683" t="s">
        <v>37</v>
      </c>
      <c r="D1683">
        <v>10</v>
      </c>
      <c r="E1683">
        <v>18</v>
      </c>
      <c r="F1683">
        <v>2</v>
      </c>
      <c r="G1683">
        <v>6</v>
      </c>
      <c r="H1683" s="8">
        <f>Cocina[[#This Row],[Tiempo de Preparación]]/Cocina[[#This Row],[Cantidad Ordenada]]</f>
        <v>3</v>
      </c>
      <c r="I1683">
        <f>Cocina[[#This Row],[Precio Unitario]]*Cocina[[#This Row],[Cantidad Ordenada]]</f>
        <v>36</v>
      </c>
      <c r="J1683">
        <f>Cocina[[#This Row],[Costo Unitario]]*Cocina[[#This Row],[Cantidad Ordenada]]</f>
        <v>20</v>
      </c>
      <c r="K1683">
        <f>Cocina[[#This Row],[Ganacia Bruta]]-Cocina[[#This Row],[Coste Total]]</f>
        <v>16</v>
      </c>
      <c r="L1683" s="3">
        <f>Cocina[[#This Row],[Ganancia Neta]]/Cocina[[#This Row],[Ganacia Bruta]]</f>
        <v>0.44444444444444442</v>
      </c>
      <c r="N1683"/>
    </row>
    <row r="1684" spans="1:14" x14ac:dyDescent="0.2">
      <c r="A1684">
        <v>680</v>
      </c>
      <c r="B1684">
        <v>5</v>
      </c>
      <c r="C1684" t="s">
        <v>56</v>
      </c>
      <c r="D1684">
        <v>12</v>
      </c>
      <c r="E1684">
        <v>20</v>
      </c>
      <c r="F1684">
        <v>3</v>
      </c>
      <c r="G1684">
        <v>49</v>
      </c>
      <c r="H1684" s="8">
        <f>Cocina[[#This Row],[Tiempo de Preparación]]/Cocina[[#This Row],[Cantidad Ordenada]]</f>
        <v>16.333333333333332</v>
      </c>
      <c r="I1684">
        <f>Cocina[[#This Row],[Precio Unitario]]*Cocina[[#This Row],[Cantidad Ordenada]]</f>
        <v>60</v>
      </c>
      <c r="J1684">
        <f>Cocina[[#This Row],[Costo Unitario]]*Cocina[[#This Row],[Cantidad Ordenada]]</f>
        <v>36</v>
      </c>
      <c r="K1684">
        <f>Cocina[[#This Row],[Ganacia Bruta]]-Cocina[[#This Row],[Coste Total]]</f>
        <v>24</v>
      </c>
      <c r="L1684" s="3">
        <f>Cocina[[#This Row],[Ganancia Neta]]/Cocina[[#This Row],[Ganacia Bruta]]</f>
        <v>0.4</v>
      </c>
      <c r="N1684"/>
    </row>
    <row r="1685" spans="1:14" x14ac:dyDescent="0.2">
      <c r="A1685">
        <v>680</v>
      </c>
      <c r="B1685">
        <v>5</v>
      </c>
      <c r="C1685" t="s">
        <v>102</v>
      </c>
      <c r="D1685">
        <v>20</v>
      </c>
      <c r="E1685">
        <v>33</v>
      </c>
      <c r="F1685">
        <v>2</v>
      </c>
      <c r="G1685">
        <v>56</v>
      </c>
      <c r="H1685" s="8">
        <f>Cocina[[#This Row],[Tiempo de Preparación]]/Cocina[[#This Row],[Cantidad Ordenada]]</f>
        <v>28</v>
      </c>
      <c r="I1685">
        <f>Cocina[[#This Row],[Precio Unitario]]*Cocina[[#This Row],[Cantidad Ordenada]]</f>
        <v>66</v>
      </c>
      <c r="J1685">
        <f>Cocina[[#This Row],[Costo Unitario]]*Cocina[[#This Row],[Cantidad Ordenada]]</f>
        <v>40</v>
      </c>
      <c r="K1685">
        <f>Cocina[[#This Row],[Ganacia Bruta]]-Cocina[[#This Row],[Coste Total]]</f>
        <v>26</v>
      </c>
      <c r="L1685" s="3">
        <f>Cocina[[#This Row],[Ganancia Neta]]/Cocina[[#This Row],[Ganacia Bruta]]</f>
        <v>0.39393939393939392</v>
      </c>
      <c r="N1685"/>
    </row>
    <row r="1686" spans="1:14" x14ac:dyDescent="0.2">
      <c r="A1686">
        <v>681</v>
      </c>
      <c r="B1686">
        <v>2</v>
      </c>
      <c r="C1686" t="s">
        <v>102</v>
      </c>
      <c r="D1686">
        <v>20</v>
      </c>
      <c r="E1686">
        <v>33</v>
      </c>
      <c r="F1686">
        <v>1</v>
      </c>
      <c r="G1686">
        <v>44</v>
      </c>
      <c r="H1686" s="8">
        <f>Cocina[[#This Row],[Tiempo de Preparación]]/Cocina[[#This Row],[Cantidad Ordenada]]</f>
        <v>44</v>
      </c>
      <c r="I1686">
        <f>Cocina[[#This Row],[Precio Unitario]]*Cocina[[#This Row],[Cantidad Ordenada]]</f>
        <v>33</v>
      </c>
      <c r="J1686">
        <f>Cocina[[#This Row],[Costo Unitario]]*Cocina[[#This Row],[Cantidad Ordenada]]</f>
        <v>20</v>
      </c>
      <c r="K1686">
        <f>Cocina[[#This Row],[Ganacia Bruta]]-Cocina[[#This Row],[Coste Total]]</f>
        <v>13</v>
      </c>
      <c r="L1686" s="3">
        <f>Cocina[[#This Row],[Ganancia Neta]]/Cocina[[#This Row],[Ganacia Bruta]]</f>
        <v>0.39393939393939392</v>
      </c>
      <c r="N1686"/>
    </row>
    <row r="1687" spans="1:14" x14ac:dyDescent="0.2">
      <c r="A1687">
        <v>681</v>
      </c>
      <c r="B1687">
        <v>2</v>
      </c>
      <c r="C1687" t="s">
        <v>33</v>
      </c>
      <c r="D1687">
        <v>13</v>
      </c>
      <c r="E1687">
        <v>21</v>
      </c>
      <c r="F1687">
        <v>2</v>
      </c>
      <c r="G1687">
        <v>21</v>
      </c>
      <c r="H1687" s="8">
        <f>Cocina[[#This Row],[Tiempo de Preparación]]/Cocina[[#This Row],[Cantidad Ordenada]]</f>
        <v>10.5</v>
      </c>
      <c r="I1687">
        <f>Cocina[[#This Row],[Precio Unitario]]*Cocina[[#This Row],[Cantidad Ordenada]]</f>
        <v>42</v>
      </c>
      <c r="J1687">
        <f>Cocina[[#This Row],[Costo Unitario]]*Cocina[[#This Row],[Cantidad Ordenada]]</f>
        <v>26</v>
      </c>
      <c r="K1687">
        <f>Cocina[[#This Row],[Ganacia Bruta]]-Cocina[[#This Row],[Coste Total]]</f>
        <v>16</v>
      </c>
      <c r="L1687" s="3">
        <f>Cocina[[#This Row],[Ganancia Neta]]/Cocina[[#This Row],[Ganacia Bruta]]</f>
        <v>0.38095238095238093</v>
      </c>
      <c r="N1687"/>
    </row>
    <row r="1688" spans="1:14" x14ac:dyDescent="0.2">
      <c r="A1688">
        <v>682</v>
      </c>
      <c r="B1688">
        <v>1</v>
      </c>
      <c r="C1688" t="s">
        <v>79</v>
      </c>
      <c r="D1688">
        <v>14</v>
      </c>
      <c r="E1688">
        <v>23</v>
      </c>
      <c r="F1688">
        <v>1</v>
      </c>
      <c r="G1688">
        <v>43</v>
      </c>
      <c r="H1688" s="8">
        <f>Cocina[[#This Row],[Tiempo de Preparación]]/Cocina[[#This Row],[Cantidad Ordenada]]</f>
        <v>43</v>
      </c>
      <c r="I1688">
        <f>Cocina[[#This Row],[Precio Unitario]]*Cocina[[#This Row],[Cantidad Ordenada]]</f>
        <v>23</v>
      </c>
      <c r="J1688">
        <f>Cocina[[#This Row],[Costo Unitario]]*Cocina[[#This Row],[Cantidad Ordenada]]</f>
        <v>14</v>
      </c>
      <c r="K1688">
        <f>Cocina[[#This Row],[Ganacia Bruta]]-Cocina[[#This Row],[Coste Total]]</f>
        <v>9</v>
      </c>
      <c r="L1688" s="3">
        <f>Cocina[[#This Row],[Ganancia Neta]]/Cocina[[#This Row],[Ganacia Bruta]]</f>
        <v>0.39130434782608697</v>
      </c>
      <c r="N1688"/>
    </row>
    <row r="1689" spans="1:14" x14ac:dyDescent="0.2">
      <c r="A1689">
        <v>683</v>
      </c>
      <c r="B1689">
        <v>2</v>
      </c>
      <c r="C1689" t="s">
        <v>82</v>
      </c>
      <c r="D1689">
        <v>13</v>
      </c>
      <c r="E1689">
        <v>22</v>
      </c>
      <c r="F1689">
        <v>1</v>
      </c>
      <c r="G1689">
        <v>25</v>
      </c>
      <c r="H1689" s="8">
        <f>Cocina[[#This Row],[Tiempo de Preparación]]/Cocina[[#This Row],[Cantidad Ordenada]]</f>
        <v>25</v>
      </c>
      <c r="I1689">
        <f>Cocina[[#This Row],[Precio Unitario]]*Cocina[[#This Row],[Cantidad Ordenada]]</f>
        <v>22</v>
      </c>
      <c r="J1689">
        <f>Cocina[[#This Row],[Costo Unitario]]*Cocina[[#This Row],[Cantidad Ordenada]]</f>
        <v>13</v>
      </c>
      <c r="K1689">
        <f>Cocina[[#This Row],[Ganacia Bruta]]-Cocina[[#This Row],[Coste Total]]</f>
        <v>9</v>
      </c>
      <c r="L1689" s="3">
        <f>Cocina[[#This Row],[Ganancia Neta]]/Cocina[[#This Row],[Ganacia Bruta]]</f>
        <v>0.40909090909090912</v>
      </c>
      <c r="N1689"/>
    </row>
    <row r="1690" spans="1:14" x14ac:dyDescent="0.2">
      <c r="A1690">
        <v>683</v>
      </c>
      <c r="B1690">
        <v>2</v>
      </c>
      <c r="C1690" t="s">
        <v>56</v>
      </c>
      <c r="D1690">
        <v>12</v>
      </c>
      <c r="E1690">
        <v>20</v>
      </c>
      <c r="F1690">
        <v>2</v>
      </c>
      <c r="G1690">
        <v>35</v>
      </c>
      <c r="H1690" s="8">
        <f>Cocina[[#This Row],[Tiempo de Preparación]]/Cocina[[#This Row],[Cantidad Ordenada]]</f>
        <v>17.5</v>
      </c>
      <c r="I1690">
        <f>Cocina[[#This Row],[Precio Unitario]]*Cocina[[#This Row],[Cantidad Ordenada]]</f>
        <v>40</v>
      </c>
      <c r="J1690">
        <f>Cocina[[#This Row],[Costo Unitario]]*Cocina[[#This Row],[Cantidad Ordenada]]</f>
        <v>24</v>
      </c>
      <c r="K1690">
        <f>Cocina[[#This Row],[Ganacia Bruta]]-Cocina[[#This Row],[Coste Total]]</f>
        <v>16</v>
      </c>
      <c r="L1690" s="3">
        <f>Cocina[[#This Row],[Ganancia Neta]]/Cocina[[#This Row],[Ganacia Bruta]]</f>
        <v>0.4</v>
      </c>
      <c r="N1690"/>
    </row>
    <row r="1691" spans="1:14" x14ac:dyDescent="0.2">
      <c r="A1691">
        <v>683</v>
      </c>
      <c r="B1691">
        <v>2</v>
      </c>
      <c r="C1691" t="s">
        <v>26</v>
      </c>
      <c r="D1691">
        <v>25</v>
      </c>
      <c r="E1691">
        <v>40</v>
      </c>
      <c r="F1691">
        <v>1</v>
      </c>
      <c r="G1691">
        <v>6</v>
      </c>
      <c r="H1691" s="8">
        <f>Cocina[[#This Row],[Tiempo de Preparación]]/Cocina[[#This Row],[Cantidad Ordenada]]</f>
        <v>6</v>
      </c>
      <c r="I1691">
        <f>Cocina[[#This Row],[Precio Unitario]]*Cocina[[#This Row],[Cantidad Ordenada]]</f>
        <v>40</v>
      </c>
      <c r="J1691">
        <f>Cocina[[#This Row],[Costo Unitario]]*Cocina[[#This Row],[Cantidad Ordenada]]</f>
        <v>25</v>
      </c>
      <c r="K1691">
        <f>Cocina[[#This Row],[Ganacia Bruta]]-Cocina[[#This Row],[Coste Total]]</f>
        <v>15</v>
      </c>
      <c r="L1691" s="3">
        <f>Cocina[[#This Row],[Ganancia Neta]]/Cocina[[#This Row],[Ganacia Bruta]]</f>
        <v>0.375</v>
      </c>
      <c r="N1691"/>
    </row>
    <row r="1692" spans="1:14" x14ac:dyDescent="0.2">
      <c r="A1692">
        <v>683</v>
      </c>
      <c r="B1692">
        <v>2</v>
      </c>
      <c r="C1692" t="s">
        <v>47</v>
      </c>
      <c r="D1692">
        <v>19</v>
      </c>
      <c r="E1692">
        <v>31</v>
      </c>
      <c r="F1692">
        <v>2</v>
      </c>
      <c r="G1692">
        <v>16</v>
      </c>
      <c r="H1692" s="8">
        <f>Cocina[[#This Row],[Tiempo de Preparación]]/Cocina[[#This Row],[Cantidad Ordenada]]</f>
        <v>8</v>
      </c>
      <c r="I1692">
        <f>Cocina[[#This Row],[Precio Unitario]]*Cocina[[#This Row],[Cantidad Ordenada]]</f>
        <v>62</v>
      </c>
      <c r="J1692">
        <f>Cocina[[#This Row],[Costo Unitario]]*Cocina[[#This Row],[Cantidad Ordenada]]</f>
        <v>38</v>
      </c>
      <c r="K1692">
        <f>Cocina[[#This Row],[Ganacia Bruta]]-Cocina[[#This Row],[Coste Total]]</f>
        <v>24</v>
      </c>
      <c r="L1692" s="3">
        <f>Cocina[[#This Row],[Ganancia Neta]]/Cocina[[#This Row],[Ganacia Bruta]]</f>
        <v>0.38709677419354838</v>
      </c>
      <c r="N1692"/>
    </row>
    <row r="1693" spans="1:14" x14ac:dyDescent="0.2">
      <c r="A1693">
        <v>684</v>
      </c>
      <c r="B1693">
        <v>10</v>
      </c>
      <c r="C1693" t="s">
        <v>35</v>
      </c>
      <c r="D1693">
        <v>22</v>
      </c>
      <c r="E1693">
        <v>36</v>
      </c>
      <c r="F1693">
        <v>1</v>
      </c>
      <c r="G1693">
        <v>38</v>
      </c>
      <c r="H1693" s="8">
        <f>Cocina[[#This Row],[Tiempo de Preparación]]/Cocina[[#This Row],[Cantidad Ordenada]]</f>
        <v>38</v>
      </c>
      <c r="I1693">
        <f>Cocina[[#This Row],[Precio Unitario]]*Cocina[[#This Row],[Cantidad Ordenada]]</f>
        <v>36</v>
      </c>
      <c r="J1693">
        <f>Cocina[[#This Row],[Costo Unitario]]*Cocina[[#This Row],[Cantidad Ordenada]]</f>
        <v>22</v>
      </c>
      <c r="K1693">
        <f>Cocina[[#This Row],[Ganacia Bruta]]-Cocina[[#This Row],[Coste Total]]</f>
        <v>14</v>
      </c>
      <c r="L1693" s="3">
        <f>Cocina[[#This Row],[Ganancia Neta]]/Cocina[[#This Row],[Ganacia Bruta]]</f>
        <v>0.3888888888888889</v>
      </c>
      <c r="N1693"/>
    </row>
    <row r="1694" spans="1:14" x14ac:dyDescent="0.2">
      <c r="A1694">
        <v>684</v>
      </c>
      <c r="B1694">
        <v>10</v>
      </c>
      <c r="C1694" t="s">
        <v>47</v>
      </c>
      <c r="D1694">
        <v>19</v>
      </c>
      <c r="E1694">
        <v>31</v>
      </c>
      <c r="F1694">
        <v>1</v>
      </c>
      <c r="G1694">
        <v>10</v>
      </c>
      <c r="H1694" s="8">
        <f>Cocina[[#This Row],[Tiempo de Preparación]]/Cocina[[#This Row],[Cantidad Ordenada]]</f>
        <v>10</v>
      </c>
      <c r="I1694">
        <f>Cocina[[#This Row],[Precio Unitario]]*Cocina[[#This Row],[Cantidad Ordenada]]</f>
        <v>31</v>
      </c>
      <c r="J1694">
        <f>Cocina[[#This Row],[Costo Unitario]]*Cocina[[#This Row],[Cantidad Ordenada]]</f>
        <v>19</v>
      </c>
      <c r="K1694">
        <f>Cocina[[#This Row],[Ganacia Bruta]]-Cocina[[#This Row],[Coste Total]]</f>
        <v>12</v>
      </c>
      <c r="L1694" s="3">
        <f>Cocina[[#This Row],[Ganancia Neta]]/Cocina[[#This Row],[Ganacia Bruta]]</f>
        <v>0.38709677419354838</v>
      </c>
      <c r="N1694"/>
    </row>
    <row r="1695" spans="1:14" x14ac:dyDescent="0.2">
      <c r="A1695">
        <v>684</v>
      </c>
      <c r="B1695">
        <v>10</v>
      </c>
      <c r="C1695" t="s">
        <v>61</v>
      </c>
      <c r="D1695">
        <v>15</v>
      </c>
      <c r="E1695">
        <v>26</v>
      </c>
      <c r="F1695">
        <v>1</v>
      </c>
      <c r="G1695">
        <v>25</v>
      </c>
      <c r="H1695" s="8">
        <f>Cocina[[#This Row],[Tiempo de Preparación]]/Cocina[[#This Row],[Cantidad Ordenada]]</f>
        <v>25</v>
      </c>
      <c r="I1695">
        <f>Cocina[[#This Row],[Precio Unitario]]*Cocina[[#This Row],[Cantidad Ordenada]]</f>
        <v>26</v>
      </c>
      <c r="J1695">
        <f>Cocina[[#This Row],[Costo Unitario]]*Cocina[[#This Row],[Cantidad Ordenada]]</f>
        <v>15</v>
      </c>
      <c r="K1695">
        <f>Cocina[[#This Row],[Ganacia Bruta]]-Cocina[[#This Row],[Coste Total]]</f>
        <v>11</v>
      </c>
      <c r="L1695" s="3">
        <f>Cocina[[#This Row],[Ganancia Neta]]/Cocina[[#This Row],[Ganacia Bruta]]</f>
        <v>0.42307692307692307</v>
      </c>
      <c r="N1695"/>
    </row>
    <row r="1696" spans="1:14" x14ac:dyDescent="0.2">
      <c r="A1696">
        <v>684</v>
      </c>
      <c r="B1696">
        <v>10</v>
      </c>
      <c r="C1696" t="s">
        <v>18</v>
      </c>
      <c r="D1696">
        <v>17</v>
      </c>
      <c r="E1696">
        <v>29</v>
      </c>
      <c r="F1696">
        <v>3</v>
      </c>
      <c r="G1696">
        <v>37</v>
      </c>
      <c r="H1696" s="8">
        <f>Cocina[[#This Row],[Tiempo de Preparación]]/Cocina[[#This Row],[Cantidad Ordenada]]</f>
        <v>12.333333333333334</v>
      </c>
      <c r="I1696">
        <f>Cocina[[#This Row],[Precio Unitario]]*Cocina[[#This Row],[Cantidad Ordenada]]</f>
        <v>87</v>
      </c>
      <c r="J1696">
        <f>Cocina[[#This Row],[Costo Unitario]]*Cocina[[#This Row],[Cantidad Ordenada]]</f>
        <v>51</v>
      </c>
      <c r="K1696">
        <f>Cocina[[#This Row],[Ganacia Bruta]]-Cocina[[#This Row],[Coste Total]]</f>
        <v>36</v>
      </c>
      <c r="L1696" s="3">
        <f>Cocina[[#This Row],[Ganancia Neta]]/Cocina[[#This Row],[Ganacia Bruta]]</f>
        <v>0.41379310344827586</v>
      </c>
      <c r="N1696"/>
    </row>
    <row r="1697" spans="1:14" x14ac:dyDescent="0.2">
      <c r="A1697">
        <v>685</v>
      </c>
      <c r="B1697">
        <v>5</v>
      </c>
      <c r="C1697" t="s">
        <v>41</v>
      </c>
      <c r="D1697">
        <v>16</v>
      </c>
      <c r="E1697">
        <v>27</v>
      </c>
      <c r="F1697">
        <v>2</v>
      </c>
      <c r="G1697">
        <v>17</v>
      </c>
      <c r="H1697" s="8">
        <f>Cocina[[#This Row],[Tiempo de Preparación]]/Cocina[[#This Row],[Cantidad Ordenada]]</f>
        <v>8.5</v>
      </c>
      <c r="I1697">
        <f>Cocina[[#This Row],[Precio Unitario]]*Cocina[[#This Row],[Cantidad Ordenada]]</f>
        <v>54</v>
      </c>
      <c r="J1697">
        <f>Cocina[[#This Row],[Costo Unitario]]*Cocina[[#This Row],[Cantidad Ordenada]]</f>
        <v>32</v>
      </c>
      <c r="K1697">
        <f>Cocina[[#This Row],[Ganacia Bruta]]-Cocina[[#This Row],[Coste Total]]</f>
        <v>22</v>
      </c>
      <c r="L1697" s="3">
        <f>Cocina[[#This Row],[Ganancia Neta]]/Cocina[[#This Row],[Ganacia Bruta]]</f>
        <v>0.40740740740740738</v>
      </c>
      <c r="N1697"/>
    </row>
    <row r="1698" spans="1:14" x14ac:dyDescent="0.2">
      <c r="A1698">
        <v>686</v>
      </c>
      <c r="B1698">
        <v>10</v>
      </c>
      <c r="C1698" t="s">
        <v>47</v>
      </c>
      <c r="D1698">
        <v>19</v>
      </c>
      <c r="E1698">
        <v>31</v>
      </c>
      <c r="F1698">
        <v>2</v>
      </c>
      <c r="G1698">
        <v>37</v>
      </c>
      <c r="H1698" s="8">
        <f>Cocina[[#This Row],[Tiempo de Preparación]]/Cocina[[#This Row],[Cantidad Ordenada]]</f>
        <v>18.5</v>
      </c>
      <c r="I1698">
        <f>Cocina[[#This Row],[Precio Unitario]]*Cocina[[#This Row],[Cantidad Ordenada]]</f>
        <v>62</v>
      </c>
      <c r="J1698">
        <f>Cocina[[#This Row],[Costo Unitario]]*Cocina[[#This Row],[Cantidad Ordenada]]</f>
        <v>38</v>
      </c>
      <c r="K1698">
        <f>Cocina[[#This Row],[Ganacia Bruta]]-Cocina[[#This Row],[Coste Total]]</f>
        <v>24</v>
      </c>
      <c r="L1698" s="3">
        <f>Cocina[[#This Row],[Ganancia Neta]]/Cocina[[#This Row],[Ganacia Bruta]]</f>
        <v>0.38709677419354838</v>
      </c>
      <c r="N1698"/>
    </row>
    <row r="1699" spans="1:14" x14ac:dyDescent="0.2">
      <c r="A1699">
        <v>686</v>
      </c>
      <c r="B1699">
        <v>10</v>
      </c>
      <c r="C1699" t="s">
        <v>56</v>
      </c>
      <c r="D1699">
        <v>12</v>
      </c>
      <c r="E1699">
        <v>20</v>
      </c>
      <c r="F1699">
        <v>2</v>
      </c>
      <c r="G1699">
        <v>21</v>
      </c>
      <c r="H1699" s="8">
        <f>Cocina[[#This Row],[Tiempo de Preparación]]/Cocina[[#This Row],[Cantidad Ordenada]]</f>
        <v>10.5</v>
      </c>
      <c r="I1699">
        <f>Cocina[[#This Row],[Precio Unitario]]*Cocina[[#This Row],[Cantidad Ordenada]]</f>
        <v>40</v>
      </c>
      <c r="J1699">
        <f>Cocina[[#This Row],[Costo Unitario]]*Cocina[[#This Row],[Cantidad Ordenada]]</f>
        <v>24</v>
      </c>
      <c r="K1699">
        <f>Cocina[[#This Row],[Ganacia Bruta]]-Cocina[[#This Row],[Coste Total]]</f>
        <v>16</v>
      </c>
      <c r="L1699" s="3">
        <f>Cocina[[#This Row],[Ganancia Neta]]/Cocina[[#This Row],[Ganacia Bruta]]</f>
        <v>0.4</v>
      </c>
      <c r="N1699"/>
    </row>
    <row r="1700" spans="1:14" x14ac:dyDescent="0.2">
      <c r="A1700">
        <v>687</v>
      </c>
      <c r="B1700">
        <v>2</v>
      </c>
      <c r="C1700" t="s">
        <v>35</v>
      </c>
      <c r="D1700">
        <v>22</v>
      </c>
      <c r="E1700">
        <v>36</v>
      </c>
      <c r="F1700">
        <v>2</v>
      </c>
      <c r="G1700">
        <v>29</v>
      </c>
      <c r="H1700" s="8">
        <f>Cocina[[#This Row],[Tiempo de Preparación]]/Cocina[[#This Row],[Cantidad Ordenada]]</f>
        <v>14.5</v>
      </c>
      <c r="I1700">
        <f>Cocina[[#This Row],[Precio Unitario]]*Cocina[[#This Row],[Cantidad Ordenada]]</f>
        <v>72</v>
      </c>
      <c r="J1700">
        <f>Cocina[[#This Row],[Costo Unitario]]*Cocina[[#This Row],[Cantidad Ordenada]]</f>
        <v>44</v>
      </c>
      <c r="K1700">
        <f>Cocina[[#This Row],[Ganacia Bruta]]-Cocina[[#This Row],[Coste Total]]</f>
        <v>28</v>
      </c>
      <c r="L1700" s="3">
        <f>Cocina[[#This Row],[Ganancia Neta]]/Cocina[[#This Row],[Ganacia Bruta]]</f>
        <v>0.3888888888888889</v>
      </c>
      <c r="N1700"/>
    </row>
    <row r="1701" spans="1:14" x14ac:dyDescent="0.2">
      <c r="A1701">
        <v>688</v>
      </c>
      <c r="B1701">
        <v>3</v>
      </c>
      <c r="C1701" t="s">
        <v>18</v>
      </c>
      <c r="D1701">
        <v>17</v>
      </c>
      <c r="E1701">
        <v>29</v>
      </c>
      <c r="F1701">
        <v>1</v>
      </c>
      <c r="G1701">
        <v>14</v>
      </c>
      <c r="H1701" s="8">
        <f>Cocina[[#This Row],[Tiempo de Preparación]]/Cocina[[#This Row],[Cantidad Ordenada]]</f>
        <v>14</v>
      </c>
      <c r="I1701">
        <f>Cocina[[#This Row],[Precio Unitario]]*Cocina[[#This Row],[Cantidad Ordenada]]</f>
        <v>29</v>
      </c>
      <c r="J1701">
        <f>Cocina[[#This Row],[Costo Unitario]]*Cocina[[#This Row],[Cantidad Ordenada]]</f>
        <v>17</v>
      </c>
      <c r="K1701">
        <f>Cocina[[#This Row],[Ganacia Bruta]]-Cocina[[#This Row],[Coste Total]]</f>
        <v>12</v>
      </c>
      <c r="L1701" s="3">
        <f>Cocina[[#This Row],[Ganancia Neta]]/Cocina[[#This Row],[Ganacia Bruta]]</f>
        <v>0.41379310344827586</v>
      </c>
      <c r="N1701"/>
    </row>
    <row r="1702" spans="1:14" x14ac:dyDescent="0.2">
      <c r="A1702">
        <v>689</v>
      </c>
      <c r="B1702">
        <v>14</v>
      </c>
      <c r="C1702" t="s">
        <v>79</v>
      </c>
      <c r="D1702">
        <v>14</v>
      </c>
      <c r="E1702">
        <v>23</v>
      </c>
      <c r="F1702">
        <v>3</v>
      </c>
      <c r="G1702">
        <v>16</v>
      </c>
      <c r="H1702" s="8">
        <f>Cocina[[#This Row],[Tiempo de Preparación]]/Cocina[[#This Row],[Cantidad Ordenada]]</f>
        <v>5.333333333333333</v>
      </c>
      <c r="I1702">
        <f>Cocina[[#This Row],[Precio Unitario]]*Cocina[[#This Row],[Cantidad Ordenada]]</f>
        <v>69</v>
      </c>
      <c r="J1702">
        <f>Cocina[[#This Row],[Costo Unitario]]*Cocina[[#This Row],[Cantidad Ordenada]]</f>
        <v>42</v>
      </c>
      <c r="K1702">
        <f>Cocina[[#This Row],[Ganacia Bruta]]-Cocina[[#This Row],[Coste Total]]</f>
        <v>27</v>
      </c>
      <c r="L1702" s="3">
        <f>Cocina[[#This Row],[Ganancia Neta]]/Cocina[[#This Row],[Ganacia Bruta]]</f>
        <v>0.39130434782608697</v>
      </c>
      <c r="N1702"/>
    </row>
    <row r="1703" spans="1:14" x14ac:dyDescent="0.2">
      <c r="A1703">
        <v>689</v>
      </c>
      <c r="B1703">
        <v>14</v>
      </c>
      <c r="C1703" t="s">
        <v>50</v>
      </c>
      <c r="D1703">
        <v>15</v>
      </c>
      <c r="E1703">
        <v>25</v>
      </c>
      <c r="F1703">
        <v>3</v>
      </c>
      <c r="G1703">
        <v>7</v>
      </c>
      <c r="H1703" s="8">
        <f>Cocina[[#This Row],[Tiempo de Preparación]]/Cocina[[#This Row],[Cantidad Ordenada]]</f>
        <v>2.3333333333333335</v>
      </c>
      <c r="I1703">
        <f>Cocina[[#This Row],[Precio Unitario]]*Cocina[[#This Row],[Cantidad Ordenada]]</f>
        <v>75</v>
      </c>
      <c r="J1703">
        <f>Cocina[[#This Row],[Costo Unitario]]*Cocina[[#This Row],[Cantidad Ordenada]]</f>
        <v>45</v>
      </c>
      <c r="K1703">
        <f>Cocina[[#This Row],[Ganacia Bruta]]-Cocina[[#This Row],[Coste Total]]</f>
        <v>30</v>
      </c>
      <c r="L1703" s="3">
        <f>Cocina[[#This Row],[Ganancia Neta]]/Cocina[[#This Row],[Ganacia Bruta]]</f>
        <v>0.4</v>
      </c>
      <c r="N1703"/>
    </row>
    <row r="1704" spans="1:14" x14ac:dyDescent="0.2">
      <c r="A1704">
        <v>689</v>
      </c>
      <c r="B1704">
        <v>14</v>
      </c>
      <c r="C1704" t="s">
        <v>33</v>
      </c>
      <c r="D1704">
        <v>13</v>
      </c>
      <c r="E1704">
        <v>21</v>
      </c>
      <c r="F1704">
        <v>1</v>
      </c>
      <c r="G1704">
        <v>6</v>
      </c>
      <c r="H1704" s="8">
        <f>Cocina[[#This Row],[Tiempo de Preparación]]/Cocina[[#This Row],[Cantidad Ordenada]]</f>
        <v>6</v>
      </c>
      <c r="I1704">
        <f>Cocina[[#This Row],[Precio Unitario]]*Cocina[[#This Row],[Cantidad Ordenada]]</f>
        <v>21</v>
      </c>
      <c r="J1704">
        <f>Cocina[[#This Row],[Costo Unitario]]*Cocina[[#This Row],[Cantidad Ordenada]]</f>
        <v>13</v>
      </c>
      <c r="K1704">
        <f>Cocina[[#This Row],[Ganacia Bruta]]-Cocina[[#This Row],[Coste Total]]</f>
        <v>8</v>
      </c>
      <c r="L1704" s="3">
        <f>Cocina[[#This Row],[Ganancia Neta]]/Cocina[[#This Row],[Ganacia Bruta]]</f>
        <v>0.38095238095238093</v>
      </c>
      <c r="N1704"/>
    </row>
    <row r="1705" spans="1:14" x14ac:dyDescent="0.2">
      <c r="A1705">
        <v>690</v>
      </c>
      <c r="B1705">
        <v>15</v>
      </c>
      <c r="C1705" t="s">
        <v>26</v>
      </c>
      <c r="D1705">
        <v>25</v>
      </c>
      <c r="E1705">
        <v>40</v>
      </c>
      <c r="F1705">
        <v>1</v>
      </c>
      <c r="G1705">
        <v>49</v>
      </c>
      <c r="H1705" s="8">
        <f>Cocina[[#This Row],[Tiempo de Preparación]]/Cocina[[#This Row],[Cantidad Ordenada]]</f>
        <v>49</v>
      </c>
      <c r="I1705">
        <f>Cocina[[#This Row],[Precio Unitario]]*Cocina[[#This Row],[Cantidad Ordenada]]</f>
        <v>40</v>
      </c>
      <c r="J1705">
        <f>Cocina[[#This Row],[Costo Unitario]]*Cocina[[#This Row],[Cantidad Ordenada]]</f>
        <v>25</v>
      </c>
      <c r="K1705">
        <f>Cocina[[#This Row],[Ganacia Bruta]]-Cocina[[#This Row],[Coste Total]]</f>
        <v>15</v>
      </c>
      <c r="L1705" s="3">
        <f>Cocina[[#This Row],[Ganancia Neta]]/Cocina[[#This Row],[Ganacia Bruta]]</f>
        <v>0.375</v>
      </c>
      <c r="N1705"/>
    </row>
    <row r="1706" spans="1:14" x14ac:dyDescent="0.2">
      <c r="A1706">
        <v>690</v>
      </c>
      <c r="B1706">
        <v>15</v>
      </c>
      <c r="C1706" t="s">
        <v>47</v>
      </c>
      <c r="D1706">
        <v>19</v>
      </c>
      <c r="E1706">
        <v>31</v>
      </c>
      <c r="F1706">
        <v>2</v>
      </c>
      <c r="G1706">
        <v>16</v>
      </c>
      <c r="H1706" s="8">
        <f>Cocina[[#This Row],[Tiempo de Preparación]]/Cocina[[#This Row],[Cantidad Ordenada]]</f>
        <v>8</v>
      </c>
      <c r="I1706">
        <f>Cocina[[#This Row],[Precio Unitario]]*Cocina[[#This Row],[Cantidad Ordenada]]</f>
        <v>62</v>
      </c>
      <c r="J1706">
        <f>Cocina[[#This Row],[Costo Unitario]]*Cocina[[#This Row],[Cantidad Ordenada]]</f>
        <v>38</v>
      </c>
      <c r="K1706">
        <f>Cocina[[#This Row],[Ganacia Bruta]]-Cocina[[#This Row],[Coste Total]]</f>
        <v>24</v>
      </c>
      <c r="L1706" s="3">
        <f>Cocina[[#This Row],[Ganancia Neta]]/Cocina[[#This Row],[Ganacia Bruta]]</f>
        <v>0.38709677419354838</v>
      </c>
      <c r="N1706"/>
    </row>
    <row r="1707" spans="1:14" x14ac:dyDescent="0.2">
      <c r="A1707">
        <v>690</v>
      </c>
      <c r="B1707">
        <v>15</v>
      </c>
      <c r="C1707" t="s">
        <v>22</v>
      </c>
      <c r="D1707">
        <v>16</v>
      </c>
      <c r="E1707">
        <v>28</v>
      </c>
      <c r="F1707">
        <v>2</v>
      </c>
      <c r="G1707">
        <v>54</v>
      </c>
      <c r="H1707" s="8">
        <f>Cocina[[#This Row],[Tiempo de Preparación]]/Cocina[[#This Row],[Cantidad Ordenada]]</f>
        <v>27</v>
      </c>
      <c r="I1707">
        <f>Cocina[[#This Row],[Precio Unitario]]*Cocina[[#This Row],[Cantidad Ordenada]]</f>
        <v>56</v>
      </c>
      <c r="J1707">
        <f>Cocina[[#This Row],[Costo Unitario]]*Cocina[[#This Row],[Cantidad Ordenada]]</f>
        <v>32</v>
      </c>
      <c r="K1707">
        <f>Cocina[[#This Row],[Ganacia Bruta]]-Cocina[[#This Row],[Coste Total]]</f>
        <v>24</v>
      </c>
      <c r="L1707" s="3">
        <f>Cocina[[#This Row],[Ganancia Neta]]/Cocina[[#This Row],[Ganacia Bruta]]</f>
        <v>0.42857142857142855</v>
      </c>
      <c r="N1707"/>
    </row>
    <row r="1708" spans="1:14" x14ac:dyDescent="0.2">
      <c r="A1708">
        <v>690</v>
      </c>
      <c r="B1708">
        <v>15</v>
      </c>
      <c r="C1708" t="s">
        <v>102</v>
      </c>
      <c r="D1708">
        <v>20</v>
      </c>
      <c r="E1708">
        <v>33</v>
      </c>
      <c r="F1708">
        <v>1</v>
      </c>
      <c r="G1708">
        <v>24</v>
      </c>
      <c r="H1708" s="8">
        <f>Cocina[[#This Row],[Tiempo de Preparación]]/Cocina[[#This Row],[Cantidad Ordenada]]</f>
        <v>24</v>
      </c>
      <c r="I1708">
        <f>Cocina[[#This Row],[Precio Unitario]]*Cocina[[#This Row],[Cantidad Ordenada]]</f>
        <v>33</v>
      </c>
      <c r="J1708">
        <f>Cocina[[#This Row],[Costo Unitario]]*Cocina[[#This Row],[Cantidad Ordenada]]</f>
        <v>20</v>
      </c>
      <c r="K1708">
        <f>Cocina[[#This Row],[Ganacia Bruta]]-Cocina[[#This Row],[Coste Total]]</f>
        <v>13</v>
      </c>
      <c r="L1708" s="3">
        <f>Cocina[[#This Row],[Ganancia Neta]]/Cocina[[#This Row],[Ganacia Bruta]]</f>
        <v>0.39393939393939392</v>
      </c>
      <c r="N1708"/>
    </row>
    <row r="1709" spans="1:14" x14ac:dyDescent="0.2">
      <c r="A1709">
        <v>691</v>
      </c>
      <c r="B1709">
        <v>19</v>
      </c>
      <c r="C1709" t="s">
        <v>82</v>
      </c>
      <c r="D1709">
        <v>13</v>
      </c>
      <c r="E1709">
        <v>22</v>
      </c>
      <c r="F1709">
        <v>3</v>
      </c>
      <c r="G1709">
        <v>34</v>
      </c>
      <c r="H1709" s="8">
        <f>Cocina[[#This Row],[Tiempo de Preparación]]/Cocina[[#This Row],[Cantidad Ordenada]]</f>
        <v>11.333333333333334</v>
      </c>
      <c r="I1709">
        <f>Cocina[[#This Row],[Precio Unitario]]*Cocina[[#This Row],[Cantidad Ordenada]]</f>
        <v>66</v>
      </c>
      <c r="J1709">
        <f>Cocina[[#This Row],[Costo Unitario]]*Cocina[[#This Row],[Cantidad Ordenada]]</f>
        <v>39</v>
      </c>
      <c r="K1709">
        <f>Cocina[[#This Row],[Ganacia Bruta]]-Cocina[[#This Row],[Coste Total]]</f>
        <v>27</v>
      </c>
      <c r="L1709" s="3">
        <f>Cocina[[#This Row],[Ganancia Neta]]/Cocina[[#This Row],[Ganacia Bruta]]</f>
        <v>0.40909090909090912</v>
      </c>
      <c r="N1709"/>
    </row>
    <row r="1710" spans="1:14" x14ac:dyDescent="0.2">
      <c r="A1710">
        <v>692</v>
      </c>
      <c r="B1710">
        <v>9</v>
      </c>
      <c r="C1710" t="s">
        <v>11</v>
      </c>
      <c r="D1710">
        <v>21</v>
      </c>
      <c r="E1710">
        <v>35</v>
      </c>
      <c r="F1710">
        <v>3</v>
      </c>
      <c r="G1710">
        <v>33</v>
      </c>
      <c r="H1710" s="8">
        <f>Cocina[[#This Row],[Tiempo de Preparación]]/Cocina[[#This Row],[Cantidad Ordenada]]</f>
        <v>11</v>
      </c>
      <c r="I1710">
        <f>Cocina[[#This Row],[Precio Unitario]]*Cocina[[#This Row],[Cantidad Ordenada]]</f>
        <v>105</v>
      </c>
      <c r="J1710">
        <f>Cocina[[#This Row],[Costo Unitario]]*Cocina[[#This Row],[Cantidad Ordenada]]</f>
        <v>63</v>
      </c>
      <c r="K1710">
        <f>Cocina[[#This Row],[Ganacia Bruta]]-Cocina[[#This Row],[Coste Total]]</f>
        <v>42</v>
      </c>
      <c r="L1710" s="3">
        <f>Cocina[[#This Row],[Ganancia Neta]]/Cocina[[#This Row],[Ganacia Bruta]]</f>
        <v>0.4</v>
      </c>
      <c r="N1710"/>
    </row>
    <row r="1711" spans="1:14" x14ac:dyDescent="0.2">
      <c r="A1711">
        <v>692</v>
      </c>
      <c r="B1711">
        <v>9</v>
      </c>
      <c r="C1711" t="s">
        <v>31</v>
      </c>
      <c r="D1711">
        <v>18</v>
      </c>
      <c r="E1711">
        <v>30</v>
      </c>
      <c r="F1711">
        <v>1</v>
      </c>
      <c r="G1711">
        <v>49</v>
      </c>
      <c r="H1711" s="8">
        <f>Cocina[[#This Row],[Tiempo de Preparación]]/Cocina[[#This Row],[Cantidad Ordenada]]</f>
        <v>49</v>
      </c>
      <c r="I1711">
        <f>Cocina[[#This Row],[Precio Unitario]]*Cocina[[#This Row],[Cantidad Ordenada]]</f>
        <v>30</v>
      </c>
      <c r="J1711">
        <f>Cocina[[#This Row],[Costo Unitario]]*Cocina[[#This Row],[Cantidad Ordenada]]</f>
        <v>18</v>
      </c>
      <c r="K1711">
        <f>Cocina[[#This Row],[Ganacia Bruta]]-Cocina[[#This Row],[Coste Total]]</f>
        <v>12</v>
      </c>
      <c r="L1711" s="3">
        <f>Cocina[[#This Row],[Ganancia Neta]]/Cocina[[#This Row],[Ganacia Bruta]]</f>
        <v>0.4</v>
      </c>
      <c r="N1711"/>
    </row>
    <row r="1712" spans="1:14" x14ac:dyDescent="0.2">
      <c r="A1712">
        <v>692</v>
      </c>
      <c r="B1712">
        <v>9</v>
      </c>
      <c r="C1712" t="s">
        <v>37</v>
      </c>
      <c r="D1712">
        <v>10</v>
      </c>
      <c r="E1712">
        <v>18</v>
      </c>
      <c r="F1712">
        <v>1</v>
      </c>
      <c r="G1712">
        <v>11</v>
      </c>
      <c r="H1712" s="8">
        <f>Cocina[[#This Row],[Tiempo de Preparación]]/Cocina[[#This Row],[Cantidad Ordenada]]</f>
        <v>11</v>
      </c>
      <c r="I1712">
        <f>Cocina[[#This Row],[Precio Unitario]]*Cocina[[#This Row],[Cantidad Ordenada]]</f>
        <v>18</v>
      </c>
      <c r="J1712">
        <f>Cocina[[#This Row],[Costo Unitario]]*Cocina[[#This Row],[Cantidad Ordenada]]</f>
        <v>10</v>
      </c>
      <c r="K1712">
        <f>Cocina[[#This Row],[Ganacia Bruta]]-Cocina[[#This Row],[Coste Total]]</f>
        <v>8</v>
      </c>
      <c r="L1712" s="3">
        <f>Cocina[[#This Row],[Ganancia Neta]]/Cocina[[#This Row],[Ganacia Bruta]]</f>
        <v>0.44444444444444442</v>
      </c>
      <c r="N1712"/>
    </row>
    <row r="1713" spans="1:14" x14ac:dyDescent="0.2">
      <c r="A1713">
        <v>692</v>
      </c>
      <c r="B1713">
        <v>9</v>
      </c>
      <c r="C1713" t="s">
        <v>56</v>
      </c>
      <c r="D1713">
        <v>12</v>
      </c>
      <c r="E1713">
        <v>20</v>
      </c>
      <c r="F1713">
        <v>1</v>
      </c>
      <c r="G1713">
        <v>7</v>
      </c>
      <c r="H1713" s="8">
        <f>Cocina[[#This Row],[Tiempo de Preparación]]/Cocina[[#This Row],[Cantidad Ordenada]]</f>
        <v>7</v>
      </c>
      <c r="I1713">
        <f>Cocina[[#This Row],[Precio Unitario]]*Cocina[[#This Row],[Cantidad Ordenada]]</f>
        <v>20</v>
      </c>
      <c r="J1713">
        <f>Cocina[[#This Row],[Costo Unitario]]*Cocina[[#This Row],[Cantidad Ordenada]]</f>
        <v>12</v>
      </c>
      <c r="K1713">
        <f>Cocina[[#This Row],[Ganacia Bruta]]-Cocina[[#This Row],[Coste Total]]</f>
        <v>8</v>
      </c>
      <c r="L1713" s="3">
        <f>Cocina[[#This Row],[Ganancia Neta]]/Cocina[[#This Row],[Ganacia Bruta]]</f>
        <v>0.4</v>
      </c>
      <c r="N1713"/>
    </row>
    <row r="1714" spans="1:14" x14ac:dyDescent="0.2">
      <c r="A1714">
        <v>693</v>
      </c>
      <c r="B1714">
        <v>15</v>
      </c>
      <c r="C1714" t="s">
        <v>35</v>
      </c>
      <c r="D1714">
        <v>22</v>
      </c>
      <c r="E1714">
        <v>36</v>
      </c>
      <c r="F1714">
        <v>1</v>
      </c>
      <c r="G1714">
        <v>20</v>
      </c>
      <c r="H1714" s="8">
        <f>Cocina[[#This Row],[Tiempo de Preparación]]/Cocina[[#This Row],[Cantidad Ordenada]]</f>
        <v>20</v>
      </c>
      <c r="I1714">
        <f>Cocina[[#This Row],[Precio Unitario]]*Cocina[[#This Row],[Cantidad Ordenada]]</f>
        <v>36</v>
      </c>
      <c r="J1714">
        <f>Cocina[[#This Row],[Costo Unitario]]*Cocina[[#This Row],[Cantidad Ordenada]]</f>
        <v>22</v>
      </c>
      <c r="K1714">
        <f>Cocina[[#This Row],[Ganacia Bruta]]-Cocina[[#This Row],[Coste Total]]</f>
        <v>14</v>
      </c>
      <c r="L1714" s="3">
        <f>Cocina[[#This Row],[Ganancia Neta]]/Cocina[[#This Row],[Ganacia Bruta]]</f>
        <v>0.3888888888888889</v>
      </c>
      <c r="N1714"/>
    </row>
    <row r="1715" spans="1:14" x14ac:dyDescent="0.2">
      <c r="A1715">
        <v>693</v>
      </c>
      <c r="B1715">
        <v>15</v>
      </c>
      <c r="C1715" t="s">
        <v>33</v>
      </c>
      <c r="D1715">
        <v>13</v>
      </c>
      <c r="E1715">
        <v>21</v>
      </c>
      <c r="F1715">
        <v>2</v>
      </c>
      <c r="G1715">
        <v>24</v>
      </c>
      <c r="H1715" s="8">
        <f>Cocina[[#This Row],[Tiempo de Preparación]]/Cocina[[#This Row],[Cantidad Ordenada]]</f>
        <v>12</v>
      </c>
      <c r="I1715">
        <f>Cocina[[#This Row],[Precio Unitario]]*Cocina[[#This Row],[Cantidad Ordenada]]</f>
        <v>42</v>
      </c>
      <c r="J1715">
        <f>Cocina[[#This Row],[Costo Unitario]]*Cocina[[#This Row],[Cantidad Ordenada]]</f>
        <v>26</v>
      </c>
      <c r="K1715">
        <f>Cocina[[#This Row],[Ganacia Bruta]]-Cocina[[#This Row],[Coste Total]]</f>
        <v>16</v>
      </c>
      <c r="L1715" s="3">
        <f>Cocina[[#This Row],[Ganancia Neta]]/Cocina[[#This Row],[Ganacia Bruta]]</f>
        <v>0.38095238095238093</v>
      </c>
      <c r="N1715"/>
    </row>
    <row r="1716" spans="1:14" x14ac:dyDescent="0.2">
      <c r="A1716">
        <v>694</v>
      </c>
      <c r="B1716">
        <v>5</v>
      </c>
      <c r="C1716" t="s">
        <v>56</v>
      </c>
      <c r="D1716">
        <v>12</v>
      </c>
      <c r="E1716">
        <v>20</v>
      </c>
      <c r="F1716">
        <v>3</v>
      </c>
      <c r="G1716">
        <v>20</v>
      </c>
      <c r="H1716" s="8">
        <f>Cocina[[#This Row],[Tiempo de Preparación]]/Cocina[[#This Row],[Cantidad Ordenada]]</f>
        <v>6.666666666666667</v>
      </c>
      <c r="I1716">
        <f>Cocina[[#This Row],[Precio Unitario]]*Cocina[[#This Row],[Cantidad Ordenada]]</f>
        <v>60</v>
      </c>
      <c r="J1716">
        <f>Cocina[[#This Row],[Costo Unitario]]*Cocina[[#This Row],[Cantidad Ordenada]]</f>
        <v>36</v>
      </c>
      <c r="K1716">
        <f>Cocina[[#This Row],[Ganacia Bruta]]-Cocina[[#This Row],[Coste Total]]</f>
        <v>24</v>
      </c>
      <c r="L1716" s="3">
        <f>Cocina[[#This Row],[Ganancia Neta]]/Cocina[[#This Row],[Ganacia Bruta]]</f>
        <v>0.4</v>
      </c>
      <c r="N1716"/>
    </row>
    <row r="1717" spans="1:14" x14ac:dyDescent="0.2">
      <c r="A1717">
        <v>694</v>
      </c>
      <c r="B1717">
        <v>5</v>
      </c>
      <c r="C1717" t="s">
        <v>37</v>
      </c>
      <c r="D1717">
        <v>10</v>
      </c>
      <c r="E1717">
        <v>18</v>
      </c>
      <c r="F1717">
        <v>2</v>
      </c>
      <c r="G1717">
        <v>26</v>
      </c>
      <c r="H1717" s="8">
        <f>Cocina[[#This Row],[Tiempo de Preparación]]/Cocina[[#This Row],[Cantidad Ordenada]]</f>
        <v>13</v>
      </c>
      <c r="I1717">
        <f>Cocina[[#This Row],[Precio Unitario]]*Cocina[[#This Row],[Cantidad Ordenada]]</f>
        <v>36</v>
      </c>
      <c r="J1717">
        <f>Cocina[[#This Row],[Costo Unitario]]*Cocina[[#This Row],[Cantidad Ordenada]]</f>
        <v>20</v>
      </c>
      <c r="K1717">
        <f>Cocina[[#This Row],[Ganacia Bruta]]-Cocina[[#This Row],[Coste Total]]</f>
        <v>16</v>
      </c>
      <c r="L1717" s="3">
        <f>Cocina[[#This Row],[Ganancia Neta]]/Cocina[[#This Row],[Ganacia Bruta]]</f>
        <v>0.44444444444444442</v>
      </c>
      <c r="N1717"/>
    </row>
    <row r="1718" spans="1:14" x14ac:dyDescent="0.2">
      <c r="A1718">
        <v>694</v>
      </c>
      <c r="B1718">
        <v>5</v>
      </c>
      <c r="C1718" t="s">
        <v>26</v>
      </c>
      <c r="D1718">
        <v>25</v>
      </c>
      <c r="E1718">
        <v>40</v>
      </c>
      <c r="F1718">
        <v>1</v>
      </c>
      <c r="G1718">
        <v>40</v>
      </c>
      <c r="H1718" s="8">
        <f>Cocina[[#This Row],[Tiempo de Preparación]]/Cocina[[#This Row],[Cantidad Ordenada]]</f>
        <v>40</v>
      </c>
      <c r="I1718">
        <f>Cocina[[#This Row],[Precio Unitario]]*Cocina[[#This Row],[Cantidad Ordenada]]</f>
        <v>40</v>
      </c>
      <c r="J1718">
        <f>Cocina[[#This Row],[Costo Unitario]]*Cocina[[#This Row],[Cantidad Ordenada]]</f>
        <v>25</v>
      </c>
      <c r="K1718">
        <f>Cocina[[#This Row],[Ganacia Bruta]]-Cocina[[#This Row],[Coste Total]]</f>
        <v>15</v>
      </c>
      <c r="L1718" s="3">
        <f>Cocina[[#This Row],[Ganancia Neta]]/Cocina[[#This Row],[Ganacia Bruta]]</f>
        <v>0.375</v>
      </c>
      <c r="N1718"/>
    </row>
    <row r="1719" spans="1:14" x14ac:dyDescent="0.2">
      <c r="A1719">
        <v>694</v>
      </c>
      <c r="B1719">
        <v>5</v>
      </c>
      <c r="C1719" t="s">
        <v>33</v>
      </c>
      <c r="D1719">
        <v>13</v>
      </c>
      <c r="E1719">
        <v>21</v>
      </c>
      <c r="F1719">
        <v>1</v>
      </c>
      <c r="G1719">
        <v>42</v>
      </c>
      <c r="H1719" s="8">
        <f>Cocina[[#This Row],[Tiempo de Preparación]]/Cocina[[#This Row],[Cantidad Ordenada]]</f>
        <v>42</v>
      </c>
      <c r="I1719">
        <f>Cocina[[#This Row],[Precio Unitario]]*Cocina[[#This Row],[Cantidad Ordenada]]</f>
        <v>21</v>
      </c>
      <c r="J1719">
        <f>Cocina[[#This Row],[Costo Unitario]]*Cocina[[#This Row],[Cantidad Ordenada]]</f>
        <v>13</v>
      </c>
      <c r="K1719">
        <f>Cocina[[#This Row],[Ganacia Bruta]]-Cocina[[#This Row],[Coste Total]]</f>
        <v>8</v>
      </c>
      <c r="L1719" s="3">
        <f>Cocina[[#This Row],[Ganancia Neta]]/Cocina[[#This Row],[Ganacia Bruta]]</f>
        <v>0.38095238095238093</v>
      </c>
      <c r="N1719"/>
    </row>
    <row r="1720" spans="1:14" x14ac:dyDescent="0.2">
      <c r="A1720">
        <v>695</v>
      </c>
      <c r="B1720">
        <v>9</v>
      </c>
      <c r="C1720" t="s">
        <v>22</v>
      </c>
      <c r="D1720">
        <v>16</v>
      </c>
      <c r="E1720">
        <v>28</v>
      </c>
      <c r="F1720">
        <v>2</v>
      </c>
      <c r="G1720">
        <v>30</v>
      </c>
      <c r="H1720" s="8">
        <f>Cocina[[#This Row],[Tiempo de Preparación]]/Cocina[[#This Row],[Cantidad Ordenada]]</f>
        <v>15</v>
      </c>
      <c r="I1720">
        <f>Cocina[[#This Row],[Precio Unitario]]*Cocina[[#This Row],[Cantidad Ordenada]]</f>
        <v>56</v>
      </c>
      <c r="J1720">
        <f>Cocina[[#This Row],[Costo Unitario]]*Cocina[[#This Row],[Cantidad Ordenada]]</f>
        <v>32</v>
      </c>
      <c r="K1720">
        <f>Cocina[[#This Row],[Ganacia Bruta]]-Cocina[[#This Row],[Coste Total]]</f>
        <v>24</v>
      </c>
      <c r="L1720" s="3">
        <f>Cocina[[#This Row],[Ganancia Neta]]/Cocina[[#This Row],[Ganacia Bruta]]</f>
        <v>0.42857142857142855</v>
      </c>
      <c r="N1720"/>
    </row>
    <row r="1721" spans="1:14" x14ac:dyDescent="0.2">
      <c r="A1721">
        <v>695</v>
      </c>
      <c r="B1721">
        <v>9</v>
      </c>
      <c r="C1721" t="s">
        <v>31</v>
      </c>
      <c r="D1721">
        <v>18</v>
      </c>
      <c r="E1721">
        <v>30</v>
      </c>
      <c r="F1721">
        <v>2</v>
      </c>
      <c r="G1721">
        <v>7</v>
      </c>
      <c r="H1721" s="8">
        <f>Cocina[[#This Row],[Tiempo de Preparación]]/Cocina[[#This Row],[Cantidad Ordenada]]</f>
        <v>3.5</v>
      </c>
      <c r="I1721">
        <f>Cocina[[#This Row],[Precio Unitario]]*Cocina[[#This Row],[Cantidad Ordenada]]</f>
        <v>60</v>
      </c>
      <c r="J1721">
        <f>Cocina[[#This Row],[Costo Unitario]]*Cocina[[#This Row],[Cantidad Ordenada]]</f>
        <v>36</v>
      </c>
      <c r="K1721">
        <f>Cocina[[#This Row],[Ganacia Bruta]]-Cocina[[#This Row],[Coste Total]]</f>
        <v>24</v>
      </c>
      <c r="L1721" s="3">
        <f>Cocina[[#This Row],[Ganancia Neta]]/Cocina[[#This Row],[Ganacia Bruta]]</f>
        <v>0.4</v>
      </c>
      <c r="N1721"/>
    </row>
    <row r="1722" spans="1:14" x14ac:dyDescent="0.2">
      <c r="A1722">
        <v>696</v>
      </c>
      <c r="B1722">
        <v>2</v>
      </c>
      <c r="C1722" t="s">
        <v>79</v>
      </c>
      <c r="D1722">
        <v>14</v>
      </c>
      <c r="E1722">
        <v>23</v>
      </c>
      <c r="F1722">
        <v>2</v>
      </c>
      <c r="G1722">
        <v>23</v>
      </c>
      <c r="H1722" s="8">
        <f>Cocina[[#This Row],[Tiempo de Preparación]]/Cocina[[#This Row],[Cantidad Ordenada]]</f>
        <v>11.5</v>
      </c>
      <c r="I1722">
        <f>Cocina[[#This Row],[Precio Unitario]]*Cocina[[#This Row],[Cantidad Ordenada]]</f>
        <v>46</v>
      </c>
      <c r="J1722">
        <f>Cocina[[#This Row],[Costo Unitario]]*Cocina[[#This Row],[Cantidad Ordenada]]</f>
        <v>28</v>
      </c>
      <c r="K1722">
        <f>Cocina[[#This Row],[Ganacia Bruta]]-Cocina[[#This Row],[Coste Total]]</f>
        <v>18</v>
      </c>
      <c r="L1722" s="3">
        <f>Cocina[[#This Row],[Ganancia Neta]]/Cocina[[#This Row],[Ganacia Bruta]]</f>
        <v>0.39130434782608697</v>
      </c>
      <c r="N1722"/>
    </row>
    <row r="1723" spans="1:14" x14ac:dyDescent="0.2">
      <c r="A1723">
        <v>697</v>
      </c>
      <c r="B1723">
        <v>4</v>
      </c>
      <c r="C1723" t="s">
        <v>79</v>
      </c>
      <c r="D1723">
        <v>14</v>
      </c>
      <c r="E1723">
        <v>23</v>
      </c>
      <c r="F1723">
        <v>2</v>
      </c>
      <c r="G1723">
        <v>24</v>
      </c>
      <c r="H1723" s="8">
        <f>Cocina[[#This Row],[Tiempo de Preparación]]/Cocina[[#This Row],[Cantidad Ordenada]]</f>
        <v>12</v>
      </c>
      <c r="I1723">
        <f>Cocina[[#This Row],[Precio Unitario]]*Cocina[[#This Row],[Cantidad Ordenada]]</f>
        <v>46</v>
      </c>
      <c r="J1723">
        <f>Cocina[[#This Row],[Costo Unitario]]*Cocina[[#This Row],[Cantidad Ordenada]]</f>
        <v>28</v>
      </c>
      <c r="K1723">
        <f>Cocina[[#This Row],[Ganacia Bruta]]-Cocina[[#This Row],[Coste Total]]</f>
        <v>18</v>
      </c>
      <c r="L1723" s="3">
        <f>Cocina[[#This Row],[Ganancia Neta]]/Cocina[[#This Row],[Ganacia Bruta]]</f>
        <v>0.39130434782608697</v>
      </c>
      <c r="N1723"/>
    </row>
    <row r="1724" spans="1:14" x14ac:dyDescent="0.2">
      <c r="A1724">
        <v>697</v>
      </c>
      <c r="B1724">
        <v>4</v>
      </c>
      <c r="C1724" t="s">
        <v>102</v>
      </c>
      <c r="D1724">
        <v>20</v>
      </c>
      <c r="E1724">
        <v>33</v>
      </c>
      <c r="F1724">
        <v>2</v>
      </c>
      <c r="G1724">
        <v>41</v>
      </c>
      <c r="H1724" s="8">
        <f>Cocina[[#This Row],[Tiempo de Preparación]]/Cocina[[#This Row],[Cantidad Ordenada]]</f>
        <v>20.5</v>
      </c>
      <c r="I1724">
        <f>Cocina[[#This Row],[Precio Unitario]]*Cocina[[#This Row],[Cantidad Ordenada]]</f>
        <v>66</v>
      </c>
      <c r="J1724">
        <f>Cocina[[#This Row],[Costo Unitario]]*Cocina[[#This Row],[Cantidad Ordenada]]</f>
        <v>40</v>
      </c>
      <c r="K1724">
        <f>Cocina[[#This Row],[Ganacia Bruta]]-Cocina[[#This Row],[Coste Total]]</f>
        <v>26</v>
      </c>
      <c r="L1724" s="3">
        <f>Cocina[[#This Row],[Ganancia Neta]]/Cocina[[#This Row],[Ganacia Bruta]]</f>
        <v>0.39393939393939392</v>
      </c>
      <c r="N1724"/>
    </row>
    <row r="1725" spans="1:14" x14ac:dyDescent="0.2">
      <c r="A1725">
        <v>697</v>
      </c>
      <c r="B1725">
        <v>4</v>
      </c>
      <c r="C1725" t="s">
        <v>31</v>
      </c>
      <c r="D1725">
        <v>18</v>
      </c>
      <c r="E1725">
        <v>30</v>
      </c>
      <c r="F1725">
        <v>2</v>
      </c>
      <c r="G1725">
        <v>35</v>
      </c>
      <c r="H1725" s="8">
        <f>Cocina[[#This Row],[Tiempo de Preparación]]/Cocina[[#This Row],[Cantidad Ordenada]]</f>
        <v>17.5</v>
      </c>
      <c r="I1725">
        <f>Cocina[[#This Row],[Precio Unitario]]*Cocina[[#This Row],[Cantidad Ordenada]]</f>
        <v>60</v>
      </c>
      <c r="J1725">
        <f>Cocina[[#This Row],[Costo Unitario]]*Cocina[[#This Row],[Cantidad Ordenada]]</f>
        <v>36</v>
      </c>
      <c r="K1725">
        <f>Cocina[[#This Row],[Ganacia Bruta]]-Cocina[[#This Row],[Coste Total]]</f>
        <v>24</v>
      </c>
      <c r="L1725" s="3">
        <f>Cocina[[#This Row],[Ganancia Neta]]/Cocina[[#This Row],[Ganacia Bruta]]</f>
        <v>0.4</v>
      </c>
      <c r="N1725"/>
    </row>
    <row r="1726" spans="1:14" x14ac:dyDescent="0.2">
      <c r="A1726">
        <v>697</v>
      </c>
      <c r="B1726">
        <v>4</v>
      </c>
      <c r="C1726" t="s">
        <v>41</v>
      </c>
      <c r="D1726">
        <v>16</v>
      </c>
      <c r="E1726">
        <v>27</v>
      </c>
      <c r="F1726">
        <v>1</v>
      </c>
      <c r="G1726">
        <v>7</v>
      </c>
      <c r="H1726" s="8">
        <f>Cocina[[#This Row],[Tiempo de Preparación]]/Cocina[[#This Row],[Cantidad Ordenada]]</f>
        <v>7</v>
      </c>
      <c r="I1726">
        <f>Cocina[[#This Row],[Precio Unitario]]*Cocina[[#This Row],[Cantidad Ordenada]]</f>
        <v>27</v>
      </c>
      <c r="J1726">
        <f>Cocina[[#This Row],[Costo Unitario]]*Cocina[[#This Row],[Cantidad Ordenada]]</f>
        <v>16</v>
      </c>
      <c r="K1726">
        <f>Cocina[[#This Row],[Ganacia Bruta]]-Cocina[[#This Row],[Coste Total]]</f>
        <v>11</v>
      </c>
      <c r="L1726" s="3">
        <f>Cocina[[#This Row],[Ganancia Neta]]/Cocina[[#This Row],[Ganacia Bruta]]</f>
        <v>0.40740740740740738</v>
      </c>
      <c r="N1726"/>
    </row>
    <row r="1727" spans="1:14" x14ac:dyDescent="0.2">
      <c r="A1727">
        <v>698</v>
      </c>
      <c r="B1727">
        <v>19</v>
      </c>
      <c r="C1727" t="s">
        <v>41</v>
      </c>
      <c r="D1727">
        <v>16</v>
      </c>
      <c r="E1727">
        <v>27</v>
      </c>
      <c r="F1727">
        <v>1</v>
      </c>
      <c r="G1727">
        <v>55</v>
      </c>
      <c r="H1727" s="8">
        <f>Cocina[[#This Row],[Tiempo de Preparación]]/Cocina[[#This Row],[Cantidad Ordenada]]</f>
        <v>55</v>
      </c>
      <c r="I1727">
        <f>Cocina[[#This Row],[Precio Unitario]]*Cocina[[#This Row],[Cantidad Ordenada]]</f>
        <v>27</v>
      </c>
      <c r="J1727">
        <f>Cocina[[#This Row],[Costo Unitario]]*Cocina[[#This Row],[Cantidad Ordenada]]</f>
        <v>16</v>
      </c>
      <c r="K1727">
        <f>Cocina[[#This Row],[Ganacia Bruta]]-Cocina[[#This Row],[Coste Total]]</f>
        <v>11</v>
      </c>
      <c r="L1727" s="3">
        <f>Cocina[[#This Row],[Ganancia Neta]]/Cocina[[#This Row],[Ganacia Bruta]]</f>
        <v>0.40740740740740738</v>
      </c>
      <c r="N1727"/>
    </row>
    <row r="1728" spans="1:14" x14ac:dyDescent="0.2">
      <c r="A1728">
        <v>698</v>
      </c>
      <c r="B1728">
        <v>19</v>
      </c>
      <c r="C1728" t="s">
        <v>61</v>
      </c>
      <c r="D1728">
        <v>15</v>
      </c>
      <c r="E1728">
        <v>26</v>
      </c>
      <c r="F1728">
        <v>1</v>
      </c>
      <c r="G1728">
        <v>12</v>
      </c>
      <c r="H1728" s="8">
        <f>Cocina[[#This Row],[Tiempo de Preparación]]/Cocina[[#This Row],[Cantidad Ordenada]]</f>
        <v>12</v>
      </c>
      <c r="I1728">
        <f>Cocina[[#This Row],[Precio Unitario]]*Cocina[[#This Row],[Cantidad Ordenada]]</f>
        <v>26</v>
      </c>
      <c r="J1728">
        <f>Cocina[[#This Row],[Costo Unitario]]*Cocina[[#This Row],[Cantidad Ordenada]]</f>
        <v>15</v>
      </c>
      <c r="K1728">
        <f>Cocina[[#This Row],[Ganacia Bruta]]-Cocina[[#This Row],[Coste Total]]</f>
        <v>11</v>
      </c>
      <c r="L1728" s="3">
        <f>Cocina[[#This Row],[Ganancia Neta]]/Cocina[[#This Row],[Ganacia Bruta]]</f>
        <v>0.42307692307692307</v>
      </c>
      <c r="N1728"/>
    </row>
    <row r="1729" spans="1:14" x14ac:dyDescent="0.2">
      <c r="A1729">
        <v>698</v>
      </c>
      <c r="B1729">
        <v>19</v>
      </c>
      <c r="C1729" t="s">
        <v>79</v>
      </c>
      <c r="D1729">
        <v>14</v>
      </c>
      <c r="E1729">
        <v>23</v>
      </c>
      <c r="F1729">
        <v>3</v>
      </c>
      <c r="G1729">
        <v>19</v>
      </c>
      <c r="H1729" s="8">
        <f>Cocina[[#This Row],[Tiempo de Preparación]]/Cocina[[#This Row],[Cantidad Ordenada]]</f>
        <v>6.333333333333333</v>
      </c>
      <c r="I1729">
        <f>Cocina[[#This Row],[Precio Unitario]]*Cocina[[#This Row],[Cantidad Ordenada]]</f>
        <v>69</v>
      </c>
      <c r="J1729">
        <f>Cocina[[#This Row],[Costo Unitario]]*Cocina[[#This Row],[Cantidad Ordenada]]</f>
        <v>42</v>
      </c>
      <c r="K1729">
        <f>Cocina[[#This Row],[Ganacia Bruta]]-Cocina[[#This Row],[Coste Total]]</f>
        <v>27</v>
      </c>
      <c r="L1729" s="3">
        <f>Cocina[[#This Row],[Ganancia Neta]]/Cocina[[#This Row],[Ganacia Bruta]]</f>
        <v>0.39130434782608697</v>
      </c>
      <c r="N1729"/>
    </row>
    <row r="1730" spans="1:14" x14ac:dyDescent="0.2">
      <c r="A1730">
        <v>698</v>
      </c>
      <c r="B1730">
        <v>19</v>
      </c>
      <c r="C1730" t="s">
        <v>33</v>
      </c>
      <c r="D1730">
        <v>13</v>
      </c>
      <c r="E1730">
        <v>21</v>
      </c>
      <c r="F1730">
        <v>3</v>
      </c>
      <c r="G1730">
        <v>15</v>
      </c>
      <c r="H1730" s="8">
        <f>Cocina[[#This Row],[Tiempo de Preparación]]/Cocina[[#This Row],[Cantidad Ordenada]]</f>
        <v>5</v>
      </c>
      <c r="I1730">
        <f>Cocina[[#This Row],[Precio Unitario]]*Cocina[[#This Row],[Cantidad Ordenada]]</f>
        <v>63</v>
      </c>
      <c r="J1730">
        <f>Cocina[[#This Row],[Costo Unitario]]*Cocina[[#This Row],[Cantidad Ordenada]]</f>
        <v>39</v>
      </c>
      <c r="K1730">
        <f>Cocina[[#This Row],[Ganacia Bruta]]-Cocina[[#This Row],[Coste Total]]</f>
        <v>24</v>
      </c>
      <c r="L1730" s="3">
        <f>Cocina[[#This Row],[Ganancia Neta]]/Cocina[[#This Row],[Ganacia Bruta]]</f>
        <v>0.38095238095238093</v>
      </c>
      <c r="N1730"/>
    </row>
    <row r="1731" spans="1:14" x14ac:dyDescent="0.2">
      <c r="A1731">
        <v>699</v>
      </c>
      <c r="B1731">
        <v>8</v>
      </c>
      <c r="C1731" t="s">
        <v>18</v>
      </c>
      <c r="D1731">
        <v>17</v>
      </c>
      <c r="E1731">
        <v>29</v>
      </c>
      <c r="F1731">
        <v>2</v>
      </c>
      <c r="G1731">
        <v>11</v>
      </c>
      <c r="H1731" s="8">
        <f>Cocina[[#This Row],[Tiempo de Preparación]]/Cocina[[#This Row],[Cantidad Ordenada]]</f>
        <v>5.5</v>
      </c>
      <c r="I1731">
        <f>Cocina[[#This Row],[Precio Unitario]]*Cocina[[#This Row],[Cantidad Ordenada]]</f>
        <v>58</v>
      </c>
      <c r="J1731">
        <f>Cocina[[#This Row],[Costo Unitario]]*Cocina[[#This Row],[Cantidad Ordenada]]</f>
        <v>34</v>
      </c>
      <c r="K1731">
        <f>Cocina[[#This Row],[Ganacia Bruta]]-Cocina[[#This Row],[Coste Total]]</f>
        <v>24</v>
      </c>
      <c r="L1731" s="3">
        <f>Cocina[[#This Row],[Ganancia Neta]]/Cocina[[#This Row],[Ganacia Bruta]]</f>
        <v>0.41379310344827586</v>
      </c>
      <c r="N1731"/>
    </row>
    <row r="1732" spans="1:14" x14ac:dyDescent="0.2">
      <c r="A1732">
        <v>700</v>
      </c>
      <c r="B1732">
        <v>8</v>
      </c>
      <c r="C1732" t="s">
        <v>29</v>
      </c>
      <c r="D1732">
        <v>20</v>
      </c>
      <c r="E1732">
        <v>34</v>
      </c>
      <c r="F1732">
        <v>3</v>
      </c>
      <c r="G1732">
        <v>37</v>
      </c>
      <c r="H1732" s="8">
        <f>Cocina[[#This Row],[Tiempo de Preparación]]/Cocina[[#This Row],[Cantidad Ordenada]]</f>
        <v>12.333333333333334</v>
      </c>
      <c r="I1732">
        <f>Cocina[[#This Row],[Precio Unitario]]*Cocina[[#This Row],[Cantidad Ordenada]]</f>
        <v>102</v>
      </c>
      <c r="J1732">
        <f>Cocina[[#This Row],[Costo Unitario]]*Cocina[[#This Row],[Cantidad Ordenada]]</f>
        <v>60</v>
      </c>
      <c r="K1732">
        <f>Cocina[[#This Row],[Ganacia Bruta]]-Cocina[[#This Row],[Coste Total]]</f>
        <v>42</v>
      </c>
      <c r="L1732" s="3">
        <f>Cocina[[#This Row],[Ganancia Neta]]/Cocina[[#This Row],[Ganacia Bruta]]</f>
        <v>0.41176470588235292</v>
      </c>
      <c r="N1732"/>
    </row>
    <row r="1733" spans="1:14" x14ac:dyDescent="0.2">
      <c r="A1733">
        <v>700</v>
      </c>
      <c r="B1733">
        <v>8</v>
      </c>
      <c r="C1733" t="s">
        <v>61</v>
      </c>
      <c r="D1733">
        <v>15</v>
      </c>
      <c r="E1733">
        <v>26</v>
      </c>
      <c r="F1733">
        <v>3</v>
      </c>
      <c r="G1733">
        <v>35</v>
      </c>
      <c r="H1733" s="8">
        <f>Cocina[[#This Row],[Tiempo de Preparación]]/Cocina[[#This Row],[Cantidad Ordenada]]</f>
        <v>11.666666666666666</v>
      </c>
      <c r="I1733">
        <f>Cocina[[#This Row],[Precio Unitario]]*Cocina[[#This Row],[Cantidad Ordenada]]</f>
        <v>78</v>
      </c>
      <c r="J1733">
        <f>Cocina[[#This Row],[Costo Unitario]]*Cocina[[#This Row],[Cantidad Ordenada]]</f>
        <v>45</v>
      </c>
      <c r="K1733">
        <f>Cocina[[#This Row],[Ganacia Bruta]]-Cocina[[#This Row],[Coste Total]]</f>
        <v>33</v>
      </c>
      <c r="L1733" s="3">
        <f>Cocina[[#This Row],[Ganancia Neta]]/Cocina[[#This Row],[Ganacia Bruta]]</f>
        <v>0.42307692307692307</v>
      </c>
      <c r="N1733"/>
    </row>
    <row r="1734" spans="1:14" x14ac:dyDescent="0.2">
      <c r="A1734">
        <v>700</v>
      </c>
      <c r="B1734">
        <v>8</v>
      </c>
      <c r="C1734" t="s">
        <v>41</v>
      </c>
      <c r="D1734">
        <v>16</v>
      </c>
      <c r="E1734">
        <v>27</v>
      </c>
      <c r="F1734">
        <v>2</v>
      </c>
      <c r="G1734">
        <v>14</v>
      </c>
      <c r="H1734" s="8">
        <f>Cocina[[#This Row],[Tiempo de Preparación]]/Cocina[[#This Row],[Cantidad Ordenada]]</f>
        <v>7</v>
      </c>
      <c r="I1734">
        <f>Cocina[[#This Row],[Precio Unitario]]*Cocina[[#This Row],[Cantidad Ordenada]]</f>
        <v>54</v>
      </c>
      <c r="J1734">
        <f>Cocina[[#This Row],[Costo Unitario]]*Cocina[[#This Row],[Cantidad Ordenada]]</f>
        <v>32</v>
      </c>
      <c r="K1734">
        <f>Cocina[[#This Row],[Ganacia Bruta]]-Cocina[[#This Row],[Coste Total]]</f>
        <v>22</v>
      </c>
      <c r="L1734" s="3">
        <f>Cocina[[#This Row],[Ganancia Neta]]/Cocina[[#This Row],[Ganacia Bruta]]</f>
        <v>0.40740740740740738</v>
      </c>
      <c r="N1734"/>
    </row>
    <row r="1735" spans="1:14" x14ac:dyDescent="0.2">
      <c r="A1735">
        <v>701</v>
      </c>
      <c r="B1735">
        <v>19</v>
      </c>
      <c r="C1735" t="s">
        <v>102</v>
      </c>
      <c r="D1735">
        <v>20</v>
      </c>
      <c r="E1735">
        <v>33</v>
      </c>
      <c r="F1735">
        <v>2</v>
      </c>
      <c r="G1735">
        <v>42</v>
      </c>
      <c r="H1735" s="8">
        <f>Cocina[[#This Row],[Tiempo de Preparación]]/Cocina[[#This Row],[Cantidad Ordenada]]</f>
        <v>21</v>
      </c>
      <c r="I1735">
        <f>Cocina[[#This Row],[Precio Unitario]]*Cocina[[#This Row],[Cantidad Ordenada]]</f>
        <v>66</v>
      </c>
      <c r="J1735">
        <f>Cocina[[#This Row],[Costo Unitario]]*Cocina[[#This Row],[Cantidad Ordenada]]</f>
        <v>40</v>
      </c>
      <c r="K1735">
        <f>Cocina[[#This Row],[Ganacia Bruta]]-Cocina[[#This Row],[Coste Total]]</f>
        <v>26</v>
      </c>
      <c r="L1735" s="3">
        <f>Cocina[[#This Row],[Ganancia Neta]]/Cocina[[#This Row],[Ganacia Bruta]]</f>
        <v>0.39393939393939392</v>
      </c>
      <c r="N1735"/>
    </row>
    <row r="1736" spans="1:14" x14ac:dyDescent="0.2">
      <c r="A1736">
        <v>701</v>
      </c>
      <c r="B1736">
        <v>19</v>
      </c>
      <c r="C1736" t="s">
        <v>37</v>
      </c>
      <c r="D1736">
        <v>10</v>
      </c>
      <c r="E1736">
        <v>18</v>
      </c>
      <c r="F1736">
        <v>2</v>
      </c>
      <c r="G1736">
        <v>55</v>
      </c>
      <c r="H1736" s="8">
        <f>Cocina[[#This Row],[Tiempo de Preparación]]/Cocina[[#This Row],[Cantidad Ordenada]]</f>
        <v>27.5</v>
      </c>
      <c r="I1736">
        <f>Cocina[[#This Row],[Precio Unitario]]*Cocina[[#This Row],[Cantidad Ordenada]]</f>
        <v>36</v>
      </c>
      <c r="J1736">
        <f>Cocina[[#This Row],[Costo Unitario]]*Cocina[[#This Row],[Cantidad Ordenada]]</f>
        <v>20</v>
      </c>
      <c r="K1736">
        <f>Cocina[[#This Row],[Ganacia Bruta]]-Cocina[[#This Row],[Coste Total]]</f>
        <v>16</v>
      </c>
      <c r="L1736" s="3">
        <f>Cocina[[#This Row],[Ganancia Neta]]/Cocina[[#This Row],[Ganacia Bruta]]</f>
        <v>0.44444444444444442</v>
      </c>
      <c r="N1736"/>
    </row>
    <row r="1737" spans="1:14" x14ac:dyDescent="0.2">
      <c r="A1737">
        <v>702</v>
      </c>
      <c r="B1737">
        <v>13</v>
      </c>
      <c r="C1737" t="s">
        <v>37</v>
      </c>
      <c r="D1737">
        <v>10</v>
      </c>
      <c r="E1737">
        <v>18</v>
      </c>
      <c r="F1737">
        <v>2</v>
      </c>
      <c r="G1737">
        <v>59</v>
      </c>
      <c r="H1737" s="8">
        <f>Cocina[[#This Row],[Tiempo de Preparación]]/Cocina[[#This Row],[Cantidad Ordenada]]</f>
        <v>29.5</v>
      </c>
      <c r="I1737">
        <f>Cocina[[#This Row],[Precio Unitario]]*Cocina[[#This Row],[Cantidad Ordenada]]</f>
        <v>36</v>
      </c>
      <c r="J1737">
        <f>Cocina[[#This Row],[Costo Unitario]]*Cocina[[#This Row],[Cantidad Ordenada]]</f>
        <v>20</v>
      </c>
      <c r="K1737">
        <f>Cocina[[#This Row],[Ganacia Bruta]]-Cocina[[#This Row],[Coste Total]]</f>
        <v>16</v>
      </c>
      <c r="L1737" s="3">
        <f>Cocina[[#This Row],[Ganancia Neta]]/Cocina[[#This Row],[Ganacia Bruta]]</f>
        <v>0.44444444444444442</v>
      </c>
      <c r="N1737"/>
    </row>
    <row r="1738" spans="1:14" x14ac:dyDescent="0.2">
      <c r="A1738">
        <v>702</v>
      </c>
      <c r="B1738">
        <v>13</v>
      </c>
      <c r="C1738" t="s">
        <v>33</v>
      </c>
      <c r="D1738">
        <v>13</v>
      </c>
      <c r="E1738">
        <v>21</v>
      </c>
      <c r="F1738">
        <v>1</v>
      </c>
      <c r="G1738">
        <v>36</v>
      </c>
      <c r="H1738" s="8">
        <f>Cocina[[#This Row],[Tiempo de Preparación]]/Cocina[[#This Row],[Cantidad Ordenada]]</f>
        <v>36</v>
      </c>
      <c r="I1738">
        <f>Cocina[[#This Row],[Precio Unitario]]*Cocina[[#This Row],[Cantidad Ordenada]]</f>
        <v>21</v>
      </c>
      <c r="J1738">
        <f>Cocina[[#This Row],[Costo Unitario]]*Cocina[[#This Row],[Cantidad Ordenada]]</f>
        <v>13</v>
      </c>
      <c r="K1738">
        <f>Cocina[[#This Row],[Ganacia Bruta]]-Cocina[[#This Row],[Coste Total]]</f>
        <v>8</v>
      </c>
      <c r="L1738" s="3">
        <f>Cocina[[#This Row],[Ganancia Neta]]/Cocina[[#This Row],[Ganacia Bruta]]</f>
        <v>0.38095238095238093</v>
      </c>
      <c r="N1738"/>
    </row>
    <row r="1739" spans="1:14" x14ac:dyDescent="0.2">
      <c r="A1739">
        <v>702</v>
      </c>
      <c r="B1739">
        <v>13</v>
      </c>
      <c r="C1739" t="s">
        <v>41</v>
      </c>
      <c r="D1739">
        <v>16</v>
      </c>
      <c r="E1739">
        <v>27</v>
      </c>
      <c r="F1739">
        <v>2</v>
      </c>
      <c r="G1739">
        <v>29</v>
      </c>
      <c r="H1739" s="8">
        <f>Cocina[[#This Row],[Tiempo de Preparación]]/Cocina[[#This Row],[Cantidad Ordenada]]</f>
        <v>14.5</v>
      </c>
      <c r="I1739">
        <f>Cocina[[#This Row],[Precio Unitario]]*Cocina[[#This Row],[Cantidad Ordenada]]</f>
        <v>54</v>
      </c>
      <c r="J1739">
        <f>Cocina[[#This Row],[Costo Unitario]]*Cocina[[#This Row],[Cantidad Ordenada]]</f>
        <v>32</v>
      </c>
      <c r="K1739">
        <f>Cocina[[#This Row],[Ganacia Bruta]]-Cocina[[#This Row],[Coste Total]]</f>
        <v>22</v>
      </c>
      <c r="L1739" s="3">
        <f>Cocina[[#This Row],[Ganancia Neta]]/Cocina[[#This Row],[Ganacia Bruta]]</f>
        <v>0.40740740740740738</v>
      </c>
      <c r="N1739"/>
    </row>
    <row r="1740" spans="1:14" x14ac:dyDescent="0.2">
      <c r="A1740">
        <v>702</v>
      </c>
      <c r="B1740">
        <v>13</v>
      </c>
      <c r="C1740" t="s">
        <v>22</v>
      </c>
      <c r="D1740">
        <v>16</v>
      </c>
      <c r="E1740">
        <v>28</v>
      </c>
      <c r="F1740">
        <v>3</v>
      </c>
      <c r="G1740">
        <v>31</v>
      </c>
      <c r="H1740" s="8">
        <f>Cocina[[#This Row],[Tiempo de Preparación]]/Cocina[[#This Row],[Cantidad Ordenada]]</f>
        <v>10.333333333333334</v>
      </c>
      <c r="I1740">
        <f>Cocina[[#This Row],[Precio Unitario]]*Cocina[[#This Row],[Cantidad Ordenada]]</f>
        <v>84</v>
      </c>
      <c r="J1740">
        <f>Cocina[[#This Row],[Costo Unitario]]*Cocina[[#This Row],[Cantidad Ordenada]]</f>
        <v>48</v>
      </c>
      <c r="K1740">
        <f>Cocina[[#This Row],[Ganacia Bruta]]-Cocina[[#This Row],[Coste Total]]</f>
        <v>36</v>
      </c>
      <c r="L1740" s="3">
        <f>Cocina[[#This Row],[Ganancia Neta]]/Cocina[[#This Row],[Ganacia Bruta]]</f>
        <v>0.42857142857142855</v>
      </c>
      <c r="N1740"/>
    </row>
    <row r="1741" spans="1:14" x14ac:dyDescent="0.2">
      <c r="A1741">
        <v>703</v>
      </c>
      <c r="B1741">
        <v>9</v>
      </c>
      <c r="C1741" t="s">
        <v>33</v>
      </c>
      <c r="D1741">
        <v>13</v>
      </c>
      <c r="E1741">
        <v>21</v>
      </c>
      <c r="F1741">
        <v>3</v>
      </c>
      <c r="G1741">
        <v>29</v>
      </c>
      <c r="H1741" s="8">
        <f>Cocina[[#This Row],[Tiempo de Preparación]]/Cocina[[#This Row],[Cantidad Ordenada]]</f>
        <v>9.6666666666666661</v>
      </c>
      <c r="I1741">
        <f>Cocina[[#This Row],[Precio Unitario]]*Cocina[[#This Row],[Cantidad Ordenada]]</f>
        <v>63</v>
      </c>
      <c r="J1741">
        <f>Cocina[[#This Row],[Costo Unitario]]*Cocina[[#This Row],[Cantidad Ordenada]]</f>
        <v>39</v>
      </c>
      <c r="K1741">
        <f>Cocina[[#This Row],[Ganacia Bruta]]-Cocina[[#This Row],[Coste Total]]</f>
        <v>24</v>
      </c>
      <c r="L1741" s="3">
        <f>Cocina[[#This Row],[Ganancia Neta]]/Cocina[[#This Row],[Ganacia Bruta]]</f>
        <v>0.38095238095238093</v>
      </c>
      <c r="N1741"/>
    </row>
    <row r="1742" spans="1:14" x14ac:dyDescent="0.2">
      <c r="A1742">
        <v>704</v>
      </c>
      <c r="B1742">
        <v>13</v>
      </c>
      <c r="C1742" t="s">
        <v>37</v>
      </c>
      <c r="D1742">
        <v>10</v>
      </c>
      <c r="E1742">
        <v>18</v>
      </c>
      <c r="F1742">
        <v>1</v>
      </c>
      <c r="G1742">
        <v>38</v>
      </c>
      <c r="H1742" s="8">
        <f>Cocina[[#This Row],[Tiempo de Preparación]]/Cocina[[#This Row],[Cantidad Ordenada]]</f>
        <v>38</v>
      </c>
      <c r="I1742">
        <f>Cocina[[#This Row],[Precio Unitario]]*Cocina[[#This Row],[Cantidad Ordenada]]</f>
        <v>18</v>
      </c>
      <c r="J1742">
        <f>Cocina[[#This Row],[Costo Unitario]]*Cocina[[#This Row],[Cantidad Ordenada]]</f>
        <v>10</v>
      </c>
      <c r="K1742">
        <f>Cocina[[#This Row],[Ganacia Bruta]]-Cocina[[#This Row],[Coste Total]]</f>
        <v>8</v>
      </c>
      <c r="L1742" s="3">
        <f>Cocina[[#This Row],[Ganancia Neta]]/Cocina[[#This Row],[Ganacia Bruta]]</f>
        <v>0.44444444444444442</v>
      </c>
      <c r="N1742"/>
    </row>
    <row r="1743" spans="1:14" x14ac:dyDescent="0.2">
      <c r="A1743">
        <v>705</v>
      </c>
      <c r="B1743">
        <v>12</v>
      </c>
      <c r="C1743" t="s">
        <v>56</v>
      </c>
      <c r="D1743">
        <v>12</v>
      </c>
      <c r="E1743">
        <v>20</v>
      </c>
      <c r="F1743">
        <v>3</v>
      </c>
      <c r="G1743">
        <v>25</v>
      </c>
      <c r="H1743" s="8">
        <f>Cocina[[#This Row],[Tiempo de Preparación]]/Cocina[[#This Row],[Cantidad Ordenada]]</f>
        <v>8.3333333333333339</v>
      </c>
      <c r="I1743">
        <f>Cocina[[#This Row],[Precio Unitario]]*Cocina[[#This Row],[Cantidad Ordenada]]</f>
        <v>60</v>
      </c>
      <c r="J1743">
        <f>Cocina[[#This Row],[Costo Unitario]]*Cocina[[#This Row],[Cantidad Ordenada]]</f>
        <v>36</v>
      </c>
      <c r="K1743">
        <f>Cocina[[#This Row],[Ganacia Bruta]]-Cocina[[#This Row],[Coste Total]]</f>
        <v>24</v>
      </c>
      <c r="L1743" s="3">
        <f>Cocina[[#This Row],[Ganancia Neta]]/Cocina[[#This Row],[Ganacia Bruta]]</f>
        <v>0.4</v>
      </c>
      <c r="N1743"/>
    </row>
    <row r="1744" spans="1:14" x14ac:dyDescent="0.2">
      <c r="A1744">
        <v>705</v>
      </c>
      <c r="B1744">
        <v>12</v>
      </c>
      <c r="C1744" t="s">
        <v>61</v>
      </c>
      <c r="D1744">
        <v>15</v>
      </c>
      <c r="E1744">
        <v>26</v>
      </c>
      <c r="F1744">
        <v>2</v>
      </c>
      <c r="G1744">
        <v>8</v>
      </c>
      <c r="H1744" s="8">
        <f>Cocina[[#This Row],[Tiempo de Preparación]]/Cocina[[#This Row],[Cantidad Ordenada]]</f>
        <v>4</v>
      </c>
      <c r="I1744">
        <f>Cocina[[#This Row],[Precio Unitario]]*Cocina[[#This Row],[Cantidad Ordenada]]</f>
        <v>52</v>
      </c>
      <c r="J1744">
        <f>Cocina[[#This Row],[Costo Unitario]]*Cocina[[#This Row],[Cantidad Ordenada]]</f>
        <v>30</v>
      </c>
      <c r="K1744">
        <f>Cocina[[#This Row],[Ganacia Bruta]]-Cocina[[#This Row],[Coste Total]]</f>
        <v>22</v>
      </c>
      <c r="L1744" s="3">
        <f>Cocina[[#This Row],[Ganancia Neta]]/Cocina[[#This Row],[Ganacia Bruta]]</f>
        <v>0.42307692307692307</v>
      </c>
      <c r="N1744"/>
    </row>
    <row r="1745" spans="1:14" x14ac:dyDescent="0.2">
      <c r="A1745">
        <v>706</v>
      </c>
      <c r="B1745">
        <v>20</v>
      </c>
      <c r="C1745" t="s">
        <v>37</v>
      </c>
      <c r="D1745">
        <v>10</v>
      </c>
      <c r="E1745">
        <v>18</v>
      </c>
      <c r="F1745">
        <v>3</v>
      </c>
      <c r="G1745">
        <v>33</v>
      </c>
      <c r="H1745" s="8">
        <f>Cocina[[#This Row],[Tiempo de Preparación]]/Cocina[[#This Row],[Cantidad Ordenada]]</f>
        <v>11</v>
      </c>
      <c r="I1745">
        <f>Cocina[[#This Row],[Precio Unitario]]*Cocina[[#This Row],[Cantidad Ordenada]]</f>
        <v>54</v>
      </c>
      <c r="J1745">
        <f>Cocina[[#This Row],[Costo Unitario]]*Cocina[[#This Row],[Cantidad Ordenada]]</f>
        <v>30</v>
      </c>
      <c r="K1745">
        <f>Cocina[[#This Row],[Ganacia Bruta]]-Cocina[[#This Row],[Coste Total]]</f>
        <v>24</v>
      </c>
      <c r="L1745" s="3">
        <f>Cocina[[#This Row],[Ganancia Neta]]/Cocina[[#This Row],[Ganacia Bruta]]</f>
        <v>0.44444444444444442</v>
      </c>
      <c r="N1745"/>
    </row>
    <row r="1746" spans="1:14" x14ac:dyDescent="0.2">
      <c r="A1746">
        <v>707</v>
      </c>
      <c r="B1746">
        <v>15</v>
      </c>
      <c r="C1746" t="s">
        <v>95</v>
      </c>
      <c r="D1746">
        <v>19</v>
      </c>
      <c r="E1746">
        <v>32</v>
      </c>
      <c r="F1746">
        <v>1</v>
      </c>
      <c r="G1746">
        <v>31</v>
      </c>
      <c r="H1746" s="8">
        <f>Cocina[[#This Row],[Tiempo de Preparación]]/Cocina[[#This Row],[Cantidad Ordenada]]</f>
        <v>31</v>
      </c>
      <c r="I1746">
        <f>Cocina[[#This Row],[Precio Unitario]]*Cocina[[#This Row],[Cantidad Ordenada]]</f>
        <v>32</v>
      </c>
      <c r="J1746">
        <f>Cocina[[#This Row],[Costo Unitario]]*Cocina[[#This Row],[Cantidad Ordenada]]</f>
        <v>19</v>
      </c>
      <c r="K1746">
        <f>Cocina[[#This Row],[Ganacia Bruta]]-Cocina[[#This Row],[Coste Total]]</f>
        <v>13</v>
      </c>
      <c r="L1746" s="3">
        <f>Cocina[[#This Row],[Ganancia Neta]]/Cocina[[#This Row],[Ganacia Bruta]]</f>
        <v>0.40625</v>
      </c>
      <c r="N1746"/>
    </row>
    <row r="1747" spans="1:14" x14ac:dyDescent="0.2">
      <c r="A1747">
        <v>707</v>
      </c>
      <c r="B1747">
        <v>15</v>
      </c>
      <c r="C1747" t="s">
        <v>33</v>
      </c>
      <c r="D1747">
        <v>13</v>
      </c>
      <c r="E1747">
        <v>21</v>
      </c>
      <c r="F1747">
        <v>1</v>
      </c>
      <c r="G1747">
        <v>42</v>
      </c>
      <c r="H1747" s="8">
        <f>Cocina[[#This Row],[Tiempo de Preparación]]/Cocina[[#This Row],[Cantidad Ordenada]]</f>
        <v>42</v>
      </c>
      <c r="I1747">
        <f>Cocina[[#This Row],[Precio Unitario]]*Cocina[[#This Row],[Cantidad Ordenada]]</f>
        <v>21</v>
      </c>
      <c r="J1747">
        <f>Cocina[[#This Row],[Costo Unitario]]*Cocina[[#This Row],[Cantidad Ordenada]]</f>
        <v>13</v>
      </c>
      <c r="K1747">
        <f>Cocina[[#This Row],[Ganacia Bruta]]-Cocina[[#This Row],[Coste Total]]</f>
        <v>8</v>
      </c>
      <c r="L1747" s="3">
        <f>Cocina[[#This Row],[Ganancia Neta]]/Cocina[[#This Row],[Ganacia Bruta]]</f>
        <v>0.38095238095238093</v>
      </c>
      <c r="N1747"/>
    </row>
    <row r="1748" spans="1:14" x14ac:dyDescent="0.2">
      <c r="A1748">
        <v>707</v>
      </c>
      <c r="B1748">
        <v>15</v>
      </c>
      <c r="C1748" t="s">
        <v>31</v>
      </c>
      <c r="D1748">
        <v>18</v>
      </c>
      <c r="E1748">
        <v>30</v>
      </c>
      <c r="F1748">
        <v>2</v>
      </c>
      <c r="G1748">
        <v>53</v>
      </c>
      <c r="H1748" s="8">
        <f>Cocina[[#This Row],[Tiempo de Preparación]]/Cocina[[#This Row],[Cantidad Ordenada]]</f>
        <v>26.5</v>
      </c>
      <c r="I1748">
        <f>Cocina[[#This Row],[Precio Unitario]]*Cocina[[#This Row],[Cantidad Ordenada]]</f>
        <v>60</v>
      </c>
      <c r="J1748">
        <f>Cocina[[#This Row],[Costo Unitario]]*Cocina[[#This Row],[Cantidad Ordenada]]</f>
        <v>36</v>
      </c>
      <c r="K1748">
        <f>Cocina[[#This Row],[Ganacia Bruta]]-Cocina[[#This Row],[Coste Total]]</f>
        <v>24</v>
      </c>
      <c r="L1748" s="3">
        <f>Cocina[[#This Row],[Ganancia Neta]]/Cocina[[#This Row],[Ganacia Bruta]]</f>
        <v>0.4</v>
      </c>
      <c r="N1748"/>
    </row>
    <row r="1749" spans="1:14" x14ac:dyDescent="0.2">
      <c r="A1749">
        <v>707</v>
      </c>
      <c r="B1749">
        <v>15</v>
      </c>
      <c r="C1749" t="s">
        <v>35</v>
      </c>
      <c r="D1749">
        <v>22</v>
      </c>
      <c r="E1749">
        <v>36</v>
      </c>
      <c r="F1749">
        <v>2</v>
      </c>
      <c r="G1749">
        <v>11</v>
      </c>
      <c r="H1749" s="8">
        <f>Cocina[[#This Row],[Tiempo de Preparación]]/Cocina[[#This Row],[Cantidad Ordenada]]</f>
        <v>5.5</v>
      </c>
      <c r="I1749">
        <f>Cocina[[#This Row],[Precio Unitario]]*Cocina[[#This Row],[Cantidad Ordenada]]</f>
        <v>72</v>
      </c>
      <c r="J1749">
        <f>Cocina[[#This Row],[Costo Unitario]]*Cocina[[#This Row],[Cantidad Ordenada]]</f>
        <v>44</v>
      </c>
      <c r="K1749">
        <f>Cocina[[#This Row],[Ganacia Bruta]]-Cocina[[#This Row],[Coste Total]]</f>
        <v>28</v>
      </c>
      <c r="L1749" s="3">
        <f>Cocina[[#This Row],[Ganancia Neta]]/Cocina[[#This Row],[Ganacia Bruta]]</f>
        <v>0.3888888888888889</v>
      </c>
      <c r="N1749"/>
    </row>
    <row r="1750" spans="1:14" x14ac:dyDescent="0.2">
      <c r="A1750">
        <v>708</v>
      </c>
      <c r="B1750">
        <v>5</v>
      </c>
      <c r="C1750" t="s">
        <v>41</v>
      </c>
      <c r="D1750">
        <v>16</v>
      </c>
      <c r="E1750">
        <v>27</v>
      </c>
      <c r="F1750">
        <v>2</v>
      </c>
      <c r="G1750">
        <v>24</v>
      </c>
      <c r="H1750" s="8">
        <f>Cocina[[#This Row],[Tiempo de Preparación]]/Cocina[[#This Row],[Cantidad Ordenada]]</f>
        <v>12</v>
      </c>
      <c r="I1750">
        <f>Cocina[[#This Row],[Precio Unitario]]*Cocina[[#This Row],[Cantidad Ordenada]]</f>
        <v>54</v>
      </c>
      <c r="J1750">
        <f>Cocina[[#This Row],[Costo Unitario]]*Cocina[[#This Row],[Cantidad Ordenada]]</f>
        <v>32</v>
      </c>
      <c r="K1750">
        <f>Cocina[[#This Row],[Ganacia Bruta]]-Cocina[[#This Row],[Coste Total]]</f>
        <v>22</v>
      </c>
      <c r="L1750" s="3">
        <f>Cocina[[#This Row],[Ganancia Neta]]/Cocina[[#This Row],[Ganacia Bruta]]</f>
        <v>0.40740740740740738</v>
      </c>
      <c r="N1750"/>
    </row>
    <row r="1751" spans="1:14" x14ac:dyDescent="0.2">
      <c r="A1751">
        <v>709</v>
      </c>
      <c r="B1751">
        <v>8</v>
      </c>
      <c r="C1751" t="s">
        <v>33</v>
      </c>
      <c r="D1751">
        <v>13</v>
      </c>
      <c r="E1751">
        <v>21</v>
      </c>
      <c r="F1751">
        <v>2</v>
      </c>
      <c r="G1751">
        <v>7</v>
      </c>
      <c r="H1751" s="8">
        <f>Cocina[[#This Row],[Tiempo de Preparación]]/Cocina[[#This Row],[Cantidad Ordenada]]</f>
        <v>3.5</v>
      </c>
      <c r="I1751">
        <f>Cocina[[#This Row],[Precio Unitario]]*Cocina[[#This Row],[Cantidad Ordenada]]</f>
        <v>42</v>
      </c>
      <c r="J1751">
        <f>Cocina[[#This Row],[Costo Unitario]]*Cocina[[#This Row],[Cantidad Ordenada]]</f>
        <v>26</v>
      </c>
      <c r="K1751">
        <f>Cocina[[#This Row],[Ganacia Bruta]]-Cocina[[#This Row],[Coste Total]]</f>
        <v>16</v>
      </c>
      <c r="L1751" s="3">
        <f>Cocina[[#This Row],[Ganancia Neta]]/Cocina[[#This Row],[Ganacia Bruta]]</f>
        <v>0.38095238095238093</v>
      </c>
      <c r="N1751"/>
    </row>
    <row r="1752" spans="1:14" x14ac:dyDescent="0.2">
      <c r="A1752">
        <v>709</v>
      </c>
      <c r="B1752">
        <v>8</v>
      </c>
      <c r="C1752" t="s">
        <v>11</v>
      </c>
      <c r="D1752">
        <v>21</v>
      </c>
      <c r="E1752">
        <v>35</v>
      </c>
      <c r="F1752">
        <v>1</v>
      </c>
      <c r="G1752">
        <v>33</v>
      </c>
      <c r="H1752" s="8">
        <f>Cocina[[#This Row],[Tiempo de Preparación]]/Cocina[[#This Row],[Cantidad Ordenada]]</f>
        <v>33</v>
      </c>
      <c r="I1752">
        <f>Cocina[[#This Row],[Precio Unitario]]*Cocina[[#This Row],[Cantidad Ordenada]]</f>
        <v>35</v>
      </c>
      <c r="J1752">
        <f>Cocina[[#This Row],[Costo Unitario]]*Cocina[[#This Row],[Cantidad Ordenada]]</f>
        <v>21</v>
      </c>
      <c r="K1752">
        <f>Cocina[[#This Row],[Ganacia Bruta]]-Cocina[[#This Row],[Coste Total]]</f>
        <v>14</v>
      </c>
      <c r="L1752" s="3">
        <f>Cocina[[#This Row],[Ganancia Neta]]/Cocina[[#This Row],[Ganacia Bruta]]</f>
        <v>0.4</v>
      </c>
      <c r="N1752"/>
    </row>
    <row r="1753" spans="1:14" x14ac:dyDescent="0.2">
      <c r="A1753">
        <v>709</v>
      </c>
      <c r="B1753">
        <v>8</v>
      </c>
      <c r="C1753" t="s">
        <v>102</v>
      </c>
      <c r="D1753">
        <v>20</v>
      </c>
      <c r="E1753">
        <v>33</v>
      </c>
      <c r="F1753">
        <v>2</v>
      </c>
      <c r="G1753">
        <v>27</v>
      </c>
      <c r="H1753" s="8">
        <f>Cocina[[#This Row],[Tiempo de Preparación]]/Cocina[[#This Row],[Cantidad Ordenada]]</f>
        <v>13.5</v>
      </c>
      <c r="I1753">
        <f>Cocina[[#This Row],[Precio Unitario]]*Cocina[[#This Row],[Cantidad Ordenada]]</f>
        <v>66</v>
      </c>
      <c r="J1753">
        <f>Cocina[[#This Row],[Costo Unitario]]*Cocina[[#This Row],[Cantidad Ordenada]]</f>
        <v>40</v>
      </c>
      <c r="K1753">
        <f>Cocina[[#This Row],[Ganacia Bruta]]-Cocina[[#This Row],[Coste Total]]</f>
        <v>26</v>
      </c>
      <c r="L1753" s="3">
        <f>Cocina[[#This Row],[Ganancia Neta]]/Cocina[[#This Row],[Ganacia Bruta]]</f>
        <v>0.39393939393939392</v>
      </c>
      <c r="N1753"/>
    </row>
    <row r="1754" spans="1:14" x14ac:dyDescent="0.2">
      <c r="A1754">
        <v>709</v>
      </c>
      <c r="B1754">
        <v>8</v>
      </c>
      <c r="C1754" t="s">
        <v>50</v>
      </c>
      <c r="D1754">
        <v>15</v>
      </c>
      <c r="E1754">
        <v>25</v>
      </c>
      <c r="F1754">
        <v>2</v>
      </c>
      <c r="G1754">
        <v>31</v>
      </c>
      <c r="H1754" s="8">
        <f>Cocina[[#This Row],[Tiempo de Preparación]]/Cocina[[#This Row],[Cantidad Ordenada]]</f>
        <v>15.5</v>
      </c>
      <c r="I1754">
        <f>Cocina[[#This Row],[Precio Unitario]]*Cocina[[#This Row],[Cantidad Ordenada]]</f>
        <v>50</v>
      </c>
      <c r="J1754">
        <f>Cocina[[#This Row],[Costo Unitario]]*Cocina[[#This Row],[Cantidad Ordenada]]</f>
        <v>30</v>
      </c>
      <c r="K1754">
        <f>Cocina[[#This Row],[Ganacia Bruta]]-Cocina[[#This Row],[Coste Total]]</f>
        <v>20</v>
      </c>
      <c r="L1754" s="3">
        <f>Cocina[[#This Row],[Ganancia Neta]]/Cocina[[#This Row],[Ganacia Bruta]]</f>
        <v>0.4</v>
      </c>
      <c r="N1754"/>
    </row>
    <row r="1755" spans="1:14" x14ac:dyDescent="0.2">
      <c r="A1755">
        <v>710</v>
      </c>
      <c r="B1755">
        <v>18</v>
      </c>
      <c r="C1755" t="s">
        <v>56</v>
      </c>
      <c r="D1755">
        <v>12</v>
      </c>
      <c r="E1755">
        <v>20</v>
      </c>
      <c r="F1755">
        <v>2</v>
      </c>
      <c r="G1755">
        <v>32</v>
      </c>
      <c r="H1755" s="8">
        <f>Cocina[[#This Row],[Tiempo de Preparación]]/Cocina[[#This Row],[Cantidad Ordenada]]</f>
        <v>16</v>
      </c>
      <c r="I1755">
        <f>Cocina[[#This Row],[Precio Unitario]]*Cocina[[#This Row],[Cantidad Ordenada]]</f>
        <v>40</v>
      </c>
      <c r="J1755">
        <f>Cocina[[#This Row],[Costo Unitario]]*Cocina[[#This Row],[Cantidad Ordenada]]</f>
        <v>24</v>
      </c>
      <c r="K1755">
        <f>Cocina[[#This Row],[Ganacia Bruta]]-Cocina[[#This Row],[Coste Total]]</f>
        <v>16</v>
      </c>
      <c r="L1755" s="3">
        <f>Cocina[[#This Row],[Ganancia Neta]]/Cocina[[#This Row],[Ganacia Bruta]]</f>
        <v>0.4</v>
      </c>
      <c r="N1755"/>
    </row>
    <row r="1756" spans="1:14" x14ac:dyDescent="0.2">
      <c r="A1756">
        <v>710</v>
      </c>
      <c r="B1756">
        <v>18</v>
      </c>
      <c r="C1756" t="s">
        <v>44</v>
      </c>
      <c r="D1756">
        <v>11</v>
      </c>
      <c r="E1756">
        <v>19</v>
      </c>
      <c r="F1756">
        <v>3</v>
      </c>
      <c r="G1756">
        <v>45</v>
      </c>
      <c r="H1756" s="8">
        <f>Cocina[[#This Row],[Tiempo de Preparación]]/Cocina[[#This Row],[Cantidad Ordenada]]</f>
        <v>15</v>
      </c>
      <c r="I1756">
        <f>Cocina[[#This Row],[Precio Unitario]]*Cocina[[#This Row],[Cantidad Ordenada]]</f>
        <v>57</v>
      </c>
      <c r="J1756">
        <f>Cocina[[#This Row],[Costo Unitario]]*Cocina[[#This Row],[Cantidad Ordenada]]</f>
        <v>33</v>
      </c>
      <c r="K1756">
        <f>Cocina[[#This Row],[Ganacia Bruta]]-Cocina[[#This Row],[Coste Total]]</f>
        <v>24</v>
      </c>
      <c r="L1756" s="3">
        <f>Cocina[[#This Row],[Ganancia Neta]]/Cocina[[#This Row],[Ganacia Bruta]]</f>
        <v>0.42105263157894735</v>
      </c>
      <c r="N1756"/>
    </row>
    <row r="1757" spans="1:14" x14ac:dyDescent="0.2">
      <c r="A1757">
        <v>710</v>
      </c>
      <c r="B1757">
        <v>18</v>
      </c>
      <c r="C1757" t="s">
        <v>37</v>
      </c>
      <c r="D1757">
        <v>10</v>
      </c>
      <c r="E1757">
        <v>18</v>
      </c>
      <c r="F1757">
        <v>1</v>
      </c>
      <c r="G1757">
        <v>20</v>
      </c>
      <c r="H1757" s="8">
        <f>Cocina[[#This Row],[Tiempo de Preparación]]/Cocina[[#This Row],[Cantidad Ordenada]]</f>
        <v>20</v>
      </c>
      <c r="I1757">
        <f>Cocina[[#This Row],[Precio Unitario]]*Cocina[[#This Row],[Cantidad Ordenada]]</f>
        <v>18</v>
      </c>
      <c r="J1757">
        <f>Cocina[[#This Row],[Costo Unitario]]*Cocina[[#This Row],[Cantidad Ordenada]]</f>
        <v>10</v>
      </c>
      <c r="K1757">
        <f>Cocina[[#This Row],[Ganacia Bruta]]-Cocina[[#This Row],[Coste Total]]</f>
        <v>8</v>
      </c>
      <c r="L1757" s="3">
        <f>Cocina[[#This Row],[Ganancia Neta]]/Cocina[[#This Row],[Ganacia Bruta]]</f>
        <v>0.44444444444444442</v>
      </c>
      <c r="N1757"/>
    </row>
    <row r="1758" spans="1:14" x14ac:dyDescent="0.2">
      <c r="A1758">
        <v>710</v>
      </c>
      <c r="B1758">
        <v>18</v>
      </c>
      <c r="C1758" t="s">
        <v>79</v>
      </c>
      <c r="D1758">
        <v>14</v>
      </c>
      <c r="E1758">
        <v>23</v>
      </c>
      <c r="F1758">
        <v>1</v>
      </c>
      <c r="G1758">
        <v>43</v>
      </c>
      <c r="H1758" s="8">
        <f>Cocina[[#This Row],[Tiempo de Preparación]]/Cocina[[#This Row],[Cantidad Ordenada]]</f>
        <v>43</v>
      </c>
      <c r="I1758">
        <f>Cocina[[#This Row],[Precio Unitario]]*Cocina[[#This Row],[Cantidad Ordenada]]</f>
        <v>23</v>
      </c>
      <c r="J1758">
        <f>Cocina[[#This Row],[Costo Unitario]]*Cocina[[#This Row],[Cantidad Ordenada]]</f>
        <v>14</v>
      </c>
      <c r="K1758">
        <f>Cocina[[#This Row],[Ganacia Bruta]]-Cocina[[#This Row],[Coste Total]]</f>
        <v>9</v>
      </c>
      <c r="L1758" s="3">
        <f>Cocina[[#This Row],[Ganancia Neta]]/Cocina[[#This Row],[Ganacia Bruta]]</f>
        <v>0.39130434782608697</v>
      </c>
      <c r="N1758"/>
    </row>
    <row r="1759" spans="1:14" x14ac:dyDescent="0.2">
      <c r="A1759">
        <v>711</v>
      </c>
      <c r="B1759">
        <v>20</v>
      </c>
      <c r="C1759" t="s">
        <v>29</v>
      </c>
      <c r="D1759">
        <v>20</v>
      </c>
      <c r="E1759">
        <v>34</v>
      </c>
      <c r="F1759">
        <v>3</v>
      </c>
      <c r="G1759">
        <v>43</v>
      </c>
      <c r="H1759" s="8">
        <f>Cocina[[#This Row],[Tiempo de Preparación]]/Cocina[[#This Row],[Cantidad Ordenada]]</f>
        <v>14.333333333333334</v>
      </c>
      <c r="I1759">
        <f>Cocina[[#This Row],[Precio Unitario]]*Cocina[[#This Row],[Cantidad Ordenada]]</f>
        <v>102</v>
      </c>
      <c r="J1759">
        <f>Cocina[[#This Row],[Costo Unitario]]*Cocina[[#This Row],[Cantidad Ordenada]]</f>
        <v>60</v>
      </c>
      <c r="K1759">
        <f>Cocina[[#This Row],[Ganacia Bruta]]-Cocina[[#This Row],[Coste Total]]</f>
        <v>42</v>
      </c>
      <c r="L1759" s="3">
        <f>Cocina[[#This Row],[Ganancia Neta]]/Cocina[[#This Row],[Ganacia Bruta]]</f>
        <v>0.41176470588235292</v>
      </c>
      <c r="N1759"/>
    </row>
    <row r="1760" spans="1:14" x14ac:dyDescent="0.2">
      <c r="A1760">
        <v>711</v>
      </c>
      <c r="B1760">
        <v>20</v>
      </c>
      <c r="C1760" t="s">
        <v>95</v>
      </c>
      <c r="D1760">
        <v>19</v>
      </c>
      <c r="E1760">
        <v>32</v>
      </c>
      <c r="F1760">
        <v>2</v>
      </c>
      <c r="G1760">
        <v>16</v>
      </c>
      <c r="H1760" s="8">
        <f>Cocina[[#This Row],[Tiempo de Preparación]]/Cocina[[#This Row],[Cantidad Ordenada]]</f>
        <v>8</v>
      </c>
      <c r="I1760">
        <f>Cocina[[#This Row],[Precio Unitario]]*Cocina[[#This Row],[Cantidad Ordenada]]</f>
        <v>64</v>
      </c>
      <c r="J1760">
        <f>Cocina[[#This Row],[Costo Unitario]]*Cocina[[#This Row],[Cantidad Ordenada]]</f>
        <v>38</v>
      </c>
      <c r="K1760">
        <f>Cocina[[#This Row],[Ganacia Bruta]]-Cocina[[#This Row],[Coste Total]]</f>
        <v>26</v>
      </c>
      <c r="L1760" s="3">
        <f>Cocina[[#This Row],[Ganancia Neta]]/Cocina[[#This Row],[Ganacia Bruta]]</f>
        <v>0.40625</v>
      </c>
      <c r="N1760"/>
    </row>
    <row r="1761" spans="1:14" x14ac:dyDescent="0.2">
      <c r="A1761">
        <v>712</v>
      </c>
      <c r="B1761">
        <v>10</v>
      </c>
      <c r="C1761" t="s">
        <v>65</v>
      </c>
      <c r="D1761">
        <v>14</v>
      </c>
      <c r="E1761">
        <v>24</v>
      </c>
      <c r="F1761">
        <v>2</v>
      </c>
      <c r="G1761">
        <v>49</v>
      </c>
      <c r="H1761" s="8">
        <f>Cocina[[#This Row],[Tiempo de Preparación]]/Cocina[[#This Row],[Cantidad Ordenada]]</f>
        <v>24.5</v>
      </c>
      <c r="I1761">
        <f>Cocina[[#This Row],[Precio Unitario]]*Cocina[[#This Row],[Cantidad Ordenada]]</f>
        <v>48</v>
      </c>
      <c r="J1761">
        <f>Cocina[[#This Row],[Costo Unitario]]*Cocina[[#This Row],[Cantidad Ordenada]]</f>
        <v>28</v>
      </c>
      <c r="K1761">
        <f>Cocina[[#This Row],[Ganacia Bruta]]-Cocina[[#This Row],[Coste Total]]</f>
        <v>20</v>
      </c>
      <c r="L1761" s="3">
        <f>Cocina[[#This Row],[Ganancia Neta]]/Cocina[[#This Row],[Ganacia Bruta]]</f>
        <v>0.41666666666666669</v>
      </c>
      <c r="N1761"/>
    </row>
    <row r="1762" spans="1:14" x14ac:dyDescent="0.2">
      <c r="A1762">
        <v>713</v>
      </c>
      <c r="B1762">
        <v>6</v>
      </c>
      <c r="C1762" t="s">
        <v>102</v>
      </c>
      <c r="D1762">
        <v>20</v>
      </c>
      <c r="E1762">
        <v>33</v>
      </c>
      <c r="F1762">
        <v>3</v>
      </c>
      <c r="G1762">
        <v>41</v>
      </c>
      <c r="H1762" s="8">
        <f>Cocina[[#This Row],[Tiempo de Preparación]]/Cocina[[#This Row],[Cantidad Ordenada]]</f>
        <v>13.666666666666666</v>
      </c>
      <c r="I1762">
        <f>Cocina[[#This Row],[Precio Unitario]]*Cocina[[#This Row],[Cantidad Ordenada]]</f>
        <v>99</v>
      </c>
      <c r="J1762">
        <f>Cocina[[#This Row],[Costo Unitario]]*Cocina[[#This Row],[Cantidad Ordenada]]</f>
        <v>60</v>
      </c>
      <c r="K1762">
        <f>Cocina[[#This Row],[Ganacia Bruta]]-Cocina[[#This Row],[Coste Total]]</f>
        <v>39</v>
      </c>
      <c r="L1762" s="3">
        <f>Cocina[[#This Row],[Ganancia Neta]]/Cocina[[#This Row],[Ganacia Bruta]]</f>
        <v>0.39393939393939392</v>
      </c>
      <c r="N1762"/>
    </row>
    <row r="1763" spans="1:14" x14ac:dyDescent="0.2">
      <c r="A1763">
        <v>713</v>
      </c>
      <c r="B1763">
        <v>6</v>
      </c>
      <c r="C1763" t="s">
        <v>18</v>
      </c>
      <c r="D1763">
        <v>17</v>
      </c>
      <c r="E1763">
        <v>29</v>
      </c>
      <c r="F1763">
        <v>3</v>
      </c>
      <c r="G1763">
        <v>14</v>
      </c>
      <c r="H1763" s="8">
        <f>Cocina[[#This Row],[Tiempo de Preparación]]/Cocina[[#This Row],[Cantidad Ordenada]]</f>
        <v>4.666666666666667</v>
      </c>
      <c r="I1763">
        <f>Cocina[[#This Row],[Precio Unitario]]*Cocina[[#This Row],[Cantidad Ordenada]]</f>
        <v>87</v>
      </c>
      <c r="J1763">
        <f>Cocina[[#This Row],[Costo Unitario]]*Cocina[[#This Row],[Cantidad Ordenada]]</f>
        <v>51</v>
      </c>
      <c r="K1763">
        <f>Cocina[[#This Row],[Ganacia Bruta]]-Cocina[[#This Row],[Coste Total]]</f>
        <v>36</v>
      </c>
      <c r="L1763" s="3">
        <f>Cocina[[#This Row],[Ganancia Neta]]/Cocina[[#This Row],[Ganacia Bruta]]</f>
        <v>0.41379310344827586</v>
      </c>
      <c r="N1763"/>
    </row>
    <row r="1764" spans="1:14" x14ac:dyDescent="0.2">
      <c r="A1764">
        <v>713</v>
      </c>
      <c r="B1764">
        <v>6</v>
      </c>
      <c r="C1764" t="s">
        <v>95</v>
      </c>
      <c r="D1764">
        <v>19</v>
      </c>
      <c r="E1764">
        <v>32</v>
      </c>
      <c r="F1764">
        <v>3</v>
      </c>
      <c r="G1764">
        <v>45</v>
      </c>
      <c r="H1764" s="8">
        <f>Cocina[[#This Row],[Tiempo de Preparación]]/Cocina[[#This Row],[Cantidad Ordenada]]</f>
        <v>15</v>
      </c>
      <c r="I1764">
        <f>Cocina[[#This Row],[Precio Unitario]]*Cocina[[#This Row],[Cantidad Ordenada]]</f>
        <v>96</v>
      </c>
      <c r="J1764">
        <f>Cocina[[#This Row],[Costo Unitario]]*Cocina[[#This Row],[Cantidad Ordenada]]</f>
        <v>57</v>
      </c>
      <c r="K1764">
        <f>Cocina[[#This Row],[Ganacia Bruta]]-Cocina[[#This Row],[Coste Total]]</f>
        <v>39</v>
      </c>
      <c r="L1764" s="3">
        <f>Cocina[[#This Row],[Ganancia Neta]]/Cocina[[#This Row],[Ganacia Bruta]]</f>
        <v>0.40625</v>
      </c>
      <c r="N1764"/>
    </row>
    <row r="1765" spans="1:14" x14ac:dyDescent="0.2">
      <c r="A1765">
        <v>713</v>
      </c>
      <c r="B1765">
        <v>6</v>
      </c>
      <c r="C1765" t="s">
        <v>61</v>
      </c>
      <c r="D1765">
        <v>15</v>
      </c>
      <c r="E1765">
        <v>26</v>
      </c>
      <c r="F1765">
        <v>3</v>
      </c>
      <c r="G1765">
        <v>25</v>
      </c>
      <c r="H1765" s="8">
        <f>Cocina[[#This Row],[Tiempo de Preparación]]/Cocina[[#This Row],[Cantidad Ordenada]]</f>
        <v>8.3333333333333339</v>
      </c>
      <c r="I1765">
        <f>Cocina[[#This Row],[Precio Unitario]]*Cocina[[#This Row],[Cantidad Ordenada]]</f>
        <v>78</v>
      </c>
      <c r="J1765">
        <f>Cocina[[#This Row],[Costo Unitario]]*Cocina[[#This Row],[Cantidad Ordenada]]</f>
        <v>45</v>
      </c>
      <c r="K1765">
        <f>Cocina[[#This Row],[Ganacia Bruta]]-Cocina[[#This Row],[Coste Total]]</f>
        <v>33</v>
      </c>
      <c r="L1765" s="3">
        <f>Cocina[[#This Row],[Ganancia Neta]]/Cocina[[#This Row],[Ganacia Bruta]]</f>
        <v>0.42307692307692307</v>
      </c>
      <c r="N1765"/>
    </row>
    <row r="1766" spans="1:14" x14ac:dyDescent="0.2">
      <c r="A1766">
        <v>714</v>
      </c>
      <c r="B1766">
        <v>19</v>
      </c>
      <c r="C1766" t="s">
        <v>29</v>
      </c>
      <c r="D1766">
        <v>20</v>
      </c>
      <c r="E1766">
        <v>34</v>
      </c>
      <c r="F1766">
        <v>3</v>
      </c>
      <c r="G1766">
        <v>17</v>
      </c>
      <c r="H1766" s="8">
        <f>Cocina[[#This Row],[Tiempo de Preparación]]/Cocina[[#This Row],[Cantidad Ordenada]]</f>
        <v>5.666666666666667</v>
      </c>
      <c r="I1766">
        <f>Cocina[[#This Row],[Precio Unitario]]*Cocina[[#This Row],[Cantidad Ordenada]]</f>
        <v>102</v>
      </c>
      <c r="J1766">
        <f>Cocina[[#This Row],[Costo Unitario]]*Cocina[[#This Row],[Cantidad Ordenada]]</f>
        <v>60</v>
      </c>
      <c r="K1766">
        <f>Cocina[[#This Row],[Ganacia Bruta]]-Cocina[[#This Row],[Coste Total]]</f>
        <v>42</v>
      </c>
      <c r="L1766" s="3">
        <f>Cocina[[#This Row],[Ganancia Neta]]/Cocina[[#This Row],[Ganacia Bruta]]</f>
        <v>0.41176470588235292</v>
      </c>
      <c r="N1766"/>
    </row>
    <row r="1767" spans="1:14" x14ac:dyDescent="0.2">
      <c r="A1767">
        <v>714</v>
      </c>
      <c r="B1767">
        <v>19</v>
      </c>
      <c r="C1767" t="s">
        <v>31</v>
      </c>
      <c r="D1767">
        <v>18</v>
      </c>
      <c r="E1767">
        <v>30</v>
      </c>
      <c r="F1767">
        <v>3</v>
      </c>
      <c r="G1767">
        <v>17</v>
      </c>
      <c r="H1767" s="8">
        <f>Cocina[[#This Row],[Tiempo de Preparación]]/Cocina[[#This Row],[Cantidad Ordenada]]</f>
        <v>5.666666666666667</v>
      </c>
      <c r="I1767">
        <f>Cocina[[#This Row],[Precio Unitario]]*Cocina[[#This Row],[Cantidad Ordenada]]</f>
        <v>90</v>
      </c>
      <c r="J1767">
        <f>Cocina[[#This Row],[Costo Unitario]]*Cocina[[#This Row],[Cantidad Ordenada]]</f>
        <v>54</v>
      </c>
      <c r="K1767">
        <f>Cocina[[#This Row],[Ganacia Bruta]]-Cocina[[#This Row],[Coste Total]]</f>
        <v>36</v>
      </c>
      <c r="L1767" s="3">
        <f>Cocina[[#This Row],[Ganancia Neta]]/Cocina[[#This Row],[Ganacia Bruta]]</f>
        <v>0.4</v>
      </c>
      <c r="N1767"/>
    </row>
    <row r="1768" spans="1:14" x14ac:dyDescent="0.2">
      <c r="A1768">
        <v>714</v>
      </c>
      <c r="B1768">
        <v>19</v>
      </c>
      <c r="C1768" t="s">
        <v>102</v>
      </c>
      <c r="D1768">
        <v>20</v>
      </c>
      <c r="E1768">
        <v>33</v>
      </c>
      <c r="F1768">
        <v>1</v>
      </c>
      <c r="G1768">
        <v>29</v>
      </c>
      <c r="H1768" s="8">
        <f>Cocina[[#This Row],[Tiempo de Preparación]]/Cocina[[#This Row],[Cantidad Ordenada]]</f>
        <v>29</v>
      </c>
      <c r="I1768">
        <f>Cocina[[#This Row],[Precio Unitario]]*Cocina[[#This Row],[Cantidad Ordenada]]</f>
        <v>33</v>
      </c>
      <c r="J1768">
        <f>Cocina[[#This Row],[Costo Unitario]]*Cocina[[#This Row],[Cantidad Ordenada]]</f>
        <v>20</v>
      </c>
      <c r="K1768">
        <f>Cocina[[#This Row],[Ganacia Bruta]]-Cocina[[#This Row],[Coste Total]]</f>
        <v>13</v>
      </c>
      <c r="L1768" s="3">
        <f>Cocina[[#This Row],[Ganancia Neta]]/Cocina[[#This Row],[Ganacia Bruta]]</f>
        <v>0.39393939393939392</v>
      </c>
      <c r="N1768"/>
    </row>
    <row r="1769" spans="1:14" x14ac:dyDescent="0.2">
      <c r="A1769">
        <v>715</v>
      </c>
      <c r="B1769">
        <v>12</v>
      </c>
      <c r="C1769" t="s">
        <v>31</v>
      </c>
      <c r="D1769">
        <v>18</v>
      </c>
      <c r="E1769">
        <v>30</v>
      </c>
      <c r="F1769">
        <v>3</v>
      </c>
      <c r="G1769">
        <v>35</v>
      </c>
      <c r="H1769" s="8">
        <f>Cocina[[#This Row],[Tiempo de Preparación]]/Cocina[[#This Row],[Cantidad Ordenada]]</f>
        <v>11.666666666666666</v>
      </c>
      <c r="I1769">
        <f>Cocina[[#This Row],[Precio Unitario]]*Cocina[[#This Row],[Cantidad Ordenada]]</f>
        <v>90</v>
      </c>
      <c r="J1769">
        <f>Cocina[[#This Row],[Costo Unitario]]*Cocina[[#This Row],[Cantidad Ordenada]]</f>
        <v>54</v>
      </c>
      <c r="K1769">
        <f>Cocina[[#This Row],[Ganacia Bruta]]-Cocina[[#This Row],[Coste Total]]</f>
        <v>36</v>
      </c>
      <c r="L1769" s="3">
        <f>Cocina[[#This Row],[Ganancia Neta]]/Cocina[[#This Row],[Ganacia Bruta]]</f>
        <v>0.4</v>
      </c>
      <c r="N1769"/>
    </row>
    <row r="1770" spans="1:14" x14ac:dyDescent="0.2">
      <c r="A1770">
        <v>715</v>
      </c>
      <c r="B1770">
        <v>12</v>
      </c>
      <c r="C1770" t="s">
        <v>41</v>
      </c>
      <c r="D1770">
        <v>16</v>
      </c>
      <c r="E1770">
        <v>27</v>
      </c>
      <c r="F1770">
        <v>1</v>
      </c>
      <c r="G1770">
        <v>14</v>
      </c>
      <c r="H1770" s="8">
        <f>Cocina[[#This Row],[Tiempo de Preparación]]/Cocina[[#This Row],[Cantidad Ordenada]]</f>
        <v>14</v>
      </c>
      <c r="I1770">
        <f>Cocina[[#This Row],[Precio Unitario]]*Cocina[[#This Row],[Cantidad Ordenada]]</f>
        <v>27</v>
      </c>
      <c r="J1770">
        <f>Cocina[[#This Row],[Costo Unitario]]*Cocina[[#This Row],[Cantidad Ordenada]]</f>
        <v>16</v>
      </c>
      <c r="K1770">
        <f>Cocina[[#This Row],[Ganacia Bruta]]-Cocina[[#This Row],[Coste Total]]</f>
        <v>11</v>
      </c>
      <c r="L1770" s="3">
        <f>Cocina[[#This Row],[Ganancia Neta]]/Cocina[[#This Row],[Ganacia Bruta]]</f>
        <v>0.40740740740740738</v>
      </c>
      <c r="N1770"/>
    </row>
    <row r="1771" spans="1:14" x14ac:dyDescent="0.2">
      <c r="A1771">
        <v>715</v>
      </c>
      <c r="B1771">
        <v>12</v>
      </c>
      <c r="C1771" t="s">
        <v>50</v>
      </c>
      <c r="D1771">
        <v>15</v>
      </c>
      <c r="E1771">
        <v>25</v>
      </c>
      <c r="F1771">
        <v>3</v>
      </c>
      <c r="G1771">
        <v>38</v>
      </c>
      <c r="H1771" s="8">
        <f>Cocina[[#This Row],[Tiempo de Preparación]]/Cocina[[#This Row],[Cantidad Ordenada]]</f>
        <v>12.666666666666666</v>
      </c>
      <c r="I1771">
        <f>Cocina[[#This Row],[Precio Unitario]]*Cocina[[#This Row],[Cantidad Ordenada]]</f>
        <v>75</v>
      </c>
      <c r="J1771">
        <f>Cocina[[#This Row],[Costo Unitario]]*Cocina[[#This Row],[Cantidad Ordenada]]</f>
        <v>45</v>
      </c>
      <c r="K1771">
        <f>Cocina[[#This Row],[Ganacia Bruta]]-Cocina[[#This Row],[Coste Total]]</f>
        <v>30</v>
      </c>
      <c r="L1771" s="3">
        <f>Cocina[[#This Row],[Ganancia Neta]]/Cocina[[#This Row],[Ganacia Bruta]]</f>
        <v>0.4</v>
      </c>
      <c r="N1771"/>
    </row>
    <row r="1772" spans="1:14" x14ac:dyDescent="0.2">
      <c r="A1772">
        <v>715</v>
      </c>
      <c r="B1772">
        <v>12</v>
      </c>
      <c r="C1772" t="s">
        <v>37</v>
      </c>
      <c r="D1772">
        <v>10</v>
      </c>
      <c r="E1772">
        <v>18</v>
      </c>
      <c r="F1772">
        <v>3</v>
      </c>
      <c r="G1772">
        <v>49</v>
      </c>
      <c r="H1772" s="8">
        <f>Cocina[[#This Row],[Tiempo de Preparación]]/Cocina[[#This Row],[Cantidad Ordenada]]</f>
        <v>16.333333333333332</v>
      </c>
      <c r="I1772">
        <f>Cocina[[#This Row],[Precio Unitario]]*Cocina[[#This Row],[Cantidad Ordenada]]</f>
        <v>54</v>
      </c>
      <c r="J1772">
        <f>Cocina[[#This Row],[Costo Unitario]]*Cocina[[#This Row],[Cantidad Ordenada]]</f>
        <v>30</v>
      </c>
      <c r="K1772">
        <f>Cocina[[#This Row],[Ganacia Bruta]]-Cocina[[#This Row],[Coste Total]]</f>
        <v>24</v>
      </c>
      <c r="L1772" s="3">
        <f>Cocina[[#This Row],[Ganancia Neta]]/Cocina[[#This Row],[Ganacia Bruta]]</f>
        <v>0.44444444444444442</v>
      </c>
      <c r="N1772"/>
    </row>
    <row r="1773" spans="1:14" x14ac:dyDescent="0.2">
      <c r="A1773">
        <v>716</v>
      </c>
      <c r="B1773">
        <v>12</v>
      </c>
      <c r="C1773" t="s">
        <v>33</v>
      </c>
      <c r="D1773">
        <v>13</v>
      </c>
      <c r="E1773">
        <v>21</v>
      </c>
      <c r="F1773">
        <v>3</v>
      </c>
      <c r="G1773">
        <v>12</v>
      </c>
      <c r="H1773" s="8">
        <f>Cocina[[#This Row],[Tiempo de Preparación]]/Cocina[[#This Row],[Cantidad Ordenada]]</f>
        <v>4</v>
      </c>
      <c r="I1773">
        <f>Cocina[[#This Row],[Precio Unitario]]*Cocina[[#This Row],[Cantidad Ordenada]]</f>
        <v>63</v>
      </c>
      <c r="J1773">
        <f>Cocina[[#This Row],[Costo Unitario]]*Cocina[[#This Row],[Cantidad Ordenada]]</f>
        <v>39</v>
      </c>
      <c r="K1773">
        <f>Cocina[[#This Row],[Ganacia Bruta]]-Cocina[[#This Row],[Coste Total]]</f>
        <v>24</v>
      </c>
      <c r="L1773" s="3">
        <f>Cocina[[#This Row],[Ganancia Neta]]/Cocina[[#This Row],[Ganacia Bruta]]</f>
        <v>0.38095238095238093</v>
      </c>
      <c r="N1773"/>
    </row>
    <row r="1774" spans="1:14" x14ac:dyDescent="0.2">
      <c r="A1774">
        <v>716</v>
      </c>
      <c r="B1774">
        <v>12</v>
      </c>
      <c r="C1774" t="s">
        <v>50</v>
      </c>
      <c r="D1774">
        <v>15</v>
      </c>
      <c r="E1774">
        <v>25</v>
      </c>
      <c r="F1774">
        <v>3</v>
      </c>
      <c r="G1774">
        <v>48</v>
      </c>
      <c r="H1774" s="8">
        <f>Cocina[[#This Row],[Tiempo de Preparación]]/Cocina[[#This Row],[Cantidad Ordenada]]</f>
        <v>16</v>
      </c>
      <c r="I1774">
        <f>Cocina[[#This Row],[Precio Unitario]]*Cocina[[#This Row],[Cantidad Ordenada]]</f>
        <v>75</v>
      </c>
      <c r="J1774">
        <f>Cocina[[#This Row],[Costo Unitario]]*Cocina[[#This Row],[Cantidad Ordenada]]</f>
        <v>45</v>
      </c>
      <c r="K1774">
        <f>Cocina[[#This Row],[Ganacia Bruta]]-Cocina[[#This Row],[Coste Total]]</f>
        <v>30</v>
      </c>
      <c r="L1774" s="3">
        <f>Cocina[[#This Row],[Ganancia Neta]]/Cocina[[#This Row],[Ganacia Bruta]]</f>
        <v>0.4</v>
      </c>
      <c r="N1774"/>
    </row>
    <row r="1775" spans="1:14" x14ac:dyDescent="0.2">
      <c r="A1775">
        <v>716</v>
      </c>
      <c r="B1775">
        <v>12</v>
      </c>
      <c r="C1775" t="s">
        <v>47</v>
      </c>
      <c r="D1775">
        <v>19</v>
      </c>
      <c r="E1775">
        <v>31</v>
      </c>
      <c r="F1775">
        <v>3</v>
      </c>
      <c r="G1775">
        <v>30</v>
      </c>
      <c r="H1775" s="8">
        <f>Cocina[[#This Row],[Tiempo de Preparación]]/Cocina[[#This Row],[Cantidad Ordenada]]</f>
        <v>10</v>
      </c>
      <c r="I1775">
        <f>Cocina[[#This Row],[Precio Unitario]]*Cocina[[#This Row],[Cantidad Ordenada]]</f>
        <v>93</v>
      </c>
      <c r="J1775">
        <f>Cocina[[#This Row],[Costo Unitario]]*Cocina[[#This Row],[Cantidad Ordenada]]</f>
        <v>57</v>
      </c>
      <c r="K1775">
        <f>Cocina[[#This Row],[Ganacia Bruta]]-Cocina[[#This Row],[Coste Total]]</f>
        <v>36</v>
      </c>
      <c r="L1775" s="3">
        <f>Cocina[[#This Row],[Ganancia Neta]]/Cocina[[#This Row],[Ganacia Bruta]]</f>
        <v>0.38709677419354838</v>
      </c>
      <c r="N1775"/>
    </row>
    <row r="1776" spans="1:14" x14ac:dyDescent="0.2">
      <c r="A1776">
        <v>717</v>
      </c>
      <c r="B1776">
        <v>8</v>
      </c>
      <c r="C1776" t="s">
        <v>82</v>
      </c>
      <c r="D1776">
        <v>13</v>
      </c>
      <c r="E1776">
        <v>22</v>
      </c>
      <c r="F1776">
        <v>2</v>
      </c>
      <c r="G1776">
        <v>23</v>
      </c>
      <c r="H1776" s="8">
        <f>Cocina[[#This Row],[Tiempo de Preparación]]/Cocina[[#This Row],[Cantidad Ordenada]]</f>
        <v>11.5</v>
      </c>
      <c r="I1776">
        <f>Cocina[[#This Row],[Precio Unitario]]*Cocina[[#This Row],[Cantidad Ordenada]]</f>
        <v>44</v>
      </c>
      <c r="J1776">
        <f>Cocina[[#This Row],[Costo Unitario]]*Cocina[[#This Row],[Cantidad Ordenada]]</f>
        <v>26</v>
      </c>
      <c r="K1776">
        <f>Cocina[[#This Row],[Ganacia Bruta]]-Cocina[[#This Row],[Coste Total]]</f>
        <v>18</v>
      </c>
      <c r="L1776" s="3">
        <f>Cocina[[#This Row],[Ganancia Neta]]/Cocina[[#This Row],[Ganacia Bruta]]</f>
        <v>0.40909090909090912</v>
      </c>
      <c r="N1776"/>
    </row>
    <row r="1777" spans="1:14" x14ac:dyDescent="0.2">
      <c r="A1777">
        <v>717</v>
      </c>
      <c r="B1777">
        <v>8</v>
      </c>
      <c r="C1777" t="s">
        <v>31</v>
      </c>
      <c r="D1777">
        <v>18</v>
      </c>
      <c r="E1777">
        <v>30</v>
      </c>
      <c r="F1777">
        <v>1</v>
      </c>
      <c r="G1777">
        <v>36</v>
      </c>
      <c r="H1777" s="8">
        <f>Cocina[[#This Row],[Tiempo de Preparación]]/Cocina[[#This Row],[Cantidad Ordenada]]</f>
        <v>36</v>
      </c>
      <c r="I1777">
        <f>Cocina[[#This Row],[Precio Unitario]]*Cocina[[#This Row],[Cantidad Ordenada]]</f>
        <v>30</v>
      </c>
      <c r="J1777">
        <f>Cocina[[#This Row],[Costo Unitario]]*Cocina[[#This Row],[Cantidad Ordenada]]</f>
        <v>18</v>
      </c>
      <c r="K1777">
        <f>Cocina[[#This Row],[Ganacia Bruta]]-Cocina[[#This Row],[Coste Total]]</f>
        <v>12</v>
      </c>
      <c r="L1777" s="3">
        <f>Cocina[[#This Row],[Ganancia Neta]]/Cocina[[#This Row],[Ganacia Bruta]]</f>
        <v>0.4</v>
      </c>
      <c r="N1777"/>
    </row>
    <row r="1778" spans="1:14" x14ac:dyDescent="0.2">
      <c r="A1778">
        <v>717</v>
      </c>
      <c r="B1778">
        <v>8</v>
      </c>
      <c r="C1778" t="s">
        <v>41</v>
      </c>
      <c r="D1778">
        <v>16</v>
      </c>
      <c r="E1778">
        <v>27</v>
      </c>
      <c r="F1778">
        <v>3</v>
      </c>
      <c r="G1778">
        <v>13</v>
      </c>
      <c r="H1778" s="8">
        <f>Cocina[[#This Row],[Tiempo de Preparación]]/Cocina[[#This Row],[Cantidad Ordenada]]</f>
        <v>4.333333333333333</v>
      </c>
      <c r="I1778">
        <f>Cocina[[#This Row],[Precio Unitario]]*Cocina[[#This Row],[Cantidad Ordenada]]</f>
        <v>81</v>
      </c>
      <c r="J1778">
        <f>Cocina[[#This Row],[Costo Unitario]]*Cocina[[#This Row],[Cantidad Ordenada]]</f>
        <v>48</v>
      </c>
      <c r="K1778">
        <f>Cocina[[#This Row],[Ganacia Bruta]]-Cocina[[#This Row],[Coste Total]]</f>
        <v>33</v>
      </c>
      <c r="L1778" s="3">
        <f>Cocina[[#This Row],[Ganancia Neta]]/Cocina[[#This Row],[Ganacia Bruta]]</f>
        <v>0.40740740740740738</v>
      </c>
      <c r="N1778"/>
    </row>
    <row r="1779" spans="1:14" x14ac:dyDescent="0.2">
      <c r="A1779">
        <v>718</v>
      </c>
      <c r="B1779">
        <v>7</v>
      </c>
      <c r="C1779" t="s">
        <v>56</v>
      </c>
      <c r="D1779">
        <v>12</v>
      </c>
      <c r="E1779">
        <v>20</v>
      </c>
      <c r="F1779">
        <v>1</v>
      </c>
      <c r="G1779">
        <v>58</v>
      </c>
      <c r="H1779" s="8">
        <f>Cocina[[#This Row],[Tiempo de Preparación]]/Cocina[[#This Row],[Cantidad Ordenada]]</f>
        <v>58</v>
      </c>
      <c r="I1779">
        <f>Cocina[[#This Row],[Precio Unitario]]*Cocina[[#This Row],[Cantidad Ordenada]]</f>
        <v>20</v>
      </c>
      <c r="J1779">
        <f>Cocina[[#This Row],[Costo Unitario]]*Cocina[[#This Row],[Cantidad Ordenada]]</f>
        <v>12</v>
      </c>
      <c r="K1779">
        <f>Cocina[[#This Row],[Ganacia Bruta]]-Cocina[[#This Row],[Coste Total]]</f>
        <v>8</v>
      </c>
      <c r="L1779" s="3">
        <f>Cocina[[#This Row],[Ganancia Neta]]/Cocina[[#This Row],[Ganacia Bruta]]</f>
        <v>0.4</v>
      </c>
      <c r="N1779"/>
    </row>
    <row r="1780" spans="1:14" x14ac:dyDescent="0.2">
      <c r="A1780">
        <v>719</v>
      </c>
      <c r="B1780">
        <v>16</v>
      </c>
      <c r="C1780" t="s">
        <v>26</v>
      </c>
      <c r="D1780">
        <v>25</v>
      </c>
      <c r="E1780">
        <v>40</v>
      </c>
      <c r="F1780">
        <v>1</v>
      </c>
      <c r="G1780">
        <v>15</v>
      </c>
      <c r="H1780" s="8">
        <f>Cocina[[#This Row],[Tiempo de Preparación]]/Cocina[[#This Row],[Cantidad Ordenada]]</f>
        <v>15</v>
      </c>
      <c r="I1780">
        <f>Cocina[[#This Row],[Precio Unitario]]*Cocina[[#This Row],[Cantidad Ordenada]]</f>
        <v>40</v>
      </c>
      <c r="J1780">
        <f>Cocina[[#This Row],[Costo Unitario]]*Cocina[[#This Row],[Cantidad Ordenada]]</f>
        <v>25</v>
      </c>
      <c r="K1780">
        <f>Cocina[[#This Row],[Ganacia Bruta]]-Cocina[[#This Row],[Coste Total]]</f>
        <v>15</v>
      </c>
      <c r="L1780" s="3">
        <f>Cocina[[#This Row],[Ganancia Neta]]/Cocina[[#This Row],[Ganacia Bruta]]</f>
        <v>0.375</v>
      </c>
      <c r="N1780"/>
    </row>
    <row r="1781" spans="1:14" x14ac:dyDescent="0.2">
      <c r="A1781">
        <v>719</v>
      </c>
      <c r="B1781">
        <v>16</v>
      </c>
      <c r="C1781" t="s">
        <v>44</v>
      </c>
      <c r="D1781">
        <v>11</v>
      </c>
      <c r="E1781">
        <v>19</v>
      </c>
      <c r="F1781">
        <v>2</v>
      </c>
      <c r="G1781">
        <v>34</v>
      </c>
      <c r="H1781" s="8">
        <f>Cocina[[#This Row],[Tiempo de Preparación]]/Cocina[[#This Row],[Cantidad Ordenada]]</f>
        <v>17</v>
      </c>
      <c r="I1781">
        <f>Cocina[[#This Row],[Precio Unitario]]*Cocina[[#This Row],[Cantidad Ordenada]]</f>
        <v>38</v>
      </c>
      <c r="J1781">
        <f>Cocina[[#This Row],[Costo Unitario]]*Cocina[[#This Row],[Cantidad Ordenada]]</f>
        <v>22</v>
      </c>
      <c r="K1781">
        <f>Cocina[[#This Row],[Ganacia Bruta]]-Cocina[[#This Row],[Coste Total]]</f>
        <v>16</v>
      </c>
      <c r="L1781" s="3">
        <f>Cocina[[#This Row],[Ganancia Neta]]/Cocina[[#This Row],[Ganacia Bruta]]</f>
        <v>0.42105263157894735</v>
      </c>
      <c r="N1781"/>
    </row>
    <row r="1782" spans="1:14" x14ac:dyDescent="0.2">
      <c r="A1782">
        <v>719</v>
      </c>
      <c r="B1782">
        <v>16</v>
      </c>
      <c r="C1782" t="s">
        <v>18</v>
      </c>
      <c r="D1782">
        <v>17</v>
      </c>
      <c r="E1782">
        <v>29</v>
      </c>
      <c r="F1782">
        <v>1</v>
      </c>
      <c r="G1782">
        <v>21</v>
      </c>
      <c r="H1782" s="8">
        <f>Cocina[[#This Row],[Tiempo de Preparación]]/Cocina[[#This Row],[Cantidad Ordenada]]</f>
        <v>21</v>
      </c>
      <c r="I1782">
        <f>Cocina[[#This Row],[Precio Unitario]]*Cocina[[#This Row],[Cantidad Ordenada]]</f>
        <v>29</v>
      </c>
      <c r="J1782">
        <f>Cocina[[#This Row],[Costo Unitario]]*Cocina[[#This Row],[Cantidad Ordenada]]</f>
        <v>17</v>
      </c>
      <c r="K1782">
        <f>Cocina[[#This Row],[Ganacia Bruta]]-Cocina[[#This Row],[Coste Total]]</f>
        <v>12</v>
      </c>
      <c r="L1782" s="3">
        <f>Cocina[[#This Row],[Ganancia Neta]]/Cocina[[#This Row],[Ganacia Bruta]]</f>
        <v>0.41379310344827586</v>
      </c>
      <c r="N1782"/>
    </row>
    <row r="1783" spans="1:14" x14ac:dyDescent="0.2">
      <c r="A1783">
        <v>720</v>
      </c>
      <c r="B1783">
        <v>4</v>
      </c>
      <c r="C1783" t="s">
        <v>102</v>
      </c>
      <c r="D1783">
        <v>20</v>
      </c>
      <c r="E1783">
        <v>33</v>
      </c>
      <c r="F1783">
        <v>1</v>
      </c>
      <c r="G1783">
        <v>36</v>
      </c>
      <c r="H1783" s="8">
        <f>Cocina[[#This Row],[Tiempo de Preparación]]/Cocina[[#This Row],[Cantidad Ordenada]]</f>
        <v>36</v>
      </c>
      <c r="I1783">
        <f>Cocina[[#This Row],[Precio Unitario]]*Cocina[[#This Row],[Cantidad Ordenada]]</f>
        <v>33</v>
      </c>
      <c r="J1783">
        <f>Cocina[[#This Row],[Costo Unitario]]*Cocina[[#This Row],[Cantidad Ordenada]]</f>
        <v>20</v>
      </c>
      <c r="K1783">
        <f>Cocina[[#This Row],[Ganacia Bruta]]-Cocina[[#This Row],[Coste Total]]</f>
        <v>13</v>
      </c>
      <c r="L1783" s="3">
        <f>Cocina[[#This Row],[Ganancia Neta]]/Cocina[[#This Row],[Ganacia Bruta]]</f>
        <v>0.39393939393939392</v>
      </c>
      <c r="N1783"/>
    </row>
    <row r="1784" spans="1:14" x14ac:dyDescent="0.2">
      <c r="A1784">
        <v>720</v>
      </c>
      <c r="B1784">
        <v>4</v>
      </c>
      <c r="C1784" t="s">
        <v>18</v>
      </c>
      <c r="D1784">
        <v>17</v>
      </c>
      <c r="E1784">
        <v>29</v>
      </c>
      <c r="F1784">
        <v>3</v>
      </c>
      <c r="G1784">
        <v>44</v>
      </c>
      <c r="H1784" s="8">
        <f>Cocina[[#This Row],[Tiempo de Preparación]]/Cocina[[#This Row],[Cantidad Ordenada]]</f>
        <v>14.666666666666666</v>
      </c>
      <c r="I1784">
        <f>Cocina[[#This Row],[Precio Unitario]]*Cocina[[#This Row],[Cantidad Ordenada]]</f>
        <v>87</v>
      </c>
      <c r="J1784">
        <f>Cocina[[#This Row],[Costo Unitario]]*Cocina[[#This Row],[Cantidad Ordenada]]</f>
        <v>51</v>
      </c>
      <c r="K1784">
        <f>Cocina[[#This Row],[Ganacia Bruta]]-Cocina[[#This Row],[Coste Total]]</f>
        <v>36</v>
      </c>
      <c r="L1784" s="3">
        <f>Cocina[[#This Row],[Ganancia Neta]]/Cocina[[#This Row],[Ganacia Bruta]]</f>
        <v>0.41379310344827586</v>
      </c>
      <c r="N1784"/>
    </row>
    <row r="1785" spans="1:14" x14ac:dyDescent="0.2">
      <c r="A1785">
        <v>720</v>
      </c>
      <c r="B1785">
        <v>4</v>
      </c>
      <c r="C1785" t="s">
        <v>65</v>
      </c>
      <c r="D1785">
        <v>14</v>
      </c>
      <c r="E1785">
        <v>24</v>
      </c>
      <c r="F1785">
        <v>2</v>
      </c>
      <c r="G1785">
        <v>53</v>
      </c>
      <c r="H1785" s="8">
        <f>Cocina[[#This Row],[Tiempo de Preparación]]/Cocina[[#This Row],[Cantidad Ordenada]]</f>
        <v>26.5</v>
      </c>
      <c r="I1785">
        <f>Cocina[[#This Row],[Precio Unitario]]*Cocina[[#This Row],[Cantidad Ordenada]]</f>
        <v>48</v>
      </c>
      <c r="J1785">
        <f>Cocina[[#This Row],[Costo Unitario]]*Cocina[[#This Row],[Cantidad Ordenada]]</f>
        <v>28</v>
      </c>
      <c r="K1785">
        <f>Cocina[[#This Row],[Ganacia Bruta]]-Cocina[[#This Row],[Coste Total]]</f>
        <v>20</v>
      </c>
      <c r="L1785" s="3">
        <f>Cocina[[#This Row],[Ganancia Neta]]/Cocina[[#This Row],[Ganacia Bruta]]</f>
        <v>0.41666666666666669</v>
      </c>
      <c r="N1785"/>
    </row>
    <row r="1786" spans="1:14" x14ac:dyDescent="0.2">
      <c r="A1786">
        <v>721</v>
      </c>
      <c r="B1786">
        <v>6</v>
      </c>
      <c r="C1786" t="s">
        <v>18</v>
      </c>
      <c r="D1786">
        <v>17</v>
      </c>
      <c r="E1786">
        <v>29</v>
      </c>
      <c r="F1786">
        <v>1</v>
      </c>
      <c r="G1786">
        <v>20</v>
      </c>
      <c r="H1786" s="8">
        <f>Cocina[[#This Row],[Tiempo de Preparación]]/Cocina[[#This Row],[Cantidad Ordenada]]</f>
        <v>20</v>
      </c>
      <c r="I1786">
        <f>Cocina[[#This Row],[Precio Unitario]]*Cocina[[#This Row],[Cantidad Ordenada]]</f>
        <v>29</v>
      </c>
      <c r="J1786">
        <f>Cocina[[#This Row],[Costo Unitario]]*Cocina[[#This Row],[Cantidad Ordenada]]</f>
        <v>17</v>
      </c>
      <c r="K1786">
        <f>Cocina[[#This Row],[Ganacia Bruta]]-Cocina[[#This Row],[Coste Total]]</f>
        <v>12</v>
      </c>
      <c r="L1786" s="3">
        <f>Cocina[[#This Row],[Ganancia Neta]]/Cocina[[#This Row],[Ganacia Bruta]]</f>
        <v>0.41379310344827586</v>
      </c>
      <c r="N1786"/>
    </row>
    <row r="1787" spans="1:14" x14ac:dyDescent="0.2">
      <c r="A1787">
        <v>721</v>
      </c>
      <c r="B1787">
        <v>6</v>
      </c>
      <c r="C1787" t="s">
        <v>35</v>
      </c>
      <c r="D1787">
        <v>22</v>
      </c>
      <c r="E1787">
        <v>36</v>
      </c>
      <c r="F1787">
        <v>1</v>
      </c>
      <c r="G1787">
        <v>15</v>
      </c>
      <c r="H1787" s="8">
        <f>Cocina[[#This Row],[Tiempo de Preparación]]/Cocina[[#This Row],[Cantidad Ordenada]]</f>
        <v>15</v>
      </c>
      <c r="I1787">
        <f>Cocina[[#This Row],[Precio Unitario]]*Cocina[[#This Row],[Cantidad Ordenada]]</f>
        <v>36</v>
      </c>
      <c r="J1787">
        <f>Cocina[[#This Row],[Costo Unitario]]*Cocina[[#This Row],[Cantidad Ordenada]]</f>
        <v>22</v>
      </c>
      <c r="K1787">
        <f>Cocina[[#This Row],[Ganacia Bruta]]-Cocina[[#This Row],[Coste Total]]</f>
        <v>14</v>
      </c>
      <c r="L1787" s="3">
        <f>Cocina[[#This Row],[Ganancia Neta]]/Cocina[[#This Row],[Ganacia Bruta]]</f>
        <v>0.3888888888888889</v>
      </c>
      <c r="N1787"/>
    </row>
    <row r="1788" spans="1:14" x14ac:dyDescent="0.2">
      <c r="A1788">
        <v>721</v>
      </c>
      <c r="B1788">
        <v>6</v>
      </c>
      <c r="C1788" t="s">
        <v>65</v>
      </c>
      <c r="D1788">
        <v>14</v>
      </c>
      <c r="E1788">
        <v>24</v>
      </c>
      <c r="F1788">
        <v>3</v>
      </c>
      <c r="G1788">
        <v>44</v>
      </c>
      <c r="H1788" s="8">
        <f>Cocina[[#This Row],[Tiempo de Preparación]]/Cocina[[#This Row],[Cantidad Ordenada]]</f>
        <v>14.666666666666666</v>
      </c>
      <c r="I1788">
        <f>Cocina[[#This Row],[Precio Unitario]]*Cocina[[#This Row],[Cantidad Ordenada]]</f>
        <v>72</v>
      </c>
      <c r="J1788">
        <f>Cocina[[#This Row],[Costo Unitario]]*Cocina[[#This Row],[Cantidad Ordenada]]</f>
        <v>42</v>
      </c>
      <c r="K1788">
        <f>Cocina[[#This Row],[Ganacia Bruta]]-Cocina[[#This Row],[Coste Total]]</f>
        <v>30</v>
      </c>
      <c r="L1788" s="3">
        <f>Cocina[[#This Row],[Ganancia Neta]]/Cocina[[#This Row],[Ganacia Bruta]]</f>
        <v>0.41666666666666669</v>
      </c>
      <c r="N1788"/>
    </row>
    <row r="1789" spans="1:14" x14ac:dyDescent="0.2">
      <c r="A1789">
        <v>721</v>
      </c>
      <c r="B1789">
        <v>6</v>
      </c>
      <c r="C1789" t="s">
        <v>41</v>
      </c>
      <c r="D1789">
        <v>16</v>
      </c>
      <c r="E1789">
        <v>27</v>
      </c>
      <c r="F1789">
        <v>3</v>
      </c>
      <c r="G1789">
        <v>54</v>
      </c>
      <c r="H1789" s="8">
        <f>Cocina[[#This Row],[Tiempo de Preparación]]/Cocina[[#This Row],[Cantidad Ordenada]]</f>
        <v>18</v>
      </c>
      <c r="I1789">
        <f>Cocina[[#This Row],[Precio Unitario]]*Cocina[[#This Row],[Cantidad Ordenada]]</f>
        <v>81</v>
      </c>
      <c r="J1789">
        <f>Cocina[[#This Row],[Costo Unitario]]*Cocina[[#This Row],[Cantidad Ordenada]]</f>
        <v>48</v>
      </c>
      <c r="K1789">
        <f>Cocina[[#This Row],[Ganacia Bruta]]-Cocina[[#This Row],[Coste Total]]</f>
        <v>33</v>
      </c>
      <c r="L1789" s="3">
        <f>Cocina[[#This Row],[Ganancia Neta]]/Cocina[[#This Row],[Ganacia Bruta]]</f>
        <v>0.40740740740740738</v>
      </c>
      <c r="N1789"/>
    </row>
    <row r="1790" spans="1:14" x14ac:dyDescent="0.2">
      <c r="A1790">
        <v>722</v>
      </c>
      <c r="B1790">
        <v>13</v>
      </c>
      <c r="C1790" t="s">
        <v>33</v>
      </c>
      <c r="D1790">
        <v>13</v>
      </c>
      <c r="E1790">
        <v>21</v>
      </c>
      <c r="F1790">
        <v>3</v>
      </c>
      <c r="G1790">
        <v>43</v>
      </c>
      <c r="H1790" s="8">
        <f>Cocina[[#This Row],[Tiempo de Preparación]]/Cocina[[#This Row],[Cantidad Ordenada]]</f>
        <v>14.333333333333334</v>
      </c>
      <c r="I1790">
        <f>Cocina[[#This Row],[Precio Unitario]]*Cocina[[#This Row],[Cantidad Ordenada]]</f>
        <v>63</v>
      </c>
      <c r="J1790">
        <f>Cocina[[#This Row],[Costo Unitario]]*Cocina[[#This Row],[Cantidad Ordenada]]</f>
        <v>39</v>
      </c>
      <c r="K1790">
        <f>Cocina[[#This Row],[Ganacia Bruta]]-Cocina[[#This Row],[Coste Total]]</f>
        <v>24</v>
      </c>
      <c r="L1790" s="3">
        <f>Cocina[[#This Row],[Ganancia Neta]]/Cocina[[#This Row],[Ganacia Bruta]]</f>
        <v>0.38095238095238093</v>
      </c>
      <c r="N1790"/>
    </row>
    <row r="1791" spans="1:14" x14ac:dyDescent="0.2">
      <c r="A1791">
        <v>722</v>
      </c>
      <c r="B1791">
        <v>13</v>
      </c>
      <c r="C1791" t="s">
        <v>82</v>
      </c>
      <c r="D1791">
        <v>13</v>
      </c>
      <c r="E1791">
        <v>22</v>
      </c>
      <c r="F1791">
        <v>1</v>
      </c>
      <c r="G1791">
        <v>16</v>
      </c>
      <c r="H1791" s="8">
        <f>Cocina[[#This Row],[Tiempo de Preparación]]/Cocina[[#This Row],[Cantidad Ordenada]]</f>
        <v>16</v>
      </c>
      <c r="I1791">
        <f>Cocina[[#This Row],[Precio Unitario]]*Cocina[[#This Row],[Cantidad Ordenada]]</f>
        <v>22</v>
      </c>
      <c r="J1791">
        <f>Cocina[[#This Row],[Costo Unitario]]*Cocina[[#This Row],[Cantidad Ordenada]]</f>
        <v>13</v>
      </c>
      <c r="K1791">
        <f>Cocina[[#This Row],[Ganacia Bruta]]-Cocina[[#This Row],[Coste Total]]</f>
        <v>9</v>
      </c>
      <c r="L1791" s="3">
        <f>Cocina[[#This Row],[Ganancia Neta]]/Cocina[[#This Row],[Ganacia Bruta]]</f>
        <v>0.40909090909090912</v>
      </c>
      <c r="N1791"/>
    </row>
    <row r="1792" spans="1:14" x14ac:dyDescent="0.2">
      <c r="A1792">
        <v>723</v>
      </c>
      <c r="B1792">
        <v>12</v>
      </c>
      <c r="C1792" t="s">
        <v>22</v>
      </c>
      <c r="D1792">
        <v>16</v>
      </c>
      <c r="E1792">
        <v>28</v>
      </c>
      <c r="F1792">
        <v>2</v>
      </c>
      <c r="G1792">
        <v>22</v>
      </c>
      <c r="H1792" s="8">
        <f>Cocina[[#This Row],[Tiempo de Preparación]]/Cocina[[#This Row],[Cantidad Ordenada]]</f>
        <v>11</v>
      </c>
      <c r="I1792">
        <f>Cocina[[#This Row],[Precio Unitario]]*Cocina[[#This Row],[Cantidad Ordenada]]</f>
        <v>56</v>
      </c>
      <c r="J1792">
        <f>Cocina[[#This Row],[Costo Unitario]]*Cocina[[#This Row],[Cantidad Ordenada]]</f>
        <v>32</v>
      </c>
      <c r="K1792">
        <f>Cocina[[#This Row],[Ganacia Bruta]]-Cocina[[#This Row],[Coste Total]]</f>
        <v>24</v>
      </c>
      <c r="L1792" s="3">
        <f>Cocina[[#This Row],[Ganancia Neta]]/Cocina[[#This Row],[Ganacia Bruta]]</f>
        <v>0.42857142857142855</v>
      </c>
      <c r="N1792"/>
    </row>
    <row r="1793" spans="1:14" x14ac:dyDescent="0.2">
      <c r="A1793">
        <v>723</v>
      </c>
      <c r="B1793">
        <v>12</v>
      </c>
      <c r="C1793" t="s">
        <v>11</v>
      </c>
      <c r="D1793">
        <v>21</v>
      </c>
      <c r="E1793">
        <v>35</v>
      </c>
      <c r="F1793">
        <v>2</v>
      </c>
      <c r="G1793">
        <v>9</v>
      </c>
      <c r="H1793" s="8">
        <f>Cocina[[#This Row],[Tiempo de Preparación]]/Cocina[[#This Row],[Cantidad Ordenada]]</f>
        <v>4.5</v>
      </c>
      <c r="I1793">
        <f>Cocina[[#This Row],[Precio Unitario]]*Cocina[[#This Row],[Cantidad Ordenada]]</f>
        <v>70</v>
      </c>
      <c r="J1793">
        <f>Cocina[[#This Row],[Costo Unitario]]*Cocina[[#This Row],[Cantidad Ordenada]]</f>
        <v>42</v>
      </c>
      <c r="K1793">
        <f>Cocina[[#This Row],[Ganacia Bruta]]-Cocina[[#This Row],[Coste Total]]</f>
        <v>28</v>
      </c>
      <c r="L1793" s="3">
        <f>Cocina[[#This Row],[Ganancia Neta]]/Cocina[[#This Row],[Ganacia Bruta]]</f>
        <v>0.4</v>
      </c>
      <c r="N1793"/>
    </row>
    <row r="1794" spans="1:14" x14ac:dyDescent="0.2">
      <c r="A1794">
        <v>724</v>
      </c>
      <c r="B1794">
        <v>8</v>
      </c>
      <c r="C1794" t="s">
        <v>82</v>
      </c>
      <c r="D1794">
        <v>13</v>
      </c>
      <c r="E1794">
        <v>22</v>
      </c>
      <c r="F1794">
        <v>3</v>
      </c>
      <c r="G1794">
        <v>56</v>
      </c>
      <c r="H1794" s="8">
        <f>Cocina[[#This Row],[Tiempo de Preparación]]/Cocina[[#This Row],[Cantidad Ordenada]]</f>
        <v>18.666666666666668</v>
      </c>
      <c r="I1794">
        <f>Cocina[[#This Row],[Precio Unitario]]*Cocina[[#This Row],[Cantidad Ordenada]]</f>
        <v>66</v>
      </c>
      <c r="J1794">
        <f>Cocina[[#This Row],[Costo Unitario]]*Cocina[[#This Row],[Cantidad Ordenada]]</f>
        <v>39</v>
      </c>
      <c r="K1794">
        <f>Cocina[[#This Row],[Ganacia Bruta]]-Cocina[[#This Row],[Coste Total]]</f>
        <v>27</v>
      </c>
      <c r="L1794" s="3">
        <f>Cocina[[#This Row],[Ganancia Neta]]/Cocina[[#This Row],[Ganacia Bruta]]</f>
        <v>0.40909090909090912</v>
      </c>
      <c r="N1794"/>
    </row>
    <row r="1795" spans="1:14" x14ac:dyDescent="0.2">
      <c r="A1795">
        <v>725</v>
      </c>
      <c r="B1795">
        <v>10</v>
      </c>
      <c r="C1795" t="s">
        <v>29</v>
      </c>
      <c r="D1795">
        <v>20</v>
      </c>
      <c r="E1795">
        <v>34</v>
      </c>
      <c r="F1795">
        <v>3</v>
      </c>
      <c r="G1795">
        <v>30</v>
      </c>
      <c r="H1795" s="8">
        <f>Cocina[[#This Row],[Tiempo de Preparación]]/Cocina[[#This Row],[Cantidad Ordenada]]</f>
        <v>10</v>
      </c>
      <c r="I1795">
        <f>Cocina[[#This Row],[Precio Unitario]]*Cocina[[#This Row],[Cantidad Ordenada]]</f>
        <v>102</v>
      </c>
      <c r="J1795">
        <f>Cocina[[#This Row],[Costo Unitario]]*Cocina[[#This Row],[Cantidad Ordenada]]</f>
        <v>60</v>
      </c>
      <c r="K1795">
        <f>Cocina[[#This Row],[Ganacia Bruta]]-Cocina[[#This Row],[Coste Total]]</f>
        <v>42</v>
      </c>
      <c r="L1795" s="3">
        <f>Cocina[[#This Row],[Ganancia Neta]]/Cocina[[#This Row],[Ganacia Bruta]]</f>
        <v>0.41176470588235292</v>
      </c>
      <c r="N1795"/>
    </row>
    <row r="1796" spans="1:14" x14ac:dyDescent="0.2">
      <c r="A1796">
        <v>725</v>
      </c>
      <c r="B1796">
        <v>10</v>
      </c>
      <c r="C1796" t="s">
        <v>82</v>
      </c>
      <c r="D1796">
        <v>13</v>
      </c>
      <c r="E1796">
        <v>22</v>
      </c>
      <c r="F1796">
        <v>3</v>
      </c>
      <c r="G1796">
        <v>55</v>
      </c>
      <c r="H1796" s="8">
        <f>Cocina[[#This Row],[Tiempo de Preparación]]/Cocina[[#This Row],[Cantidad Ordenada]]</f>
        <v>18.333333333333332</v>
      </c>
      <c r="I1796">
        <f>Cocina[[#This Row],[Precio Unitario]]*Cocina[[#This Row],[Cantidad Ordenada]]</f>
        <v>66</v>
      </c>
      <c r="J1796">
        <f>Cocina[[#This Row],[Costo Unitario]]*Cocina[[#This Row],[Cantidad Ordenada]]</f>
        <v>39</v>
      </c>
      <c r="K1796">
        <f>Cocina[[#This Row],[Ganacia Bruta]]-Cocina[[#This Row],[Coste Total]]</f>
        <v>27</v>
      </c>
      <c r="L1796" s="3">
        <f>Cocina[[#This Row],[Ganancia Neta]]/Cocina[[#This Row],[Ganacia Bruta]]</f>
        <v>0.40909090909090912</v>
      </c>
      <c r="N1796"/>
    </row>
    <row r="1797" spans="1:14" x14ac:dyDescent="0.2">
      <c r="A1797">
        <v>726</v>
      </c>
      <c r="B1797">
        <v>11</v>
      </c>
      <c r="C1797" t="s">
        <v>82</v>
      </c>
      <c r="D1797">
        <v>13</v>
      </c>
      <c r="E1797">
        <v>22</v>
      </c>
      <c r="F1797">
        <v>2</v>
      </c>
      <c r="G1797">
        <v>6</v>
      </c>
      <c r="H1797" s="8">
        <f>Cocina[[#This Row],[Tiempo de Preparación]]/Cocina[[#This Row],[Cantidad Ordenada]]</f>
        <v>3</v>
      </c>
      <c r="I1797">
        <f>Cocina[[#This Row],[Precio Unitario]]*Cocina[[#This Row],[Cantidad Ordenada]]</f>
        <v>44</v>
      </c>
      <c r="J1797">
        <f>Cocina[[#This Row],[Costo Unitario]]*Cocina[[#This Row],[Cantidad Ordenada]]</f>
        <v>26</v>
      </c>
      <c r="K1797">
        <f>Cocina[[#This Row],[Ganacia Bruta]]-Cocina[[#This Row],[Coste Total]]</f>
        <v>18</v>
      </c>
      <c r="L1797" s="3">
        <f>Cocina[[#This Row],[Ganancia Neta]]/Cocina[[#This Row],[Ganacia Bruta]]</f>
        <v>0.40909090909090912</v>
      </c>
      <c r="N1797"/>
    </row>
    <row r="1798" spans="1:14" x14ac:dyDescent="0.2">
      <c r="A1798">
        <v>726</v>
      </c>
      <c r="B1798">
        <v>11</v>
      </c>
      <c r="C1798" t="s">
        <v>35</v>
      </c>
      <c r="D1798">
        <v>22</v>
      </c>
      <c r="E1798">
        <v>36</v>
      </c>
      <c r="F1798">
        <v>1</v>
      </c>
      <c r="G1798">
        <v>13</v>
      </c>
      <c r="H1798" s="8">
        <f>Cocina[[#This Row],[Tiempo de Preparación]]/Cocina[[#This Row],[Cantidad Ordenada]]</f>
        <v>13</v>
      </c>
      <c r="I1798">
        <f>Cocina[[#This Row],[Precio Unitario]]*Cocina[[#This Row],[Cantidad Ordenada]]</f>
        <v>36</v>
      </c>
      <c r="J1798">
        <f>Cocina[[#This Row],[Costo Unitario]]*Cocina[[#This Row],[Cantidad Ordenada]]</f>
        <v>22</v>
      </c>
      <c r="K1798">
        <f>Cocina[[#This Row],[Ganacia Bruta]]-Cocina[[#This Row],[Coste Total]]</f>
        <v>14</v>
      </c>
      <c r="L1798" s="3">
        <f>Cocina[[#This Row],[Ganancia Neta]]/Cocina[[#This Row],[Ganacia Bruta]]</f>
        <v>0.3888888888888889</v>
      </c>
      <c r="N1798"/>
    </row>
    <row r="1799" spans="1:14" x14ac:dyDescent="0.2">
      <c r="A1799">
        <v>726</v>
      </c>
      <c r="B1799">
        <v>11</v>
      </c>
      <c r="C1799" t="s">
        <v>79</v>
      </c>
      <c r="D1799">
        <v>14</v>
      </c>
      <c r="E1799">
        <v>23</v>
      </c>
      <c r="F1799">
        <v>2</v>
      </c>
      <c r="G1799">
        <v>55</v>
      </c>
      <c r="H1799" s="8">
        <f>Cocina[[#This Row],[Tiempo de Preparación]]/Cocina[[#This Row],[Cantidad Ordenada]]</f>
        <v>27.5</v>
      </c>
      <c r="I1799">
        <f>Cocina[[#This Row],[Precio Unitario]]*Cocina[[#This Row],[Cantidad Ordenada]]</f>
        <v>46</v>
      </c>
      <c r="J1799">
        <f>Cocina[[#This Row],[Costo Unitario]]*Cocina[[#This Row],[Cantidad Ordenada]]</f>
        <v>28</v>
      </c>
      <c r="K1799">
        <f>Cocina[[#This Row],[Ganacia Bruta]]-Cocina[[#This Row],[Coste Total]]</f>
        <v>18</v>
      </c>
      <c r="L1799" s="3">
        <f>Cocina[[#This Row],[Ganancia Neta]]/Cocina[[#This Row],[Ganacia Bruta]]</f>
        <v>0.39130434782608697</v>
      </c>
      <c r="N1799"/>
    </row>
    <row r="1800" spans="1:14" x14ac:dyDescent="0.2">
      <c r="A1800">
        <v>727</v>
      </c>
      <c r="B1800">
        <v>17</v>
      </c>
      <c r="C1800" t="s">
        <v>56</v>
      </c>
      <c r="D1800">
        <v>12</v>
      </c>
      <c r="E1800">
        <v>20</v>
      </c>
      <c r="F1800">
        <v>2</v>
      </c>
      <c r="G1800">
        <v>21</v>
      </c>
      <c r="H1800" s="8">
        <f>Cocina[[#This Row],[Tiempo de Preparación]]/Cocina[[#This Row],[Cantidad Ordenada]]</f>
        <v>10.5</v>
      </c>
      <c r="I1800">
        <f>Cocina[[#This Row],[Precio Unitario]]*Cocina[[#This Row],[Cantidad Ordenada]]</f>
        <v>40</v>
      </c>
      <c r="J1800">
        <f>Cocina[[#This Row],[Costo Unitario]]*Cocina[[#This Row],[Cantidad Ordenada]]</f>
        <v>24</v>
      </c>
      <c r="K1800">
        <f>Cocina[[#This Row],[Ganacia Bruta]]-Cocina[[#This Row],[Coste Total]]</f>
        <v>16</v>
      </c>
      <c r="L1800" s="3">
        <f>Cocina[[#This Row],[Ganancia Neta]]/Cocina[[#This Row],[Ganacia Bruta]]</f>
        <v>0.4</v>
      </c>
      <c r="N1800"/>
    </row>
    <row r="1801" spans="1:14" x14ac:dyDescent="0.2">
      <c r="A1801">
        <v>728</v>
      </c>
      <c r="B1801">
        <v>9</v>
      </c>
      <c r="C1801" t="s">
        <v>37</v>
      </c>
      <c r="D1801">
        <v>10</v>
      </c>
      <c r="E1801">
        <v>18</v>
      </c>
      <c r="F1801">
        <v>1</v>
      </c>
      <c r="G1801">
        <v>42</v>
      </c>
      <c r="H1801" s="8">
        <f>Cocina[[#This Row],[Tiempo de Preparación]]/Cocina[[#This Row],[Cantidad Ordenada]]</f>
        <v>42</v>
      </c>
      <c r="I1801">
        <f>Cocina[[#This Row],[Precio Unitario]]*Cocina[[#This Row],[Cantidad Ordenada]]</f>
        <v>18</v>
      </c>
      <c r="J1801">
        <f>Cocina[[#This Row],[Costo Unitario]]*Cocina[[#This Row],[Cantidad Ordenada]]</f>
        <v>10</v>
      </c>
      <c r="K1801">
        <f>Cocina[[#This Row],[Ganacia Bruta]]-Cocina[[#This Row],[Coste Total]]</f>
        <v>8</v>
      </c>
      <c r="L1801" s="3">
        <f>Cocina[[#This Row],[Ganancia Neta]]/Cocina[[#This Row],[Ganacia Bruta]]</f>
        <v>0.44444444444444442</v>
      </c>
      <c r="N1801"/>
    </row>
    <row r="1802" spans="1:14" x14ac:dyDescent="0.2">
      <c r="A1802">
        <v>728</v>
      </c>
      <c r="B1802">
        <v>9</v>
      </c>
      <c r="C1802" t="s">
        <v>41</v>
      </c>
      <c r="D1802">
        <v>16</v>
      </c>
      <c r="E1802">
        <v>27</v>
      </c>
      <c r="F1802">
        <v>3</v>
      </c>
      <c r="G1802">
        <v>8</v>
      </c>
      <c r="H1802" s="8">
        <f>Cocina[[#This Row],[Tiempo de Preparación]]/Cocina[[#This Row],[Cantidad Ordenada]]</f>
        <v>2.6666666666666665</v>
      </c>
      <c r="I1802">
        <f>Cocina[[#This Row],[Precio Unitario]]*Cocina[[#This Row],[Cantidad Ordenada]]</f>
        <v>81</v>
      </c>
      <c r="J1802">
        <f>Cocina[[#This Row],[Costo Unitario]]*Cocina[[#This Row],[Cantidad Ordenada]]</f>
        <v>48</v>
      </c>
      <c r="K1802">
        <f>Cocina[[#This Row],[Ganacia Bruta]]-Cocina[[#This Row],[Coste Total]]</f>
        <v>33</v>
      </c>
      <c r="L1802" s="3">
        <f>Cocina[[#This Row],[Ganancia Neta]]/Cocina[[#This Row],[Ganacia Bruta]]</f>
        <v>0.40740740740740738</v>
      </c>
      <c r="N1802"/>
    </row>
    <row r="1803" spans="1:14" x14ac:dyDescent="0.2">
      <c r="A1803">
        <v>728</v>
      </c>
      <c r="B1803">
        <v>9</v>
      </c>
      <c r="C1803" t="s">
        <v>95</v>
      </c>
      <c r="D1803">
        <v>19</v>
      </c>
      <c r="E1803">
        <v>32</v>
      </c>
      <c r="F1803">
        <v>3</v>
      </c>
      <c r="G1803">
        <v>22</v>
      </c>
      <c r="H1803" s="8">
        <f>Cocina[[#This Row],[Tiempo de Preparación]]/Cocina[[#This Row],[Cantidad Ordenada]]</f>
        <v>7.333333333333333</v>
      </c>
      <c r="I1803">
        <f>Cocina[[#This Row],[Precio Unitario]]*Cocina[[#This Row],[Cantidad Ordenada]]</f>
        <v>96</v>
      </c>
      <c r="J1803">
        <f>Cocina[[#This Row],[Costo Unitario]]*Cocina[[#This Row],[Cantidad Ordenada]]</f>
        <v>57</v>
      </c>
      <c r="K1803">
        <f>Cocina[[#This Row],[Ganacia Bruta]]-Cocina[[#This Row],[Coste Total]]</f>
        <v>39</v>
      </c>
      <c r="L1803" s="3">
        <f>Cocina[[#This Row],[Ganancia Neta]]/Cocina[[#This Row],[Ganacia Bruta]]</f>
        <v>0.40625</v>
      </c>
      <c r="N1803"/>
    </row>
    <row r="1804" spans="1:14" x14ac:dyDescent="0.2">
      <c r="A1804">
        <v>729</v>
      </c>
      <c r="B1804">
        <v>20</v>
      </c>
      <c r="C1804" t="s">
        <v>29</v>
      </c>
      <c r="D1804">
        <v>20</v>
      </c>
      <c r="E1804">
        <v>34</v>
      </c>
      <c r="F1804">
        <v>2</v>
      </c>
      <c r="G1804">
        <v>57</v>
      </c>
      <c r="H1804" s="8">
        <f>Cocina[[#This Row],[Tiempo de Preparación]]/Cocina[[#This Row],[Cantidad Ordenada]]</f>
        <v>28.5</v>
      </c>
      <c r="I1804">
        <f>Cocina[[#This Row],[Precio Unitario]]*Cocina[[#This Row],[Cantidad Ordenada]]</f>
        <v>68</v>
      </c>
      <c r="J1804">
        <f>Cocina[[#This Row],[Costo Unitario]]*Cocina[[#This Row],[Cantidad Ordenada]]</f>
        <v>40</v>
      </c>
      <c r="K1804">
        <f>Cocina[[#This Row],[Ganacia Bruta]]-Cocina[[#This Row],[Coste Total]]</f>
        <v>28</v>
      </c>
      <c r="L1804" s="3">
        <f>Cocina[[#This Row],[Ganancia Neta]]/Cocina[[#This Row],[Ganacia Bruta]]</f>
        <v>0.41176470588235292</v>
      </c>
      <c r="N1804"/>
    </row>
    <row r="1805" spans="1:14" x14ac:dyDescent="0.2">
      <c r="A1805">
        <v>729</v>
      </c>
      <c r="B1805">
        <v>20</v>
      </c>
      <c r="C1805" t="s">
        <v>56</v>
      </c>
      <c r="D1805">
        <v>12</v>
      </c>
      <c r="E1805">
        <v>20</v>
      </c>
      <c r="F1805">
        <v>3</v>
      </c>
      <c r="G1805">
        <v>8</v>
      </c>
      <c r="H1805" s="8">
        <f>Cocina[[#This Row],[Tiempo de Preparación]]/Cocina[[#This Row],[Cantidad Ordenada]]</f>
        <v>2.6666666666666665</v>
      </c>
      <c r="I1805">
        <f>Cocina[[#This Row],[Precio Unitario]]*Cocina[[#This Row],[Cantidad Ordenada]]</f>
        <v>60</v>
      </c>
      <c r="J1805">
        <f>Cocina[[#This Row],[Costo Unitario]]*Cocina[[#This Row],[Cantidad Ordenada]]</f>
        <v>36</v>
      </c>
      <c r="K1805">
        <f>Cocina[[#This Row],[Ganacia Bruta]]-Cocina[[#This Row],[Coste Total]]</f>
        <v>24</v>
      </c>
      <c r="L1805" s="3">
        <f>Cocina[[#This Row],[Ganancia Neta]]/Cocina[[#This Row],[Ganacia Bruta]]</f>
        <v>0.4</v>
      </c>
      <c r="N1805"/>
    </row>
    <row r="1806" spans="1:14" x14ac:dyDescent="0.2">
      <c r="A1806">
        <v>730</v>
      </c>
      <c r="B1806">
        <v>8</v>
      </c>
      <c r="C1806" t="s">
        <v>31</v>
      </c>
      <c r="D1806">
        <v>18</v>
      </c>
      <c r="E1806">
        <v>30</v>
      </c>
      <c r="F1806">
        <v>3</v>
      </c>
      <c r="G1806">
        <v>32</v>
      </c>
      <c r="H1806" s="8">
        <f>Cocina[[#This Row],[Tiempo de Preparación]]/Cocina[[#This Row],[Cantidad Ordenada]]</f>
        <v>10.666666666666666</v>
      </c>
      <c r="I1806">
        <f>Cocina[[#This Row],[Precio Unitario]]*Cocina[[#This Row],[Cantidad Ordenada]]</f>
        <v>90</v>
      </c>
      <c r="J1806">
        <f>Cocina[[#This Row],[Costo Unitario]]*Cocina[[#This Row],[Cantidad Ordenada]]</f>
        <v>54</v>
      </c>
      <c r="K1806">
        <f>Cocina[[#This Row],[Ganacia Bruta]]-Cocina[[#This Row],[Coste Total]]</f>
        <v>36</v>
      </c>
      <c r="L1806" s="3">
        <f>Cocina[[#This Row],[Ganancia Neta]]/Cocina[[#This Row],[Ganacia Bruta]]</f>
        <v>0.4</v>
      </c>
      <c r="N1806"/>
    </row>
    <row r="1807" spans="1:14" x14ac:dyDescent="0.2">
      <c r="A1807">
        <v>730</v>
      </c>
      <c r="B1807">
        <v>8</v>
      </c>
      <c r="C1807" t="s">
        <v>65</v>
      </c>
      <c r="D1807">
        <v>14</v>
      </c>
      <c r="E1807">
        <v>24</v>
      </c>
      <c r="F1807">
        <v>1</v>
      </c>
      <c r="G1807">
        <v>47</v>
      </c>
      <c r="H1807" s="8">
        <f>Cocina[[#This Row],[Tiempo de Preparación]]/Cocina[[#This Row],[Cantidad Ordenada]]</f>
        <v>47</v>
      </c>
      <c r="I1807">
        <f>Cocina[[#This Row],[Precio Unitario]]*Cocina[[#This Row],[Cantidad Ordenada]]</f>
        <v>24</v>
      </c>
      <c r="J1807">
        <f>Cocina[[#This Row],[Costo Unitario]]*Cocina[[#This Row],[Cantidad Ordenada]]</f>
        <v>14</v>
      </c>
      <c r="K1807">
        <f>Cocina[[#This Row],[Ganacia Bruta]]-Cocina[[#This Row],[Coste Total]]</f>
        <v>10</v>
      </c>
      <c r="L1807" s="3">
        <f>Cocina[[#This Row],[Ganancia Neta]]/Cocina[[#This Row],[Ganacia Bruta]]</f>
        <v>0.41666666666666669</v>
      </c>
      <c r="N1807"/>
    </row>
    <row r="1808" spans="1:14" x14ac:dyDescent="0.2">
      <c r="A1808">
        <v>731</v>
      </c>
      <c r="B1808">
        <v>17</v>
      </c>
      <c r="C1808" t="s">
        <v>95</v>
      </c>
      <c r="D1808">
        <v>19</v>
      </c>
      <c r="E1808">
        <v>32</v>
      </c>
      <c r="F1808">
        <v>2</v>
      </c>
      <c r="G1808">
        <v>47</v>
      </c>
      <c r="H1808" s="8">
        <f>Cocina[[#This Row],[Tiempo de Preparación]]/Cocina[[#This Row],[Cantidad Ordenada]]</f>
        <v>23.5</v>
      </c>
      <c r="I1808">
        <f>Cocina[[#This Row],[Precio Unitario]]*Cocina[[#This Row],[Cantidad Ordenada]]</f>
        <v>64</v>
      </c>
      <c r="J1808">
        <f>Cocina[[#This Row],[Costo Unitario]]*Cocina[[#This Row],[Cantidad Ordenada]]</f>
        <v>38</v>
      </c>
      <c r="K1808">
        <f>Cocina[[#This Row],[Ganacia Bruta]]-Cocina[[#This Row],[Coste Total]]</f>
        <v>26</v>
      </c>
      <c r="L1808" s="3">
        <f>Cocina[[#This Row],[Ganancia Neta]]/Cocina[[#This Row],[Ganacia Bruta]]</f>
        <v>0.40625</v>
      </c>
      <c r="N1808"/>
    </row>
    <row r="1809" spans="1:14" x14ac:dyDescent="0.2">
      <c r="A1809">
        <v>732</v>
      </c>
      <c r="B1809">
        <v>12</v>
      </c>
      <c r="C1809" t="s">
        <v>26</v>
      </c>
      <c r="D1809">
        <v>25</v>
      </c>
      <c r="E1809">
        <v>40</v>
      </c>
      <c r="F1809">
        <v>3</v>
      </c>
      <c r="G1809">
        <v>29</v>
      </c>
      <c r="H1809" s="8">
        <f>Cocina[[#This Row],[Tiempo de Preparación]]/Cocina[[#This Row],[Cantidad Ordenada]]</f>
        <v>9.6666666666666661</v>
      </c>
      <c r="I1809">
        <f>Cocina[[#This Row],[Precio Unitario]]*Cocina[[#This Row],[Cantidad Ordenada]]</f>
        <v>120</v>
      </c>
      <c r="J1809">
        <f>Cocina[[#This Row],[Costo Unitario]]*Cocina[[#This Row],[Cantidad Ordenada]]</f>
        <v>75</v>
      </c>
      <c r="K1809">
        <f>Cocina[[#This Row],[Ganacia Bruta]]-Cocina[[#This Row],[Coste Total]]</f>
        <v>45</v>
      </c>
      <c r="L1809" s="3">
        <f>Cocina[[#This Row],[Ganancia Neta]]/Cocina[[#This Row],[Ganacia Bruta]]</f>
        <v>0.375</v>
      </c>
      <c r="N1809"/>
    </row>
    <row r="1810" spans="1:14" x14ac:dyDescent="0.2">
      <c r="A1810">
        <v>732</v>
      </c>
      <c r="B1810">
        <v>12</v>
      </c>
      <c r="C1810" t="s">
        <v>61</v>
      </c>
      <c r="D1810">
        <v>15</v>
      </c>
      <c r="E1810">
        <v>26</v>
      </c>
      <c r="F1810">
        <v>3</v>
      </c>
      <c r="G1810">
        <v>36</v>
      </c>
      <c r="H1810" s="8">
        <f>Cocina[[#This Row],[Tiempo de Preparación]]/Cocina[[#This Row],[Cantidad Ordenada]]</f>
        <v>12</v>
      </c>
      <c r="I1810">
        <f>Cocina[[#This Row],[Precio Unitario]]*Cocina[[#This Row],[Cantidad Ordenada]]</f>
        <v>78</v>
      </c>
      <c r="J1810">
        <f>Cocina[[#This Row],[Costo Unitario]]*Cocina[[#This Row],[Cantidad Ordenada]]</f>
        <v>45</v>
      </c>
      <c r="K1810">
        <f>Cocina[[#This Row],[Ganacia Bruta]]-Cocina[[#This Row],[Coste Total]]</f>
        <v>33</v>
      </c>
      <c r="L1810" s="3">
        <f>Cocina[[#This Row],[Ganancia Neta]]/Cocina[[#This Row],[Ganacia Bruta]]</f>
        <v>0.42307692307692307</v>
      </c>
      <c r="N1810"/>
    </row>
    <row r="1811" spans="1:14" x14ac:dyDescent="0.2">
      <c r="A1811">
        <v>732</v>
      </c>
      <c r="B1811">
        <v>12</v>
      </c>
      <c r="C1811" t="s">
        <v>35</v>
      </c>
      <c r="D1811">
        <v>22</v>
      </c>
      <c r="E1811">
        <v>36</v>
      </c>
      <c r="F1811">
        <v>3</v>
      </c>
      <c r="G1811">
        <v>56</v>
      </c>
      <c r="H1811" s="8">
        <f>Cocina[[#This Row],[Tiempo de Preparación]]/Cocina[[#This Row],[Cantidad Ordenada]]</f>
        <v>18.666666666666668</v>
      </c>
      <c r="I1811">
        <f>Cocina[[#This Row],[Precio Unitario]]*Cocina[[#This Row],[Cantidad Ordenada]]</f>
        <v>108</v>
      </c>
      <c r="J1811">
        <f>Cocina[[#This Row],[Costo Unitario]]*Cocina[[#This Row],[Cantidad Ordenada]]</f>
        <v>66</v>
      </c>
      <c r="K1811">
        <f>Cocina[[#This Row],[Ganacia Bruta]]-Cocina[[#This Row],[Coste Total]]</f>
        <v>42</v>
      </c>
      <c r="L1811" s="3">
        <f>Cocina[[#This Row],[Ganancia Neta]]/Cocina[[#This Row],[Ganacia Bruta]]</f>
        <v>0.3888888888888889</v>
      </c>
      <c r="N1811"/>
    </row>
    <row r="1812" spans="1:14" x14ac:dyDescent="0.2">
      <c r="A1812">
        <v>733</v>
      </c>
      <c r="B1812">
        <v>14</v>
      </c>
      <c r="C1812" t="s">
        <v>35</v>
      </c>
      <c r="D1812">
        <v>22</v>
      </c>
      <c r="E1812">
        <v>36</v>
      </c>
      <c r="F1812">
        <v>3</v>
      </c>
      <c r="G1812">
        <v>31</v>
      </c>
      <c r="H1812" s="8">
        <f>Cocina[[#This Row],[Tiempo de Preparación]]/Cocina[[#This Row],[Cantidad Ordenada]]</f>
        <v>10.333333333333334</v>
      </c>
      <c r="I1812">
        <f>Cocina[[#This Row],[Precio Unitario]]*Cocina[[#This Row],[Cantidad Ordenada]]</f>
        <v>108</v>
      </c>
      <c r="J1812">
        <f>Cocina[[#This Row],[Costo Unitario]]*Cocina[[#This Row],[Cantidad Ordenada]]</f>
        <v>66</v>
      </c>
      <c r="K1812">
        <f>Cocina[[#This Row],[Ganacia Bruta]]-Cocina[[#This Row],[Coste Total]]</f>
        <v>42</v>
      </c>
      <c r="L1812" s="3">
        <f>Cocina[[#This Row],[Ganancia Neta]]/Cocina[[#This Row],[Ganacia Bruta]]</f>
        <v>0.3888888888888889</v>
      </c>
      <c r="N1812"/>
    </row>
    <row r="1813" spans="1:14" x14ac:dyDescent="0.2">
      <c r="A1813">
        <v>733</v>
      </c>
      <c r="B1813">
        <v>14</v>
      </c>
      <c r="C1813" t="s">
        <v>65</v>
      </c>
      <c r="D1813">
        <v>14</v>
      </c>
      <c r="E1813">
        <v>24</v>
      </c>
      <c r="F1813">
        <v>1</v>
      </c>
      <c r="G1813">
        <v>34</v>
      </c>
      <c r="H1813" s="8">
        <f>Cocina[[#This Row],[Tiempo de Preparación]]/Cocina[[#This Row],[Cantidad Ordenada]]</f>
        <v>34</v>
      </c>
      <c r="I1813">
        <f>Cocina[[#This Row],[Precio Unitario]]*Cocina[[#This Row],[Cantidad Ordenada]]</f>
        <v>24</v>
      </c>
      <c r="J1813">
        <f>Cocina[[#This Row],[Costo Unitario]]*Cocina[[#This Row],[Cantidad Ordenada]]</f>
        <v>14</v>
      </c>
      <c r="K1813">
        <f>Cocina[[#This Row],[Ganacia Bruta]]-Cocina[[#This Row],[Coste Total]]</f>
        <v>10</v>
      </c>
      <c r="L1813" s="3">
        <f>Cocina[[#This Row],[Ganancia Neta]]/Cocina[[#This Row],[Ganacia Bruta]]</f>
        <v>0.41666666666666669</v>
      </c>
      <c r="N1813"/>
    </row>
    <row r="1814" spans="1:14" x14ac:dyDescent="0.2">
      <c r="A1814">
        <v>733</v>
      </c>
      <c r="B1814">
        <v>14</v>
      </c>
      <c r="C1814" t="s">
        <v>41</v>
      </c>
      <c r="D1814">
        <v>16</v>
      </c>
      <c r="E1814">
        <v>27</v>
      </c>
      <c r="F1814">
        <v>2</v>
      </c>
      <c r="G1814">
        <v>9</v>
      </c>
      <c r="H1814" s="8">
        <f>Cocina[[#This Row],[Tiempo de Preparación]]/Cocina[[#This Row],[Cantidad Ordenada]]</f>
        <v>4.5</v>
      </c>
      <c r="I1814">
        <f>Cocina[[#This Row],[Precio Unitario]]*Cocina[[#This Row],[Cantidad Ordenada]]</f>
        <v>54</v>
      </c>
      <c r="J1814">
        <f>Cocina[[#This Row],[Costo Unitario]]*Cocina[[#This Row],[Cantidad Ordenada]]</f>
        <v>32</v>
      </c>
      <c r="K1814">
        <f>Cocina[[#This Row],[Ganacia Bruta]]-Cocina[[#This Row],[Coste Total]]</f>
        <v>22</v>
      </c>
      <c r="L1814" s="3">
        <f>Cocina[[#This Row],[Ganancia Neta]]/Cocina[[#This Row],[Ganacia Bruta]]</f>
        <v>0.40740740740740738</v>
      </c>
      <c r="N1814"/>
    </row>
    <row r="1815" spans="1:14" x14ac:dyDescent="0.2">
      <c r="A1815">
        <v>734</v>
      </c>
      <c r="B1815">
        <v>14</v>
      </c>
      <c r="C1815" t="s">
        <v>95</v>
      </c>
      <c r="D1815">
        <v>19</v>
      </c>
      <c r="E1815">
        <v>32</v>
      </c>
      <c r="F1815">
        <v>3</v>
      </c>
      <c r="G1815">
        <v>11</v>
      </c>
      <c r="H1815" s="8">
        <f>Cocina[[#This Row],[Tiempo de Preparación]]/Cocina[[#This Row],[Cantidad Ordenada]]</f>
        <v>3.6666666666666665</v>
      </c>
      <c r="I1815">
        <f>Cocina[[#This Row],[Precio Unitario]]*Cocina[[#This Row],[Cantidad Ordenada]]</f>
        <v>96</v>
      </c>
      <c r="J1815">
        <f>Cocina[[#This Row],[Costo Unitario]]*Cocina[[#This Row],[Cantidad Ordenada]]</f>
        <v>57</v>
      </c>
      <c r="K1815">
        <f>Cocina[[#This Row],[Ganacia Bruta]]-Cocina[[#This Row],[Coste Total]]</f>
        <v>39</v>
      </c>
      <c r="L1815" s="3">
        <f>Cocina[[#This Row],[Ganancia Neta]]/Cocina[[#This Row],[Ganacia Bruta]]</f>
        <v>0.40625</v>
      </c>
      <c r="N1815"/>
    </row>
    <row r="1816" spans="1:14" x14ac:dyDescent="0.2">
      <c r="A1816">
        <v>734</v>
      </c>
      <c r="B1816">
        <v>14</v>
      </c>
      <c r="C1816" t="s">
        <v>65</v>
      </c>
      <c r="D1816">
        <v>14</v>
      </c>
      <c r="E1816">
        <v>24</v>
      </c>
      <c r="F1816">
        <v>1</v>
      </c>
      <c r="G1816">
        <v>16</v>
      </c>
      <c r="H1816" s="8">
        <f>Cocina[[#This Row],[Tiempo de Preparación]]/Cocina[[#This Row],[Cantidad Ordenada]]</f>
        <v>16</v>
      </c>
      <c r="I1816">
        <f>Cocina[[#This Row],[Precio Unitario]]*Cocina[[#This Row],[Cantidad Ordenada]]</f>
        <v>24</v>
      </c>
      <c r="J1816">
        <f>Cocina[[#This Row],[Costo Unitario]]*Cocina[[#This Row],[Cantidad Ordenada]]</f>
        <v>14</v>
      </c>
      <c r="K1816">
        <f>Cocina[[#This Row],[Ganacia Bruta]]-Cocina[[#This Row],[Coste Total]]</f>
        <v>10</v>
      </c>
      <c r="L1816" s="3">
        <f>Cocina[[#This Row],[Ganancia Neta]]/Cocina[[#This Row],[Ganacia Bruta]]</f>
        <v>0.41666666666666669</v>
      </c>
      <c r="N1816"/>
    </row>
    <row r="1817" spans="1:14" x14ac:dyDescent="0.2">
      <c r="A1817">
        <v>734</v>
      </c>
      <c r="B1817">
        <v>14</v>
      </c>
      <c r="C1817" t="s">
        <v>44</v>
      </c>
      <c r="D1817">
        <v>11</v>
      </c>
      <c r="E1817">
        <v>19</v>
      </c>
      <c r="F1817">
        <v>1</v>
      </c>
      <c r="G1817">
        <v>25</v>
      </c>
      <c r="H1817" s="8">
        <f>Cocina[[#This Row],[Tiempo de Preparación]]/Cocina[[#This Row],[Cantidad Ordenada]]</f>
        <v>25</v>
      </c>
      <c r="I1817">
        <f>Cocina[[#This Row],[Precio Unitario]]*Cocina[[#This Row],[Cantidad Ordenada]]</f>
        <v>19</v>
      </c>
      <c r="J1817">
        <f>Cocina[[#This Row],[Costo Unitario]]*Cocina[[#This Row],[Cantidad Ordenada]]</f>
        <v>11</v>
      </c>
      <c r="K1817">
        <f>Cocina[[#This Row],[Ganacia Bruta]]-Cocina[[#This Row],[Coste Total]]</f>
        <v>8</v>
      </c>
      <c r="L1817" s="3">
        <f>Cocina[[#This Row],[Ganancia Neta]]/Cocina[[#This Row],[Ganacia Bruta]]</f>
        <v>0.42105263157894735</v>
      </c>
      <c r="N1817"/>
    </row>
    <row r="1818" spans="1:14" x14ac:dyDescent="0.2">
      <c r="A1818">
        <v>735</v>
      </c>
      <c r="B1818">
        <v>20</v>
      </c>
      <c r="C1818" t="s">
        <v>79</v>
      </c>
      <c r="D1818">
        <v>14</v>
      </c>
      <c r="E1818">
        <v>23</v>
      </c>
      <c r="F1818">
        <v>2</v>
      </c>
      <c r="G1818">
        <v>30</v>
      </c>
      <c r="H1818" s="8">
        <f>Cocina[[#This Row],[Tiempo de Preparación]]/Cocina[[#This Row],[Cantidad Ordenada]]</f>
        <v>15</v>
      </c>
      <c r="I1818">
        <f>Cocina[[#This Row],[Precio Unitario]]*Cocina[[#This Row],[Cantidad Ordenada]]</f>
        <v>46</v>
      </c>
      <c r="J1818">
        <f>Cocina[[#This Row],[Costo Unitario]]*Cocina[[#This Row],[Cantidad Ordenada]]</f>
        <v>28</v>
      </c>
      <c r="K1818">
        <f>Cocina[[#This Row],[Ganacia Bruta]]-Cocina[[#This Row],[Coste Total]]</f>
        <v>18</v>
      </c>
      <c r="L1818" s="3">
        <f>Cocina[[#This Row],[Ganancia Neta]]/Cocina[[#This Row],[Ganacia Bruta]]</f>
        <v>0.39130434782608697</v>
      </c>
      <c r="N1818"/>
    </row>
    <row r="1819" spans="1:14" x14ac:dyDescent="0.2">
      <c r="A1819">
        <v>735</v>
      </c>
      <c r="B1819">
        <v>20</v>
      </c>
      <c r="C1819" t="s">
        <v>95</v>
      </c>
      <c r="D1819">
        <v>19</v>
      </c>
      <c r="E1819">
        <v>32</v>
      </c>
      <c r="F1819">
        <v>3</v>
      </c>
      <c r="G1819">
        <v>57</v>
      </c>
      <c r="H1819" s="8">
        <f>Cocina[[#This Row],[Tiempo de Preparación]]/Cocina[[#This Row],[Cantidad Ordenada]]</f>
        <v>19</v>
      </c>
      <c r="I1819">
        <f>Cocina[[#This Row],[Precio Unitario]]*Cocina[[#This Row],[Cantidad Ordenada]]</f>
        <v>96</v>
      </c>
      <c r="J1819">
        <f>Cocina[[#This Row],[Costo Unitario]]*Cocina[[#This Row],[Cantidad Ordenada]]</f>
        <v>57</v>
      </c>
      <c r="K1819">
        <f>Cocina[[#This Row],[Ganacia Bruta]]-Cocina[[#This Row],[Coste Total]]</f>
        <v>39</v>
      </c>
      <c r="L1819" s="3">
        <f>Cocina[[#This Row],[Ganancia Neta]]/Cocina[[#This Row],[Ganacia Bruta]]</f>
        <v>0.40625</v>
      </c>
      <c r="N1819"/>
    </row>
    <row r="1820" spans="1:14" x14ac:dyDescent="0.2">
      <c r="A1820">
        <v>736</v>
      </c>
      <c r="B1820">
        <v>17</v>
      </c>
      <c r="C1820" t="s">
        <v>82</v>
      </c>
      <c r="D1820">
        <v>13</v>
      </c>
      <c r="E1820">
        <v>22</v>
      </c>
      <c r="F1820">
        <v>3</v>
      </c>
      <c r="G1820">
        <v>22</v>
      </c>
      <c r="H1820" s="8">
        <f>Cocina[[#This Row],[Tiempo de Preparación]]/Cocina[[#This Row],[Cantidad Ordenada]]</f>
        <v>7.333333333333333</v>
      </c>
      <c r="I1820">
        <f>Cocina[[#This Row],[Precio Unitario]]*Cocina[[#This Row],[Cantidad Ordenada]]</f>
        <v>66</v>
      </c>
      <c r="J1820">
        <f>Cocina[[#This Row],[Costo Unitario]]*Cocina[[#This Row],[Cantidad Ordenada]]</f>
        <v>39</v>
      </c>
      <c r="K1820">
        <f>Cocina[[#This Row],[Ganacia Bruta]]-Cocina[[#This Row],[Coste Total]]</f>
        <v>27</v>
      </c>
      <c r="L1820" s="3">
        <f>Cocina[[#This Row],[Ganancia Neta]]/Cocina[[#This Row],[Ganacia Bruta]]</f>
        <v>0.40909090909090912</v>
      </c>
      <c r="N1820"/>
    </row>
    <row r="1821" spans="1:14" x14ac:dyDescent="0.2">
      <c r="A1821">
        <v>736</v>
      </c>
      <c r="B1821">
        <v>17</v>
      </c>
      <c r="C1821" t="s">
        <v>22</v>
      </c>
      <c r="D1821">
        <v>16</v>
      </c>
      <c r="E1821">
        <v>28</v>
      </c>
      <c r="F1821">
        <v>2</v>
      </c>
      <c r="G1821">
        <v>43</v>
      </c>
      <c r="H1821" s="8">
        <f>Cocina[[#This Row],[Tiempo de Preparación]]/Cocina[[#This Row],[Cantidad Ordenada]]</f>
        <v>21.5</v>
      </c>
      <c r="I1821">
        <f>Cocina[[#This Row],[Precio Unitario]]*Cocina[[#This Row],[Cantidad Ordenada]]</f>
        <v>56</v>
      </c>
      <c r="J1821">
        <f>Cocina[[#This Row],[Costo Unitario]]*Cocina[[#This Row],[Cantidad Ordenada]]</f>
        <v>32</v>
      </c>
      <c r="K1821">
        <f>Cocina[[#This Row],[Ganacia Bruta]]-Cocina[[#This Row],[Coste Total]]</f>
        <v>24</v>
      </c>
      <c r="L1821" s="3">
        <f>Cocina[[#This Row],[Ganancia Neta]]/Cocina[[#This Row],[Ganacia Bruta]]</f>
        <v>0.42857142857142855</v>
      </c>
      <c r="N1821"/>
    </row>
    <row r="1822" spans="1:14" x14ac:dyDescent="0.2">
      <c r="A1822">
        <v>736</v>
      </c>
      <c r="B1822">
        <v>17</v>
      </c>
      <c r="C1822" t="s">
        <v>47</v>
      </c>
      <c r="D1822">
        <v>19</v>
      </c>
      <c r="E1822">
        <v>31</v>
      </c>
      <c r="F1822">
        <v>3</v>
      </c>
      <c r="G1822">
        <v>27</v>
      </c>
      <c r="H1822" s="8">
        <f>Cocina[[#This Row],[Tiempo de Preparación]]/Cocina[[#This Row],[Cantidad Ordenada]]</f>
        <v>9</v>
      </c>
      <c r="I1822">
        <f>Cocina[[#This Row],[Precio Unitario]]*Cocina[[#This Row],[Cantidad Ordenada]]</f>
        <v>93</v>
      </c>
      <c r="J1822">
        <f>Cocina[[#This Row],[Costo Unitario]]*Cocina[[#This Row],[Cantidad Ordenada]]</f>
        <v>57</v>
      </c>
      <c r="K1822">
        <f>Cocina[[#This Row],[Ganacia Bruta]]-Cocina[[#This Row],[Coste Total]]</f>
        <v>36</v>
      </c>
      <c r="L1822" s="3">
        <f>Cocina[[#This Row],[Ganancia Neta]]/Cocina[[#This Row],[Ganacia Bruta]]</f>
        <v>0.38709677419354838</v>
      </c>
      <c r="N1822"/>
    </row>
    <row r="1823" spans="1:14" x14ac:dyDescent="0.2">
      <c r="A1823">
        <v>737</v>
      </c>
      <c r="B1823">
        <v>6</v>
      </c>
      <c r="C1823" t="s">
        <v>18</v>
      </c>
      <c r="D1823">
        <v>17</v>
      </c>
      <c r="E1823">
        <v>29</v>
      </c>
      <c r="F1823">
        <v>2</v>
      </c>
      <c r="G1823">
        <v>17</v>
      </c>
      <c r="H1823" s="8">
        <f>Cocina[[#This Row],[Tiempo de Preparación]]/Cocina[[#This Row],[Cantidad Ordenada]]</f>
        <v>8.5</v>
      </c>
      <c r="I1823">
        <f>Cocina[[#This Row],[Precio Unitario]]*Cocina[[#This Row],[Cantidad Ordenada]]</f>
        <v>58</v>
      </c>
      <c r="J1823">
        <f>Cocina[[#This Row],[Costo Unitario]]*Cocina[[#This Row],[Cantidad Ordenada]]</f>
        <v>34</v>
      </c>
      <c r="K1823">
        <f>Cocina[[#This Row],[Ganacia Bruta]]-Cocina[[#This Row],[Coste Total]]</f>
        <v>24</v>
      </c>
      <c r="L1823" s="3">
        <f>Cocina[[#This Row],[Ganancia Neta]]/Cocina[[#This Row],[Ganacia Bruta]]</f>
        <v>0.41379310344827586</v>
      </c>
      <c r="N1823"/>
    </row>
    <row r="1824" spans="1:14" x14ac:dyDescent="0.2">
      <c r="A1824">
        <v>737</v>
      </c>
      <c r="B1824">
        <v>6</v>
      </c>
      <c r="C1824" t="s">
        <v>31</v>
      </c>
      <c r="D1824">
        <v>18</v>
      </c>
      <c r="E1824">
        <v>30</v>
      </c>
      <c r="F1824">
        <v>2</v>
      </c>
      <c r="G1824">
        <v>5</v>
      </c>
      <c r="H1824" s="8">
        <f>Cocina[[#This Row],[Tiempo de Preparación]]/Cocina[[#This Row],[Cantidad Ordenada]]</f>
        <v>2.5</v>
      </c>
      <c r="I1824">
        <f>Cocina[[#This Row],[Precio Unitario]]*Cocina[[#This Row],[Cantidad Ordenada]]</f>
        <v>60</v>
      </c>
      <c r="J1824">
        <f>Cocina[[#This Row],[Costo Unitario]]*Cocina[[#This Row],[Cantidad Ordenada]]</f>
        <v>36</v>
      </c>
      <c r="K1824">
        <f>Cocina[[#This Row],[Ganacia Bruta]]-Cocina[[#This Row],[Coste Total]]</f>
        <v>24</v>
      </c>
      <c r="L1824" s="3">
        <f>Cocina[[#This Row],[Ganancia Neta]]/Cocina[[#This Row],[Ganacia Bruta]]</f>
        <v>0.4</v>
      </c>
      <c r="N1824"/>
    </row>
    <row r="1825" spans="1:14" x14ac:dyDescent="0.2">
      <c r="A1825">
        <v>738</v>
      </c>
      <c r="B1825">
        <v>15</v>
      </c>
      <c r="C1825" t="s">
        <v>61</v>
      </c>
      <c r="D1825">
        <v>15</v>
      </c>
      <c r="E1825">
        <v>26</v>
      </c>
      <c r="F1825">
        <v>2</v>
      </c>
      <c r="G1825">
        <v>59</v>
      </c>
      <c r="H1825" s="8">
        <f>Cocina[[#This Row],[Tiempo de Preparación]]/Cocina[[#This Row],[Cantidad Ordenada]]</f>
        <v>29.5</v>
      </c>
      <c r="I1825">
        <f>Cocina[[#This Row],[Precio Unitario]]*Cocina[[#This Row],[Cantidad Ordenada]]</f>
        <v>52</v>
      </c>
      <c r="J1825">
        <f>Cocina[[#This Row],[Costo Unitario]]*Cocina[[#This Row],[Cantidad Ordenada]]</f>
        <v>30</v>
      </c>
      <c r="K1825">
        <f>Cocina[[#This Row],[Ganacia Bruta]]-Cocina[[#This Row],[Coste Total]]</f>
        <v>22</v>
      </c>
      <c r="L1825" s="3">
        <f>Cocina[[#This Row],[Ganancia Neta]]/Cocina[[#This Row],[Ganacia Bruta]]</f>
        <v>0.42307692307692307</v>
      </c>
      <c r="N1825"/>
    </row>
    <row r="1826" spans="1:14" x14ac:dyDescent="0.2">
      <c r="A1826">
        <v>738</v>
      </c>
      <c r="B1826">
        <v>15</v>
      </c>
      <c r="C1826" t="s">
        <v>22</v>
      </c>
      <c r="D1826">
        <v>16</v>
      </c>
      <c r="E1826">
        <v>28</v>
      </c>
      <c r="F1826">
        <v>1</v>
      </c>
      <c r="G1826">
        <v>15</v>
      </c>
      <c r="H1826" s="8">
        <f>Cocina[[#This Row],[Tiempo de Preparación]]/Cocina[[#This Row],[Cantidad Ordenada]]</f>
        <v>15</v>
      </c>
      <c r="I1826">
        <f>Cocina[[#This Row],[Precio Unitario]]*Cocina[[#This Row],[Cantidad Ordenada]]</f>
        <v>28</v>
      </c>
      <c r="J1826">
        <f>Cocina[[#This Row],[Costo Unitario]]*Cocina[[#This Row],[Cantidad Ordenada]]</f>
        <v>16</v>
      </c>
      <c r="K1826">
        <f>Cocina[[#This Row],[Ganacia Bruta]]-Cocina[[#This Row],[Coste Total]]</f>
        <v>12</v>
      </c>
      <c r="L1826" s="3">
        <f>Cocina[[#This Row],[Ganancia Neta]]/Cocina[[#This Row],[Ganacia Bruta]]</f>
        <v>0.42857142857142855</v>
      </c>
      <c r="N1826"/>
    </row>
    <row r="1827" spans="1:14" x14ac:dyDescent="0.2">
      <c r="A1827">
        <v>738</v>
      </c>
      <c r="B1827">
        <v>15</v>
      </c>
      <c r="C1827" t="s">
        <v>37</v>
      </c>
      <c r="D1827">
        <v>10</v>
      </c>
      <c r="E1827">
        <v>18</v>
      </c>
      <c r="F1827">
        <v>3</v>
      </c>
      <c r="G1827">
        <v>20</v>
      </c>
      <c r="H1827" s="8">
        <f>Cocina[[#This Row],[Tiempo de Preparación]]/Cocina[[#This Row],[Cantidad Ordenada]]</f>
        <v>6.666666666666667</v>
      </c>
      <c r="I1827">
        <f>Cocina[[#This Row],[Precio Unitario]]*Cocina[[#This Row],[Cantidad Ordenada]]</f>
        <v>54</v>
      </c>
      <c r="J1827">
        <f>Cocina[[#This Row],[Costo Unitario]]*Cocina[[#This Row],[Cantidad Ordenada]]</f>
        <v>30</v>
      </c>
      <c r="K1827">
        <f>Cocina[[#This Row],[Ganacia Bruta]]-Cocina[[#This Row],[Coste Total]]</f>
        <v>24</v>
      </c>
      <c r="L1827" s="3">
        <f>Cocina[[#This Row],[Ganancia Neta]]/Cocina[[#This Row],[Ganacia Bruta]]</f>
        <v>0.44444444444444442</v>
      </c>
      <c r="N1827"/>
    </row>
    <row r="1828" spans="1:14" x14ac:dyDescent="0.2">
      <c r="A1828">
        <v>739</v>
      </c>
      <c r="B1828">
        <v>10</v>
      </c>
      <c r="C1828" t="s">
        <v>79</v>
      </c>
      <c r="D1828">
        <v>14</v>
      </c>
      <c r="E1828">
        <v>23</v>
      </c>
      <c r="F1828">
        <v>2</v>
      </c>
      <c r="G1828">
        <v>54</v>
      </c>
      <c r="H1828" s="8">
        <f>Cocina[[#This Row],[Tiempo de Preparación]]/Cocina[[#This Row],[Cantidad Ordenada]]</f>
        <v>27</v>
      </c>
      <c r="I1828">
        <f>Cocina[[#This Row],[Precio Unitario]]*Cocina[[#This Row],[Cantidad Ordenada]]</f>
        <v>46</v>
      </c>
      <c r="J1828">
        <f>Cocina[[#This Row],[Costo Unitario]]*Cocina[[#This Row],[Cantidad Ordenada]]</f>
        <v>28</v>
      </c>
      <c r="K1828">
        <f>Cocina[[#This Row],[Ganacia Bruta]]-Cocina[[#This Row],[Coste Total]]</f>
        <v>18</v>
      </c>
      <c r="L1828" s="3">
        <f>Cocina[[#This Row],[Ganancia Neta]]/Cocina[[#This Row],[Ganacia Bruta]]</f>
        <v>0.39130434782608697</v>
      </c>
      <c r="N1828"/>
    </row>
    <row r="1829" spans="1:14" x14ac:dyDescent="0.2">
      <c r="A1829">
        <v>740</v>
      </c>
      <c r="B1829">
        <v>16</v>
      </c>
      <c r="C1829" t="s">
        <v>22</v>
      </c>
      <c r="D1829">
        <v>16</v>
      </c>
      <c r="E1829">
        <v>28</v>
      </c>
      <c r="F1829">
        <v>3</v>
      </c>
      <c r="G1829">
        <v>31</v>
      </c>
      <c r="H1829" s="8">
        <f>Cocina[[#This Row],[Tiempo de Preparación]]/Cocina[[#This Row],[Cantidad Ordenada]]</f>
        <v>10.333333333333334</v>
      </c>
      <c r="I1829">
        <f>Cocina[[#This Row],[Precio Unitario]]*Cocina[[#This Row],[Cantidad Ordenada]]</f>
        <v>84</v>
      </c>
      <c r="J1829">
        <f>Cocina[[#This Row],[Costo Unitario]]*Cocina[[#This Row],[Cantidad Ordenada]]</f>
        <v>48</v>
      </c>
      <c r="K1829">
        <f>Cocina[[#This Row],[Ganacia Bruta]]-Cocina[[#This Row],[Coste Total]]</f>
        <v>36</v>
      </c>
      <c r="L1829" s="3">
        <f>Cocina[[#This Row],[Ganancia Neta]]/Cocina[[#This Row],[Ganacia Bruta]]</f>
        <v>0.42857142857142855</v>
      </c>
      <c r="N1829"/>
    </row>
    <row r="1830" spans="1:14" x14ac:dyDescent="0.2">
      <c r="A1830">
        <v>740</v>
      </c>
      <c r="B1830">
        <v>16</v>
      </c>
      <c r="C1830" t="s">
        <v>95</v>
      </c>
      <c r="D1830">
        <v>19</v>
      </c>
      <c r="E1830">
        <v>32</v>
      </c>
      <c r="F1830">
        <v>1</v>
      </c>
      <c r="G1830">
        <v>16</v>
      </c>
      <c r="H1830" s="8">
        <f>Cocina[[#This Row],[Tiempo de Preparación]]/Cocina[[#This Row],[Cantidad Ordenada]]</f>
        <v>16</v>
      </c>
      <c r="I1830">
        <f>Cocina[[#This Row],[Precio Unitario]]*Cocina[[#This Row],[Cantidad Ordenada]]</f>
        <v>32</v>
      </c>
      <c r="J1830">
        <f>Cocina[[#This Row],[Costo Unitario]]*Cocina[[#This Row],[Cantidad Ordenada]]</f>
        <v>19</v>
      </c>
      <c r="K1830">
        <f>Cocina[[#This Row],[Ganacia Bruta]]-Cocina[[#This Row],[Coste Total]]</f>
        <v>13</v>
      </c>
      <c r="L1830" s="3">
        <f>Cocina[[#This Row],[Ganancia Neta]]/Cocina[[#This Row],[Ganacia Bruta]]</f>
        <v>0.40625</v>
      </c>
      <c r="N1830"/>
    </row>
    <row r="1831" spans="1:14" x14ac:dyDescent="0.2">
      <c r="A1831">
        <v>740</v>
      </c>
      <c r="B1831">
        <v>16</v>
      </c>
      <c r="C1831" t="s">
        <v>35</v>
      </c>
      <c r="D1831">
        <v>22</v>
      </c>
      <c r="E1831">
        <v>36</v>
      </c>
      <c r="F1831">
        <v>3</v>
      </c>
      <c r="G1831">
        <v>45</v>
      </c>
      <c r="H1831" s="8">
        <f>Cocina[[#This Row],[Tiempo de Preparación]]/Cocina[[#This Row],[Cantidad Ordenada]]</f>
        <v>15</v>
      </c>
      <c r="I1831">
        <f>Cocina[[#This Row],[Precio Unitario]]*Cocina[[#This Row],[Cantidad Ordenada]]</f>
        <v>108</v>
      </c>
      <c r="J1831">
        <f>Cocina[[#This Row],[Costo Unitario]]*Cocina[[#This Row],[Cantidad Ordenada]]</f>
        <v>66</v>
      </c>
      <c r="K1831">
        <f>Cocina[[#This Row],[Ganacia Bruta]]-Cocina[[#This Row],[Coste Total]]</f>
        <v>42</v>
      </c>
      <c r="L1831" s="3">
        <f>Cocina[[#This Row],[Ganancia Neta]]/Cocina[[#This Row],[Ganacia Bruta]]</f>
        <v>0.3888888888888889</v>
      </c>
      <c r="N1831"/>
    </row>
    <row r="1832" spans="1:14" x14ac:dyDescent="0.2">
      <c r="A1832">
        <v>740</v>
      </c>
      <c r="B1832">
        <v>16</v>
      </c>
      <c r="C1832" t="s">
        <v>79</v>
      </c>
      <c r="D1832">
        <v>14</v>
      </c>
      <c r="E1832">
        <v>23</v>
      </c>
      <c r="F1832">
        <v>3</v>
      </c>
      <c r="G1832">
        <v>21</v>
      </c>
      <c r="H1832" s="8">
        <f>Cocina[[#This Row],[Tiempo de Preparación]]/Cocina[[#This Row],[Cantidad Ordenada]]</f>
        <v>7</v>
      </c>
      <c r="I1832">
        <f>Cocina[[#This Row],[Precio Unitario]]*Cocina[[#This Row],[Cantidad Ordenada]]</f>
        <v>69</v>
      </c>
      <c r="J1832">
        <f>Cocina[[#This Row],[Costo Unitario]]*Cocina[[#This Row],[Cantidad Ordenada]]</f>
        <v>42</v>
      </c>
      <c r="K1832">
        <f>Cocina[[#This Row],[Ganacia Bruta]]-Cocina[[#This Row],[Coste Total]]</f>
        <v>27</v>
      </c>
      <c r="L1832" s="3">
        <f>Cocina[[#This Row],[Ganancia Neta]]/Cocina[[#This Row],[Ganacia Bruta]]</f>
        <v>0.39130434782608697</v>
      </c>
      <c r="N1832"/>
    </row>
    <row r="1833" spans="1:14" x14ac:dyDescent="0.2">
      <c r="A1833">
        <v>741</v>
      </c>
      <c r="B1833">
        <v>14</v>
      </c>
      <c r="C1833" t="s">
        <v>65</v>
      </c>
      <c r="D1833">
        <v>14</v>
      </c>
      <c r="E1833">
        <v>24</v>
      </c>
      <c r="F1833">
        <v>3</v>
      </c>
      <c r="G1833">
        <v>52</v>
      </c>
      <c r="H1833" s="8">
        <f>Cocina[[#This Row],[Tiempo de Preparación]]/Cocina[[#This Row],[Cantidad Ordenada]]</f>
        <v>17.333333333333332</v>
      </c>
      <c r="I1833">
        <f>Cocina[[#This Row],[Precio Unitario]]*Cocina[[#This Row],[Cantidad Ordenada]]</f>
        <v>72</v>
      </c>
      <c r="J1833">
        <f>Cocina[[#This Row],[Costo Unitario]]*Cocina[[#This Row],[Cantidad Ordenada]]</f>
        <v>42</v>
      </c>
      <c r="K1833">
        <f>Cocina[[#This Row],[Ganacia Bruta]]-Cocina[[#This Row],[Coste Total]]</f>
        <v>30</v>
      </c>
      <c r="L1833" s="3">
        <f>Cocina[[#This Row],[Ganancia Neta]]/Cocina[[#This Row],[Ganacia Bruta]]</f>
        <v>0.41666666666666669</v>
      </c>
      <c r="N1833"/>
    </row>
    <row r="1834" spans="1:14" x14ac:dyDescent="0.2">
      <c r="A1834">
        <v>741</v>
      </c>
      <c r="B1834">
        <v>14</v>
      </c>
      <c r="C1834" t="s">
        <v>18</v>
      </c>
      <c r="D1834">
        <v>17</v>
      </c>
      <c r="E1834">
        <v>29</v>
      </c>
      <c r="F1834">
        <v>2</v>
      </c>
      <c r="G1834">
        <v>40</v>
      </c>
      <c r="H1834" s="8">
        <f>Cocina[[#This Row],[Tiempo de Preparación]]/Cocina[[#This Row],[Cantidad Ordenada]]</f>
        <v>20</v>
      </c>
      <c r="I1834">
        <f>Cocina[[#This Row],[Precio Unitario]]*Cocina[[#This Row],[Cantidad Ordenada]]</f>
        <v>58</v>
      </c>
      <c r="J1834">
        <f>Cocina[[#This Row],[Costo Unitario]]*Cocina[[#This Row],[Cantidad Ordenada]]</f>
        <v>34</v>
      </c>
      <c r="K1834">
        <f>Cocina[[#This Row],[Ganacia Bruta]]-Cocina[[#This Row],[Coste Total]]</f>
        <v>24</v>
      </c>
      <c r="L1834" s="3">
        <f>Cocina[[#This Row],[Ganancia Neta]]/Cocina[[#This Row],[Ganacia Bruta]]</f>
        <v>0.41379310344827586</v>
      </c>
      <c r="N1834"/>
    </row>
    <row r="1835" spans="1:14" x14ac:dyDescent="0.2">
      <c r="A1835">
        <v>741</v>
      </c>
      <c r="B1835">
        <v>14</v>
      </c>
      <c r="C1835" t="s">
        <v>102</v>
      </c>
      <c r="D1835">
        <v>20</v>
      </c>
      <c r="E1835">
        <v>33</v>
      </c>
      <c r="F1835">
        <v>3</v>
      </c>
      <c r="G1835">
        <v>39</v>
      </c>
      <c r="H1835" s="8">
        <f>Cocina[[#This Row],[Tiempo de Preparación]]/Cocina[[#This Row],[Cantidad Ordenada]]</f>
        <v>13</v>
      </c>
      <c r="I1835">
        <f>Cocina[[#This Row],[Precio Unitario]]*Cocina[[#This Row],[Cantidad Ordenada]]</f>
        <v>99</v>
      </c>
      <c r="J1835">
        <f>Cocina[[#This Row],[Costo Unitario]]*Cocina[[#This Row],[Cantidad Ordenada]]</f>
        <v>60</v>
      </c>
      <c r="K1835">
        <f>Cocina[[#This Row],[Ganacia Bruta]]-Cocina[[#This Row],[Coste Total]]</f>
        <v>39</v>
      </c>
      <c r="L1835" s="3">
        <f>Cocina[[#This Row],[Ganancia Neta]]/Cocina[[#This Row],[Ganacia Bruta]]</f>
        <v>0.39393939393939392</v>
      </c>
      <c r="N1835"/>
    </row>
    <row r="1836" spans="1:14" x14ac:dyDescent="0.2">
      <c r="A1836">
        <v>741</v>
      </c>
      <c r="B1836">
        <v>14</v>
      </c>
      <c r="C1836" t="s">
        <v>22</v>
      </c>
      <c r="D1836">
        <v>16</v>
      </c>
      <c r="E1836">
        <v>28</v>
      </c>
      <c r="F1836">
        <v>2</v>
      </c>
      <c r="G1836">
        <v>34</v>
      </c>
      <c r="H1836" s="8">
        <f>Cocina[[#This Row],[Tiempo de Preparación]]/Cocina[[#This Row],[Cantidad Ordenada]]</f>
        <v>17</v>
      </c>
      <c r="I1836">
        <f>Cocina[[#This Row],[Precio Unitario]]*Cocina[[#This Row],[Cantidad Ordenada]]</f>
        <v>56</v>
      </c>
      <c r="J1836">
        <f>Cocina[[#This Row],[Costo Unitario]]*Cocina[[#This Row],[Cantidad Ordenada]]</f>
        <v>32</v>
      </c>
      <c r="K1836">
        <f>Cocina[[#This Row],[Ganacia Bruta]]-Cocina[[#This Row],[Coste Total]]</f>
        <v>24</v>
      </c>
      <c r="L1836" s="3">
        <f>Cocina[[#This Row],[Ganancia Neta]]/Cocina[[#This Row],[Ganacia Bruta]]</f>
        <v>0.42857142857142855</v>
      </c>
      <c r="N1836"/>
    </row>
    <row r="1837" spans="1:14" x14ac:dyDescent="0.2">
      <c r="A1837">
        <v>742</v>
      </c>
      <c r="B1837">
        <v>20</v>
      </c>
      <c r="C1837" t="s">
        <v>47</v>
      </c>
      <c r="D1837">
        <v>19</v>
      </c>
      <c r="E1837">
        <v>31</v>
      </c>
      <c r="F1837">
        <v>1</v>
      </c>
      <c r="G1837">
        <v>41</v>
      </c>
      <c r="H1837" s="8">
        <f>Cocina[[#This Row],[Tiempo de Preparación]]/Cocina[[#This Row],[Cantidad Ordenada]]</f>
        <v>41</v>
      </c>
      <c r="I1837">
        <f>Cocina[[#This Row],[Precio Unitario]]*Cocina[[#This Row],[Cantidad Ordenada]]</f>
        <v>31</v>
      </c>
      <c r="J1837">
        <f>Cocina[[#This Row],[Costo Unitario]]*Cocina[[#This Row],[Cantidad Ordenada]]</f>
        <v>19</v>
      </c>
      <c r="K1837">
        <f>Cocina[[#This Row],[Ganacia Bruta]]-Cocina[[#This Row],[Coste Total]]</f>
        <v>12</v>
      </c>
      <c r="L1837" s="3">
        <f>Cocina[[#This Row],[Ganancia Neta]]/Cocina[[#This Row],[Ganacia Bruta]]</f>
        <v>0.38709677419354838</v>
      </c>
      <c r="N1837"/>
    </row>
    <row r="1838" spans="1:14" x14ac:dyDescent="0.2">
      <c r="A1838">
        <v>742</v>
      </c>
      <c r="B1838">
        <v>20</v>
      </c>
      <c r="C1838" t="s">
        <v>31</v>
      </c>
      <c r="D1838">
        <v>18</v>
      </c>
      <c r="E1838">
        <v>30</v>
      </c>
      <c r="F1838">
        <v>3</v>
      </c>
      <c r="G1838">
        <v>43</v>
      </c>
      <c r="H1838" s="8">
        <f>Cocina[[#This Row],[Tiempo de Preparación]]/Cocina[[#This Row],[Cantidad Ordenada]]</f>
        <v>14.333333333333334</v>
      </c>
      <c r="I1838">
        <f>Cocina[[#This Row],[Precio Unitario]]*Cocina[[#This Row],[Cantidad Ordenada]]</f>
        <v>90</v>
      </c>
      <c r="J1838">
        <f>Cocina[[#This Row],[Costo Unitario]]*Cocina[[#This Row],[Cantidad Ordenada]]</f>
        <v>54</v>
      </c>
      <c r="K1838">
        <f>Cocina[[#This Row],[Ganacia Bruta]]-Cocina[[#This Row],[Coste Total]]</f>
        <v>36</v>
      </c>
      <c r="L1838" s="3">
        <f>Cocina[[#This Row],[Ganancia Neta]]/Cocina[[#This Row],[Ganacia Bruta]]</f>
        <v>0.4</v>
      </c>
      <c r="N1838"/>
    </row>
    <row r="1839" spans="1:14" x14ac:dyDescent="0.2">
      <c r="A1839">
        <v>742</v>
      </c>
      <c r="B1839">
        <v>20</v>
      </c>
      <c r="C1839" t="s">
        <v>61</v>
      </c>
      <c r="D1839">
        <v>15</v>
      </c>
      <c r="E1839">
        <v>26</v>
      </c>
      <c r="F1839">
        <v>1</v>
      </c>
      <c r="G1839">
        <v>26</v>
      </c>
      <c r="H1839" s="8">
        <f>Cocina[[#This Row],[Tiempo de Preparación]]/Cocina[[#This Row],[Cantidad Ordenada]]</f>
        <v>26</v>
      </c>
      <c r="I1839">
        <f>Cocina[[#This Row],[Precio Unitario]]*Cocina[[#This Row],[Cantidad Ordenada]]</f>
        <v>26</v>
      </c>
      <c r="J1839">
        <f>Cocina[[#This Row],[Costo Unitario]]*Cocina[[#This Row],[Cantidad Ordenada]]</f>
        <v>15</v>
      </c>
      <c r="K1839">
        <f>Cocina[[#This Row],[Ganacia Bruta]]-Cocina[[#This Row],[Coste Total]]</f>
        <v>11</v>
      </c>
      <c r="L1839" s="3">
        <f>Cocina[[#This Row],[Ganancia Neta]]/Cocina[[#This Row],[Ganacia Bruta]]</f>
        <v>0.42307692307692307</v>
      </c>
      <c r="N1839"/>
    </row>
    <row r="1840" spans="1:14" x14ac:dyDescent="0.2">
      <c r="A1840">
        <v>742</v>
      </c>
      <c r="B1840">
        <v>20</v>
      </c>
      <c r="C1840" t="s">
        <v>44</v>
      </c>
      <c r="D1840">
        <v>11</v>
      </c>
      <c r="E1840">
        <v>19</v>
      </c>
      <c r="F1840">
        <v>1</v>
      </c>
      <c r="G1840">
        <v>35</v>
      </c>
      <c r="H1840" s="8">
        <f>Cocina[[#This Row],[Tiempo de Preparación]]/Cocina[[#This Row],[Cantidad Ordenada]]</f>
        <v>35</v>
      </c>
      <c r="I1840">
        <f>Cocina[[#This Row],[Precio Unitario]]*Cocina[[#This Row],[Cantidad Ordenada]]</f>
        <v>19</v>
      </c>
      <c r="J1840">
        <f>Cocina[[#This Row],[Costo Unitario]]*Cocina[[#This Row],[Cantidad Ordenada]]</f>
        <v>11</v>
      </c>
      <c r="K1840">
        <f>Cocina[[#This Row],[Ganacia Bruta]]-Cocina[[#This Row],[Coste Total]]</f>
        <v>8</v>
      </c>
      <c r="L1840" s="3">
        <f>Cocina[[#This Row],[Ganancia Neta]]/Cocina[[#This Row],[Ganacia Bruta]]</f>
        <v>0.42105263157894735</v>
      </c>
      <c r="N1840"/>
    </row>
    <row r="1841" spans="1:14" x14ac:dyDescent="0.2">
      <c r="A1841">
        <v>743</v>
      </c>
      <c r="B1841">
        <v>19</v>
      </c>
      <c r="C1841" t="s">
        <v>61</v>
      </c>
      <c r="D1841">
        <v>15</v>
      </c>
      <c r="E1841">
        <v>26</v>
      </c>
      <c r="F1841">
        <v>2</v>
      </c>
      <c r="G1841">
        <v>59</v>
      </c>
      <c r="H1841" s="8">
        <f>Cocina[[#This Row],[Tiempo de Preparación]]/Cocina[[#This Row],[Cantidad Ordenada]]</f>
        <v>29.5</v>
      </c>
      <c r="I1841">
        <f>Cocina[[#This Row],[Precio Unitario]]*Cocina[[#This Row],[Cantidad Ordenada]]</f>
        <v>52</v>
      </c>
      <c r="J1841">
        <f>Cocina[[#This Row],[Costo Unitario]]*Cocina[[#This Row],[Cantidad Ordenada]]</f>
        <v>30</v>
      </c>
      <c r="K1841">
        <f>Cocina[[#This Row],[Ganacia Bruta]]-Cocina[[#This Row],[Coste Total]]</f>
        <v>22</v>
      </c>
      <c r="L1841" s="3">
        <f>Cocina[[#This Row],[Ganancia Neta]]/Cocina[[#This Row],[Ganacia Bruta]]</f>
        <v>0.42307692307692307</v>
      </c>
      <c r="N1841"/>
    </row>
    <row r="1842" spans="1:14" x14ac:dyDescent="0.2">
      <c r="A1842">
        <v>743</v>
      </c>
      <c r="B1842">
        <v>19</v>
      </c>
      <c r="C1842" t="s">
        <v>37</v>
      </c>
      <c r="D1842">
        <v>10</v>
      </c>
      <c r="E1842">
        <v>18</v>
      </c>
      <c r="F1842">
        <v>2</v>
      </c>
      <c r="G1842">
        <v>41</v>
      </c>
      <c r="H1842" s="8">
        <f>Cocina[[#This Row],[Tiempo de Preparación]]/Cocina[[#This Row],[Cantidad Ordenada]]</f>
        <v>20.5</v>
      </c>
      <c r="I1842">
        <f>Cocina[[#This Row],[Precio Unitario]]*Cocina[[#This Row],[Cantidad Ordenada]]</f>
        <v>36</v>
      </c>
      <c r="J1842">
        <f>Cocina[[#This Row],[Costo Unitario]]*Cocina[[#This Row],[Cantidad Ordenada]]</f>
        <v>20</v>
      </c>
      <c r="K1842">
        <f>Cocina[[#This Row],[Ganacia Bruta]]-Cocina[[#This Row],[Coste Total]]</f>
        <v>16</v>
      </c>
      <c r="L1842" s="3">
        <f>Cocina[[#This Row],[Ganancia Neta]]/Cocina[[#This Row],[Ganacia Bruta]]</f>
        <v>0.44444444444444442</v>
      </c>
      <c r="N1842"/>
    </row>
    <row r="1843" spans="1:14" x14ac:dyDescent="0.2">
      <c r="A1843">
        <v>743</v>
      </c>
      <c r="B1843">
        <v>19</v>
      </c>
      <c r="C1843" t="s">
        <v>79</v>
      </c>
      <c r="D1843">
        <v>14</v>
      </c>
      <c r="E1843">
        <v>23</v>
      </c>
      <c r="F1843">
        <v>2</v>
      </c>
      <c r="G1843">
        <v>43</v>
      </c>
      <c r="H1843" s="8">
        <f>Cocina[[#This Row],[Tiempo de Preparación]]/Cocina[[#This Row],[Cantidad Ordenada]]</f>
        <v>21.5</v>
      </c>
      <c r="I1843">
        <f>Cocina[[#This Row],[Precio Unitario]]*Cocina[[#This Row],[Cantidad Ordenada]]</f>
        <v>46</v>
      </c>
      <c r="J1843">
        <f>Cocina[[#This Row],[Costo Unitario]]*Cocina[[#This Row],[Cantidad Ordenada]]</f>
        <v>28</v>
      </c>
      <c r="K1843">
        <f>Cocina[[#This Row],[Ganacia Bruta]]-Cocina[[#This Row],[Coste Total]]</f>
        <v>18</v>
      </c>
      <c r="L1843" s="3">
        <f>Cocina[[#This Row],[Ganancia Neta]]/Cocina[[#This Row],[Ganacia Bruta]]</f>
        <v>0.39130434782608697</v>
      </c>
      <c r="N1843"/>
    </row>
    <row r="1844" spans="1:14" x14ac:dyDescent="0.2">
      <c r="A1844">
        <v>744</v>
      </c>
      <c r="B1844">
        <v>11</v>
      </c>
      <c r="C1844" t="s">
        <v>37</v>
      </c>
      <c r="D1844">
        <v>10</v>
      </c>
      <c r="E1844">
        <v>18</v>
      </c>
      <c r="F1844">
        <v>1</v>
      </c>
      <c r="G1844">
        <v>57</v>
      </c>
      <c r="H1844" s="8">
        <f>Cocina[[#This Row],[Tiempo de Preparación]]/Cocina[[#This Row],[Cantidad Ordenada]]</f>
        <v>57</v>
      </c>
      <c r="I1844">
        <f>Cocina[[#This Row],[Precio Unitario]]*Cocina[[#This Row],[Cantidad Ordenada]]</f>
        <v>18</v>
      </c>
      <c r="J1844">
        <f>Cocina[[#This Row],[Costo Unitario]]*Cocina[[#This Row],[Cantidad Ordenada]]</f>
        <v>10</v>
      </c>
      <c r="K1844">
        <f>Cocina[[#This Row],[Ganacia Bruta]]-Cocina[[#This Row],[Coste Total]]</f>
        <v>8</v>
      </c>
      <c r="L1844" s="3">
        <f>Cocina[[#This Row],[Ganancia Neta]]/Cocina[[#This Row],[Ganacia Bruta]]</f>
        <v>0.44444444444444442</v>
      </c>
      <c r="N1844"/>
    </row>
    <row r="1845" spans="1:14" x14ac:dyDescent="0.2">
      <c r="A1845">
        <v>744</v>
      </c>
      <c r="B1845">
        <v>11</v>
      </c>
      <c r="C1845" t="s">
        <v>18</v>
      </c>
      <c r="D1845">
        <v>17</v>
      </c>
      <c r="E1845">
        <v>29</v>
      </c>
      <c r="F1845">
        <v>2</v>
      </c>
      <c r="G1845">
        <v>10</v>
      </c>
      <c r="H1845" s="8">
        <f>Cocina[[#This Row],[Tiempo de Preparación]]/Cocina[[#This Row],[Cantidad Ordenada]]</f>
        <v>5</v>
      </c>
      <c r="I1845">
        <f>Cocina[[#This Row],[Precio Unitario]]*Cocina[[#This Row],[Cantidad Ordenada]]</f>
        <v>58</v>
      </c>
      <c r="J1845">
        <f>Cocina[[#This Row],[Costo Unitario]]*Cocina[[#This Row],[Cantidad Ordenada]]</f>
        <v>34</v>
      </c>
      <c r="K1845">
        <f>Cocina[[#This Row],[Ganacia Bruta]]-Cocina[[#This Row],[Coste Total]]</f>
        <v>24</v>
      </c>
      <c r="L1845" s="3">
        <f>Cocina[[#This Row],[Ganancia Neta]]/Cocina[[#This Row],[Ganacia Bruta]]</f>
        <v>0.41379310344827586</v>
      </c>
      <c r="N1845"/>
    </row>
    <row r="1846" spans="1:14" x14ac:dyDescent="0.2">
      <c r="A1846">
        <v>745</v>
      </c>
      <c r="B1846">
        <v>3</v>
      </c>
      <c r="C1846" t="s">
        <v>11</v>
      </c>
      <c r="D1846">
        <v>21</v>
      </c>
      <c r="E1846">
        <v>35</v>
      </c>
      <c r="F1846">
        <v>3</v>
      </c>
      <c r="G1846">
        <v>34</v>
      </c>
      <c r="H1846" s="8">
        <f>Cocina[[#This Row],[Tiempo de Preparación]]/Cocina[[#This Row],[Cantidad Ordenada]]</f>
        <v>11.333333333333334</v>
      </c>
      <c r="I1846">
        <f>Cocina[[#This Row],[Precio Unitario]]*Cocina[[#This Row],[Cantidad Ordenada]]</f>
        <v>105</v>
      </c>
      <c r="J1846">
        <f>Cocina[[#This Row],[Costo Unitario]]*Cocina[[#This Row],[Cantidad Ordenada]]</f>
        <v>63</v>
      </c>
      <c r="K1846">
        <f>Cocina[[#This Row],[Ganacia Bruta]]-Cocina[[#This Row],[Coste Total]]</f>
        <v>42</v>
      </c>
      <c r="L1846" s="3">
        <f>Cocina[[#This Row],[Ganancia Neta]]/Cocina[[#This Row],[Ganacia Bruta]]</f>
        <v>0.4</v>
      </c>
      <c r="N1846"/>
    </row>
    <row r="1847" spans="1:14" x14ac:dyDescent="0.2">
      <c r="A1847">
        <v>745</v>
      </c>
      <c r="B1847">
        <v>3</v>
      </c>
      <c r="C1847" t="s">
        <v>65</v>
      </c>
      <c r="D1847">
        <v>14</v>
      </c>
      <c r="E1847">
        <v>24</v>
      </c>
      <c r="F1847">
        <v>2</v>
      </c>
      <c r="G1847">
        <v>9</v>
      </c>
      <c r="H1847" s="8">
        <f>Cocina[[#This Row],[Tiempo de Preparación]]/Cocina[[#This Row],[Cantidad Ordenada]]</f>
        <v>4.5</v>
      </c>
      <c r="I1847">
        <f>Cocina[[#This Row],[Precio Unitario]]*Cocina[[#This Row],[Cantidad Ordenada]]</f>
        <v>48</v>
      </c>
      <c r="J1847">
        <f>Cocina[[#This Row],[Costo Unitario]]*Cocina[[#This Row],[Cantidad Ordenada]]</f>
        <v>28</v>
      </c>
      <c r="K1847">
        <f>Cocina[[#This Row],[Ganacia Bruta]]-Cocina[[#This Row],[Coste Total]]</f>
        <v>20</v>
      </c>
      <c r="L1847" s="3">
        <f>Cocina[[#This Row],[Ganancia Neta]]/Cocina[[#This Row],[Ganacia Bruta]]</f>
        <v>0.41666666666666669</v>
      </c>
      <c r="N1847"/>
    </row>
    <row r="1848" spans="1:14" x14ac:dyDescent="0.2">
      <c r="A1848">
        <v>745</v>
      </c>
      <c r="B1848">
        <v>3</v>
      </c>
      <c r="C1848" t="s">
        <v>50</v>
      </c>
      <c r="D1848">
        <v>15</v>
      </c>
      <c r="E1848">
        <v>25</v>
      </c>
      <c r="F1848">
        <v>2</v>
      </c>
      <c r="G1848">
        <v>23</v>
      </c>
      <c r="H1848" s="8">
        <f>Cocina[[#This Row],[Tiempo de Preparación]]/Cocina[[#This Row],[Cantidad Ordenada]]</f>
        <v>11.5</v>
      </c>
      <c r="I1848">
        <f>Cocina[[#This Row],[Precio Unitario]]*Cocina[[#This Row],[Cantidad Ordenada]]</f>
        <v>50</v>
      </c>
      <c r="J1848">
        <f>Cocina[[#This Row],[Costo Unitario]]*Cocina[[#This Row],[Cantidad Ordenada]]</f>
        <v>30</v>
      </c>
      <c r="K1848">
        <f>Cocina[[#This Row],[Ganacia Bruta]]-Cocina[[#This Row],[Coste Total]]</f>
        <v>20</v>
      </c>
      <c r="L1848" s="3">
        <f>Cocina[[#This Row],[Ganancia Neta]]/Cocina[[#This Row],[Ganacia Bruta]]</f>
        <v>0.4</v>
      </c>
      <c r="N1848"/>
    </row>
    <row r="1849" spans="1:14" x14ac:dyDescent="0.2">
      <c r="A1849">
        <v>745</v>
      </c>
      <c r="B1849">
        <v>3</v>
      </c>
      <c r="C1849" t="s">
        <v>41</v>
      </c>
      <c r="D1849">
        <v>16</v>
      </c>
      <c r="E1849">
        <v>27</v>
      </c>
      <c r="F1849">
        <v>3</v>
      </c>
      <c r="G1849">
        <v>7</v>
      </c>
      <c r="H1849" s="8">
        <f>Cocina[[#This Row],[Tiempo de Preparación]]/Cocina[[#This Row],[Cantidad Ordenada]]</f>
        <v>2.3333333333333335</v>
      </c>
      <c r="I1849">
        <f>Cocina[[#This Row],[Precio Unitario]]*Cocina[[#This Row],[Cantidad Ordenada]]</f>
        <v>81</v>
      </c>
      <c r="J1849">
        <f>Cocina[[#This Row],[Costo Unitario]]*Cocina[[#This Row],[Cantidad Ordenada]]</f>
        <v>48</v>
      </c>
      <c r="K1849">
        <f>Cocina[[#This Row],[Ganacia Bruta]]-Cocina[[#This Row],[Coste Total]]</f>
        <v>33</v>
      </c>
      <c r="L1849" s="3">
        <f>Cocina[[#This Row],[Ganancia Neta]]/Cocina[[#This Row],[Ganacia Bruta]]</f>
        <v>0.40740740740740738</v>
      </c>
      <c r="N1849"/>
    </row>
    <row r="1850" spans="1:14" x14ac:dyDescent="0.2">
      <c r="A1850">
        <v>746</v>
      </c>
      <c r="B1850">
        <v>13</v>
      </c>
      <c r="C1850" t="s">
        <v>11</v>
      </c>
      <c r="D1850">
        <v>21</v>
      </c>
      <c r="E1850">
        <v>35</v>
      </c>
      <c r="F1850">
        <v>3</v>
      </c>
      <c r="G1850">
        <v>34</v>
      </c>
      <c r="H1850" s="8">
        <f>Cocina[[#This Row],[Tiempo de Preparación]]/Cocina[[#This Row],[Cantidad Ordenada]]</f>
        <v>11.333333333333334</v>
      </c>
      <c r="I1850">
        <f>Cocina[[#This Row],[Precio Unitario]]*Cocina[[#This Row],[Cantidad Ordenada]]</f>
        <v>105</v>
      </c>
      <c r="J1850">
        <f>Cocina[[#This Row],[Costo Unitario]]*Cocina[[#This Row],[Cantidad Ordenada]]</f>
        <v>63</v>
      </c>
      <c r="K1850">
        <f>Cocina[[#This Row],[Ganacia Bruta]]-Cocina[[#This Row],[Coste Total]]</f>
        <v>42</v>
      </c>
      <c r="L1850" s="3">
        <f>Cocina[[#This Row],[Ganancia Neta]]/Cocina[[#This Row],[Ganacia Bruta]]</f>
        <v>0.4</v>
      </c>
      <c r="N1850"/>
    </row>
    <row r="1851" spans="1:14" x14ac:dyDescent="0.2">
      <c r="A1851">
        <v>746</v>
      </c>
      <c r="B1851">
        <v>13</v>
      </c>
      <c r="C1851" t="s">
        <v>95</v>
      </c>
      <c r="D1851">
        <v>19</v>
      </c>
      <c r="E1851">
        <v>32</v>
      </c>
      <c r="F1851">
        <v>3</v>
      </c>
      <c r="G1851">
        <v>43</v>
      </c>
      <c r="H1851" s="8">
        <f>Cocina[[#This Row],[Tiempo de Preparación]]/Cocina[[#This Row],[Cantidad Ordenada]]</f>
        <v>14.333333333333334</v>
      </c>
      <c r="I1851">
        <f>Cocina[[#This Row],[Precio Unitario]]*Cocina[[#This Row],[Cantidad Ordenada]]</f>
        <v>96</v>
      </c>
      <c r="J1851">
        <f>Cocina[[#This Row],[Costo Unitario]]*Cocina[[#This Row],[Cantidad Ordenada]]</f>
        <v>57</v>
      </c>
      <c r="K1851">
        <f>Cocina[[#This Row],[Ganacia Bruta]]-Cocina[[#This Row],[Coste Total]]</f>
        <v>39</v>
      </c>
      <c r="L1851" s="3">
        <f>Cocina[[#This Row],[Ganancia Neta]]/Cocina[[#This Row],[Ganacia Bruta]]</f>
        <v>0.40625</v>
      </c>
      <c r="N1851"/>
    </row>
    <row r="1852" spans="1:14" x14ac:dyDescent="0.2">
      <c r="A1852">
        <v>747</v>
      </c>
      <c r="B1852">
        <v>16</v>
      </c>
      <c r="C1852" t="s">
        <v>50</v>
      </c>
      <c r="D1852">
        <v>15</v>
      </c>
      <c r="E1852">
        <v>25</v>
      </c>
      <c r="F1852">
        <v>1</v>
      </c>
      <c r="G1852">
        <v>28</v>
      </c>
      <c r="H1852" s="8">
        <f>Cocina[[#This Row],[Tiempo de Preparación]]/Cocina[[#This Row],[Cantidad Ordenada]]</f>
        <v>28</v>
      </c>
      <c r="I1852">
        <f>Cocina[[#This Row],[Precio Unitario]]*Cocina[[#This Row],[Cantidad Ordenada]]</f>
        <v>25</v>
      </c>
      <c r="J1852">
        <f>Cocina[[#This Row],[Costo Unitario]]*Cocina[[#This Row],[Cantidad Ordenada]]</f>
        <v>15</v>
      </c>
      <c r="K1852">
        <f>Cocina[[#This Row],[Ganacia Bruta]]-Cocina[[#This Row],[Coste Total]]</f>
        <v>10</v>
      </c>
      <c r="L1852" s="3">
        <f>Cocina[[#This Row],[Ganancia Neta]]/Cocina[[#This Row],[Ganacia Bruta]]</f>
        <v>0.4</v>
      </c>
      <c r="N1852"/>
    </row>
    <row r="1853" spans="1:14" x14ac:dyDescent="0.2">
      <c r="A1853">
        <v>748</v>
      </c>
      <c r="B1853">
        <v>2</v>
      </c>
      <c r="C1853" t="s">
        <v>95</v>
      </c>
      <c r="D1853">
        <v>19</v>
      </c>
      <c r="E1853">
        <v>32</v>
      </c>
      <c r="F1853">
        <v>1</v>
      </c>
      <c r="G1853">
        <v>5</v>
      </c>
      <c r="H1853" s="8">
        <f>Cocina[[#This Row],[Tiempo de Preparación]]/Cocina[[#This Row],[Cantidad Ordenada]]</f>
        <v>5</v>
      </c>
      <c r="I1853">
        <f>Cocina[[#This Row],[Precio Unitario]]*Cocina[[#This Row],[Cantidad Ordenada]]</f>
        <v>32</v>
      </c>
      <c r="J1853">
        <f>Cocina[[#This Row],[Costo Unitario]]*Cocina[[#This Row],[Cantidad Ordenada]]</f>
        <v>19</v>
      </c>
      <c r="K1853">
        <f>Cocina[[#This Row],[Ganacia Bruta]]-Cocina[[#This Row],[Coste Total]]</f>
        <v>13</v>
      </c>
      <c r="L1853" s="3">
        <f>Cocina[[#This Row],[Ganancia Neta]]/Cocina[[#This Row],[Ganacia Bruta]]</f>
        <v>0.40625</v>
      </c>
      <c r="N1853"/>
    </row>
    <row r="1854" spans="1:14" x14ac:dyDescent="0.2">
      <c r="A1854">
        <v>748</v>
      </c>
      <c r="B1854">
        <v>2</v>
      </c>
      <c r="C1854" t="s">
        <v>61</v>
      </c>
      <c r="D1854">
        <v>15</v>
      </c>
      <c r="E1854">
        <v>26</v>
      </c>
      <c r="F1854">
        <v>3</v>
      </c>
      <c r="G1854">
        <v>32</v>
      </c>
      <c r="H1854" s="8">
        <f>Cocina[[#This Row],[Tiempo de Preparación]]/Cocina[[#This Row],[Cantidad Ordenada]]</f>
        <v>10.666666666666666</v>
      </c>
      <c r="I1854">
        <f>Cocina[[#This Row],[Precio Unitario]]*Cocina[[#This Row],[Cantidad Ordenada]]</f>
        <v>78</v>
      </c>
      <c r="J1854">
        <f>Cocina[[#This Row],[Costo Unitario]]*Cocina[[#This Row],[Cantidad Ordenada]]</f>
        <v>45</v>
      </c>
      <c r="K1854">
        <f>Cocina[[#This Row],[Ganacia Bruta]]-Cocina[[#This Row],[Coste Total]]</f>
        <v>33</v>
      </c>
      <c r="L1854" s="3">
        <f>Cocina[[#This Row],[Ganancia Neta]]/Cocina[[#This Row],[Ganacia Bruta]]</f>
        <v>0.42307692307692307</v>
      </c>
      <c r="N1854"/>
    </row>
    <row r="1855" spans="1:14" x14ac:dyDescent="0.2">
      <c r="A1855">
        <v>749</v>
      </c>
      <c r="B1855">
        <v>1</v>
      </c>
      <c r="C1855" t="s">
        <v>11</v>
      </c>
      <c r="D1855">
        <v>21</v>
      </c>
      <c r="E1855">
        <v>35</v>
      </c>
      <c r="F1855">
        <v>2</v>
      </c>
      <c r="G1855">
        <v>8</v>
      </c>
      <c r="H1855" s="8">
        <f>Cocina[[#This Row],[Tiempo de Preparación]]/Cocina[[#This Row],[Cantidad Ordenada]]</f>
        <v>4</v>
      </c>
      <c r="I1855">
        <f>Cocina[[#This Row],[Precio Unitario]]*Cocina[[#This Row],[Cantidad Ordenada]]</f>
        <v>70</v>
      </c>
      <c r="J1855">
        <f>Cocina[[#This Row],[Costo Unitario]]*Cocina[[#This Row],[Cantidad Ordenada]]</f>
        <v>42</v>
      </c>
      <c r="K1855">
        <f>Cocina[[#This Row],[Ganacia Bruta]]-Cocina[[#This Row],[Coste Total]]</f>
        <v>28</v>
      </c>
      <c r="L1855" s="3">
        <f>Cocina[[#This Row],[Ganancia Neta]]/Cocina[[#This Row],[Ganacia Bruta]]</f>
        <v>0.4</v>
      </c>
      <c r="N1855"/>
    </row>
    <row r="1856" spans="1:14" x14ac:dyDescent="0.2">
      <c r="A1856">
        <v>750</v>
      </c>
      <c r="B1856">
        <v>6</v>
      </c>
      <c r="C1856" t="s">
        <v>47</v>
      </c>
      <c r="D1856">
        <v>19</v>
      </c>
      <c r="E1856">
        <v>31</v>
      </c>
      <c r="F1856">
        <v>3</v>
      </c>
      <c r="G1856">
        <v>47</v>
      </c>
      <c r="H1856" s="8">
        <f>Cocina[[#This Row],[Tiempo de Preparación]]/Cocina[[#This Row],[Cantidad Ordenada]]</f>
        <v>15.666666666666666</v>
      </c>
      <c r="I1856">
        <f>Cocina[[#This Row],[Precio Unitario]]*Cocina[[#This Row],[Cantidad Ordenada]]</f>
        <v>93</v>
      </c>
      <c r="J1856">
        <f>Cocina[[#This Row],[Costo Unitario]]*Cocina[[#This Row],[Cantidad Ordenada]]</f>
        <v>57</v>
      </c>
      <c r="K1856">
        <f>Cocina[[#This Row],[Ganacia Bruta]]-Cocina[[#This Row],[Coste Total]]</f>
        <v>36</v>
      </c>
      <c r="L1856" s="3">
        <f>Cocina[[#This Row],[Ganancia Neta]]/Cocina[[#This Row],[Ganacia Bruta]]</f>
        <v>0.38709677419354838</v>
      </c>
      <c r="N1856"/>
    </row>
    <row r="1857" spans="1:14" x14ac:dyDescent="0.2">
      <c r="A1857">
        <v>750</v>
      </c>
      <c r="B1857">
        <v>6</v>
      </c>
      <c r="C1857" t="s">
        <v>61</v>
      </c>
      <c r="D1857">
        <v>15</v>
      </c>
      <c r="E1857">
        <v>26</v>
      </c>
      <c r="F1857">
        <v>1</v>
      </c>
      <c r="G1857">
        <v>39</v>
      </c>
      <c r="H1857" s="8">
        <f>Cocina[[#This Row],[Tiempo de Preparación]]/Cocina[[#This Row],[Cantidad Ordenada]]</f>
        <v>39</v>
      </c>
      <c r="I1857">
        <f>Cocina[[#This Row],[Precio Unitario]]*Cocina[[#This Row],[Cantidad Ordenada]]</f>
        <v>26</v>
      </c>
      <c r="J1857">
        <f>Cocina[[#This Row],[Costo Unitario]]*Cocina[[#This Row],[Cantidad Ordenada]]</f>
        <v>15</v>
      </c>
      <c r="K1857">
        <f>Cocina[[#This Row],[Ganacia Bruta]]-Cocina[[#This Row],[Coste Total]]</f>
        <v>11</v>
      </c>
      <c r="L1857" s="3">
        <f>Cocina[[#This Row],[Ganancia Neta]]/Cocina[[#This Row],[Ganacia Bruta]]</f>
        <v>0.42307692307692307</v>
      </c>
      <c r="N1857"/>
    </row>
    <row r="1858" spans="1:14" x14ac:dyDescent="0.2">
      <c r="A1858">
        <v>751</v>
      </c>
      <c r="B1858">
        <v>17</v>
      </c>
      <c r="C1858" t="s">
        <v>18</v>
      </c>
      <c r="D1858">
        <v>17</v>
      </c>
      <c r="E1858">
        <v>29</v>
      </c>
      <c r="F1858">
        <v>1</v>
      </c>
      <c r="G1858">
        <v>37</v>
      </c>
      <c r="H1858" s="8">
        <f>Cocina[[#This Row],[Tiempo de Preparación]]/Cocina[[#This Row],[Cantidad Ordenada]]</f>
        <v>37</v>
      </c>
      <c r="I1858">
        <f>Cocina[[#This Row],[Precio Unitario]]*Cocina[[#This Row],[Cantidad Ordenada]]</f>
        <v>29</v>
      </c>
      <c r="J1858">
        <f>Cocina[[#This Row],[Costo Unitario]]*Cocina[[#This Row],[Cantidad Ordenada]]</f>
        <v>17</v>
      </c>
      <c r="K1858">
        <f>Cocina[[#This Row],[Ganacia Bruta]]-Cocina[[#This Row],[Coste Total]]</f>
        <v>12</v>
      </c>
      <c r="L1858" s="3">
        <f>Cocina[[#This Row],[Ganancia Neta]]/Cocina[[#This Row],[Ganacia Bruta]]</f>
        <v>0.41379310344827586</v>
      </c>
      <c r="N1858"/>
    </row>
    <row r="1859" spans="1:14" x14ac:dyDescent="0.2">
      <c r="A1859">
        <v>751</v>
      </c>
      <c r="B1859">
        <v>17</v>
      </c>
      <c r="C1859" t="s">
        <v>50</v>
      </c>
      <c r="D1859">
        <v>15</v>
      </c>
      <c r="E1859">
        <v>25</v>
      </c>
      <c r="F1859">
        <v>3</v>
      </c>
      <c r="G1859">
        <v>31</v>
      </c>
      <c r="H1859" s="8">
        <f>Cocina[[#This Row],[Tiempo de Preparación]]/Cocina[[#This Row],[Cantidad Ordenada]]</f>
        <v>10.333333333333334</v>
      </c>
      <c r="I1859">
        <f>Cocina[[#This Row],[Precio Unitario]]*Cocina[[#This Row],[Cantidad Ordenada]]</f>
        <v>75</v>
      </c>
      <c r="J1859">
        <f>Cocina[[#This Row],[Costo Unitario]]*Cocina[[#This Row],[Cantidad Ordenada]]</f>
        <v>45</v>
      </c>
      <c r="K1859">
        <f>Cocina[[#This Row],[Ganacia Bruta]]-Cocina[[#This Row],[Coste Total]]</f>
        <v>30</v>
      </c>
      <c r="L1859" s="3">
        <f>Cocina[[#This Row],[Ganancia Neta]]/Cocina[[#This Row],[Ganacia Bruta]]</f>
        <v>0.4</v>
      </c>
      <c r="N1859"/>
    </row>
    <row r="1860" spans="1:14" x14ac:dyDescent="0.2">
      <c r="A1860">
        <v>751</v>
      </c>
      <c r="B1860">
        <v>17</v>
      </c>
      <c r="C1860" t="s">
        <v>82</v>
      </c>
      <c r="D1860">
        <v>13</v>
      </c>
      <c r="E1860">
        <v>22</v>
      </c>
      <c r="F1860">
        <v>3</v>
      </c>
      <c r="G1860">
        <v>19</v>
      </c>
      <c r="H1860" s="8">
        <f>Cocina[[#This Row],[Tiempo de Preparación]]/Cocina[[#This Row],[Cantidad Ordenada]]</f>
        <v>6.333333333333333</v>
      </c>
      <c r="I1860">
        <f>Cocina[[#This Row],[Precio Unitario]]*Cocina[[#This Row],[Cantidad Ordenada]]</f>
        <v>66</v>
      </c>
      <c r="J1860">
        <f>Cocina[[#This Row],[Costo Unitario]]*Cocina[[#This Row],[Cantidad Ordenada]]</f>
        <v>39</v>
      </c>
      <c r="K1860">
        <f>Cocina[[#This Row],[Ganacia Bruta]]-Cocina[[#This Row],[Coste Total]]</f>
        <v>27</v>
      </c>
      <c r="L1860" s="3">
        <f>Cocina[[#This Row],[Ganancia Neta]]/Cocina[[#This Row],[Ganacia Bruta]]</f>
        <v>0.40909090909090912</v>
      </c>
      <c r="N1860"/>
    </row>
    <row r="1861" spans="1:14" x14ac:dyDescent="0.2">
      <c r="A1861">
        <v>752</v>
      </c>
      <c r="B1861">
        <v>3</v>
      </c>
      <c r="C1861" t="s">
        <v>31</v>
      </c>
      <c r="D1861">
        <v>18</v>
      </c>
      <c r="E1861">
        <v>30</v>
      </c>
      <c r="F1861">
        <v>2</v>
      </c>
      <c r="G1861">
        <v>30</v>
      </c>
      <c r="H1861" s="8">
        <f>Cocina[[#This Row],[Tiempo de Preparación]]/Cocina[[#This Row],[Cantidad Ordenada]]</f>
        <v>15</v>
      </c>
      <c r="I1861">
        <f>Cocina[[#This Row],[Precio Unitario]]*Cocina[[#This Row],[Cantidad Ordenada]]</f>
        <v>60</v>
      </c>
      <c r="J1861">
        <f>Cocina[[#This Row],[Costo Unitario]]*Cocina[[#This Row],[Cantidad Ordenada]]</f>
        <v>36</v>
      </c>
      <c r="K1861">
        <f>Cocina[[#This Row],[Ganacia Bruta]]-Cocina[[#This Row],[Coste Total]]</f>
        <v>24</v>
      </c>
      <c r="L1861" s="3">
        <f>Cocina[[#This Row],[Ganancia Neta]]/Cocina[[#This Row],[Ganacia Bruta]]</f>
        <v>0.4</v>
      </c>
      <c r="N1861"/>
    </row>
    <row r="1862" spans="1:14" x14ac:dyDescent="0.2">
      <c r="A1862">
        <v>753</v>
      </c>
      <c r="B1862">
        <v>11</v>
      </c>
      <c r="C1862" t="s">
        <v>95</v>
      </c>
      <c r="D1862">
        <v>19</v>
      </c>
      <c r="E1862">
        <v>32</v>
      </c>
      <c r="F1862">
        <v>1</v>
      </c>
      <c r="G1862">
        <v>35</v>
      </c>
      <c r="H1862" s="8">
        <f>Cocina[[#This Row],[Tiempo de Preparación]]/Cocina[[#This Row],[Cantidad Ordenada]]</f>
        <v>35</v>
      </c>
      <c r="I1862">
        <f>Cocina[[#This Row],[Precio Unitario]]*Cocina[[#This Row],[Cantidad Ordenada]]</f>
        <v>32</v>
      </c>
      <c r="J1862">
        <f>Cocina[[#This Row],[Costo Unitario]]*Cocina[[#This Row],[Cantidad Ordenada]]</f>
        <v>19</v>
      </c>
      <c r="K1862">
        <f>Cocina[[#This Row],[Ganacia Bruta]]-Cocina[[#This Row],[Coste Total]]</f>
        <v>13</v>
      </c>
      <c r="L1862" s="3">
        <f>Cocina[[#This Row],[Ganancia Neta]]/Cocina[[#This Row],[Ganacia Bruta]]</f>
        <v>0.40625</v>
      </c>
      <c r="N1862"/>
    </row>
    <row r="1863" spans="1:14" x14ac:dyDescent="0.2">
      <c r="A1863">
        <v>753</v>
      </c>
      <c r="B1863">
        <v>11</v>
      </c>
      <c r="C1863" t="s">
        <v>79</v>
      </c>
      <c r="D1863">
        <v>14</v>
      </c>
      <c r="E1863">
        <v>23</v>
      </c>
      <c r="F1863">
        <v>1</v>
      </c>
      <c r="G1863">
        <v>23</v>
      </c>
      <c r="H1863" s="8">
        <f>Cocina[[#This Row],[Tiempo de Preparación]]/Cocina[[#This Row],[Cantidad Ordenada]]</f>
        <v>23</v>
      </c>
      <c r="I1863">
        <f>Cocina[[#This Row],[Precio Unitario]]*Cocina[[#This Row],[Cantidad Ordenada]]</f>
        <v>23</v>
      </c>
      <c r="J1863">
        <f>Cocina[[#This Row],[Costo Unitario]]*Cocina[[#This Row],[Cantidad Ordenada]]</f>
        <v>14</v>
      </c>
      <c r="K1863">
        <f>Cocina[[#This Row],[Ganacia Bruta]]-Cocina[[#This Row],[Coste Total]]</f>
        <v>9</v>
      </c>
      <c r="L1863" s="3">
        <f>Cocina[[#This Row],[Ganancia Neta]]/Cocina[[#This Row],[Ganacia Bruta]]</f>
        <v>0.39130434782608697</v>
      </c>
      <c r="N1863"/>
    </row>
    <row r="1864" spans="1:14" x14ac:dyDescent="0.2">
      <c r="A1864">
        <v>753</v>
      </c>
      <c r="B1864">
        <v>11</v>
      </c>
      <c r="C1864" t="s">
        <v>65</v>
      </c>
      <c r="D1864">
        <v>14</v>
      </c>
      <c r="E1864">
        <v>24</v>
      </c>
      <c r="F1864">
        <v>3</v>
      </c>
      <c r="G1864">
        <v>24</v>
      </c>
      <c r="H1864" s="8">
        <f>Cocina[[#This Row],[Tiempo de Preparación]]/Cocina[[#This Row],[Cantidad Ordenada]]</f>
        <v>8</v>
      </c>
      <c r="I1864">
        <f>Cocina[[#This Row],[Precio Unitario]]*Cocina[[#This Row],[Cantidad Ordenada]]</f>
        <v>72</v>
      </c>
      <c r="J1864">
        <f>Cocina[[#This Row],[Costo Unitario]]*Cocina[[#This Row],[Cantidad Ordenada]]</f>
        <v>42</v>
      </c>
      <c r="K1864">
        <f>Cocina[[#This Row],[Ganacia Bruta]]-Cocina[[#This Row],[Coste Total]]</f>
        <v>30</v>
      </c>
      <c r="L1864" s="3">
        <f>Cocina[[#This Row],[Ganancia Neta]]/Cocina[[#This Row],[Ganacia Bruta]]</f>
        <v>0.41666666666666669</v>
      </c>
      <c r="N1864"/>
    </row>
    <row r="1865" spans="1:14" x14ac:dyDescent="0.2">
      <c r="A1865">
        <v>753</v>
      </c>
      <c r="B1865">
        <v>11</v>
      </c>
      <c r="C1865" t="s">
        <v>35</v>
      </c>
      <c r="D1865">
        <v>22</v>
      </c>
      <c r="E1865">
        <v>36</v>
      </c>
      <c r="F1865">
        <v>1</v>
      </c>
      <c r="G1865">
        <v>46</v>
      </c>
      <c r="H1865" s="8">
        <f>Cocina[[#This Row],[Tiempo de Preparación]]/Cocina[[#This Row],[Cantidad Ordenada]]</f>
        <v>46</v>
      </c>
      <c r="I1865">
        <f>Cocina[[#This Row],[Precio Unitario]]*Cocina[[#This Row],[Cantidad Ordenada]]</f>
        <v>36</v>
      </c>
      <c r="J1865">
        <f>Cocina[[#This Row],[Costo Unitario]]*Cocina[[#This Row],[Cantidad Ordenada]]</f>
        <v>22</v>
      </c>
      <c r="K1865">
        <f>Cocina[[#This Row],[Ganacia Bruta]]-Cocina[[#This Row],[Coste Total]]</f>
        <v>14</v>
      </c>
      <c r="L1865" s="3">
        <f>Cocina[[#This Row],[Ganancia Neta]]/Cocina[[#This Row],[Ganacia Bruta]]</f>
        <v>0.3888888888888889</v>
      </c>
      <c r="N1865"/>
    </row>
    <row r="1866" spans="1:14" x14ac:dyDescent="0.2">
      <c r="A1866">
        <v>754</v>
      </c>
      <c r="B1866">
        <v>8</v>
      </c>
      <c r="C1866" t="s">
        <v>65</v>
      </c>
      <c r="D1866">
        <v>14</v>
      </c>
      <c r="E1866">
        <v>24</v>
      </c>
      <c r="F1866">
        <v>3</v>
      </c>
      <c r="G1866">
        <v>26</v>
      </c>
      <c r="H1866" s="8">
        <f>Cocina[[#This Row],[Tiempo de Preparación]]/Cocina[[#This Row],[Cantidad Ordenada]]</f>
        <v>8.6666666666666661</v>
      </c>
      <c r="I1866">
        <f>Cocina[[#This Row],[Precio Unitario]]*Cocina[[#This Row],[Cantidad Ordenada]]</f>
        <v>72</v>
      </c>
      <c r="J1866">
        <f>Cocina[[#This Row],[Costo Unitario]]*Cocina[[#This Row],[Cantidad Ordenada]]</f>
        <v>42</v>
      </c>
      <c r="K1866">
        <f>Cocina[[#This Row],[Ganacia Bruta]]-Cocina[[#This Row],[Coste Total]]</f>
        <v>30</v>
      </c>
      <c r="L1866" s="3">
        <f>Cocina[[#This Row],[Ganancia Neta]]/Cocina[[#This Row],[Ganacia Bruta]]</f>
        <v>0.41666666666666669</v>
      </c>
      <c r="N1866"/>
    </row>
    <row r="1867" spans="1:14" x14ac:dyDescent="0.2">
      <c r="A1867">
        <v>754</v>
      </c>
      <c r="B1867">
        <v>8</v>
      </c>
      <c r="C1867" t="s">
        <v>41</v>
      </c>
      <c r="D1867">
        <v>16</v>
      </c>
      <c r="E1867">
        <v>27</v>
      </c>
      <c r="F1867">
        <v>3</v>
      </c>
      <c r="G1867">
        <v>11</v>
      </c>
      <c r="H1867" s="8">
        <f>Cocina[[#This Row],[Tiempo de Preparación]]/Cocina[[#This Row],[Cantidad Ordenada]]</f>
        <v>3.6666666666666665</v>
      </c>
      <c r="I1867">
        <f>Cocina[[#This Row],[Precio Unitario]]*Cocina[[#This Row],[Cantidad Ordenada]]</f>
        <v>81</v>
      </c>
      <c r="J1867">
        <f>Cocina[[#This Row],[Costo Unitario]]*Cocina[[#This Row],[Cantidad Ordenada]]</f>
        <v>48</v>
      </c>
      <c r="K1867">
        <f>Cocina[[#This Row],[Ganacia Bruta]]-Cocina[[#This Row],[Coste Total]]</f>
        <v>33</v>
      </c>
      <c r="L1867" s="3">
        <f>Cocina[[#This Row],[Ganancia Neta]]/Cocina[[#This Row],[Ganacia Bruta]]</f>
        <v>0.40740740740740738</v>
      </c>
      <c r="N1867"/>
    </row>
    <row r="1868" spans="1:14" x14ac:dyDescent="0.2">
      <c r="A1868">
        <v>754</v>
      </c>
      <c r="B1868">
        <v>8</v>
      </c>
      <c r="C1868" t="s">
        <v>22</v>
      </c>
      <c r="D1868">
        <v>16</v>
      </c>
      <c r="E1868">
        <v>28</v>
      </c>
      <c r="F1868">
        <v>3</v>
      </c>
      <c r="G1868">
        <v>52</v>
      </c>
      <c r="H1868" s="8">
        <f>Cocina[[#This Row],[Tiempo de Preparación]]/Cocina[[#This Row],[Cantidad Ordenada]]</f>
        <v>17.333333333333332</v>
      </c>
      <c r="I1868">
        <f>Cocina[[#This Row],[Precio Unitario]]*Cocina[[#This Row],[Cantidad Ordenada]]</f>
        <v>84</v>
      </c>
      <c r="J1868">
        <f>Cocina[[#This Row],[Costo Unitario]]*Cocina[[#This Row],[Cantidad Ordenada]]</f>
        <v>48</v>
      </c>
      <c r="K1868">
        <f>Cocina[[#This Row],[Ganacia Bruta]]-Cocina[[#This Row],[Coste Total]]</f>
        <v>36</v>
      </c>
      <c r="L1868" s="3">
        <f>Cocina[[#This Row],[Ganancia Neta]]/Cocina[[#This Row],[Ganacia Bruta]]</f>
        <v>0.42857142857142855</v>
      </c>
      <c r="N1868"/>
    </row>
    <row r="1869" spans="1:14" x14ac:dyDescent="0.2">
      <c r="A1869">
        <v>755</v>
      </c>
      <c r="B1869">
        <v>12</v>
      </c>
      <c r="C1869" t="s">
        <v>33</v>
      </c>
      <c r="D1869">
        <v>13</v>
      </c>
      <c r="E1869">
        <v>21</v>
      </c>
      <c r="F1869">
        <v>1</v>
      </c>
      <c r="G1869">
        <v>6</v>
      </c>
      <c r="H1869" s="8">
        <f>Cocina[[#This Row],[Tiempo de Preparación]]/Cocina[[#This Row],[Cantidad Ordenada]]</f>
        <v>6</v>
      </c>
      <c r="I1869">
        <f>Cocina[[#This Row],[Precio Unitario]]*Cocina[[#This Row],[Cantidad Ordenada]]</f>
        <v>21</v>
      </c>
      <c r="J1869">
        <f>Cocina[[#This Row],[Costo Unitario]]*Cocina[[#This Row],[Cantidad Ordenada]]</f>
        <v>13</v>
      </c>
      <c r="K1869">
        <f>Cocina[[#This Row],[Ganacia Bruta]]-Cocina[[#This Row],[Coste Total]]</f>
        <v>8</v>
      </c>
      <c r="L1869" s="3">
        <f>Cocina[[#This Row],[Ganancia Neta]]/Cocina[[#This Row],[Ganacia Bruta]]</f>
        <v>0.38095238095238093</v>
      </c>
      <c r="N1869"/>
    </row>
    <row r="1870" spans="1:14" x14ac:dyDescent="0.2">
      <c r="A1870">
        <v>755</v>
      </c>
      <c r="B1870">
        <v>12</v>
      </c>
      <c r="C1870" t="s">
        <v>50</v>
      </c>
      <c r="D1870">
        <v>15</v>
      </c>
      <c r="E1870">
        <v>25</v>
      </c>
      <c r="F1870">
        <v>3</v>
      </c>
      <c r="G1870">
        <v>37</v>
      </c>
      <c r="H1870" s="8">
        <f>Cocina[[#This Row],[Tiempo de Preparación]]/Cocina[[#This Row],[Cantidad Ordenada]]</f>
        <v>12.333333333333334</v>
      </c>
      <c r="I1870">
        <f>Cocina[[#This Row],[Precio Unitario]]*Cocina[[#This Row],[Cantidad Ordenada]]</f>
        <v>75</v>
      </c>
      <c r="J1870">
        <f>Cocina[[#This Row],[Costo Unitario]]*Cocina[[#This Row],[Cantidad Ordenada]]</f>
        <v>45</v>
      </c>
      <c r="K1870">
        <f>Cocina[[#This Row],[Ganacia Bruta]]-Cocina[[#This Row],[Coste Total]]</f>
        <v>30</v>
      </c>
      <c r="L1870" s="3">
        <f>Cocina[[#This Row],[Ganancia Neta]]/Cocina[[#This Row],[Ganacia Bruta]]</f>
        <v>0.4</v>
      </c>
      <c r="N1870"/>
    </row>
    <row r="1871" spans="1:14" x14ac:dyDescent="0.2">
      <c r="A1871">
        <v>755</v>
      </c>
      <c r="B1871">
        <v>12</v>
      </c>
      <c r="C1871" t="s">
        <v>44</v>
      </c>
      <c r="D1871">
        <v>11</v>
      </c>
      <c r="E1871">
        <v>19</v>
      </c>
      <c r="F1871">
        <v>3</v>
      </c>
      <c r="G1871">
        <v>46</v>
      </c>
      <c r="H1871" s="8">
        <f>Cocina[[#This Row],[Tiempo de Preparación]]/Cocina[[#This Row],[Cantidad Ordenada]]</f>
        <v>15.333333333333334</v>
      </c>
      <c r="I1871">
        <f>Cocina[[#This Row],[Precio Unitario]]*Cocina[[#This Row],[Cantidad Ordenada]]</f>
        <v>57</v>
      </c>
      <c r="J1871">
        <f>Cocina[[#This Row],[Costo Unitario]]*Cocina[[#This Row],[Cantidad Ordenada]]</f>
        <v>33</v>
      </c>
      <c r="K1871">
        <f>Cocina[[#This Row],[Ganacia Bruta]]-Cocina[[#This Row],[Coste Total]]</f>
        <v>24</v>
      </c>
      <c r="L1871" s="3">
        <f>Cocina[[#This Row],[Ganancia Neta]]/Cocina[[#This Row],[Ganacia Bruta]]</f>
        <v>0.42105263157894735</v>
      </c>
      <c r="N1871"/>
    </row>
    <row r="1872" spans="1:14" x14ac:dyDescent="0.2">
      <c r="A1872">
        <v>755</v>
      </c>
      <c r="B1872">
        <v>12</v>
      </c>
      <c r="C1872" t="s">
        <v>18</v>
      </c>
      <c r="D1872">
        <v>17</v>
      </c>
      <c r="E1872">
        <v>29</v>
      </c>
      <c r="F1872">
        <v>2</v>
      </c>
      <c r="G1872">
        <v>20</v>
      </c>
      <c r="H1872" s="8">
        <f>Cocina[[#This Row],[Tiempo de Preparación]]/Cocina[[#This Row],[Cantidad Ordenada]]</f>
        <v>10</v>
      </c>
      <c r="I1872">
        <f>Cocina[[#This Row],[Precio Unitario]]*Cocina[[#This Row],[Cantidad Ordenada]]</f>
        <v>58</v>
      </c>
      <c r="J1872">
        <f>Cocina[[#This Row],[Costo Unitario]]*Cocina[[#This Row],[Cantidad Ordenada]]</f>
        <v>34</v>
      </c>
      <c r="K1872">
        <f>Cocina[[#This Row],[Ganacia Bruta]]-Cocina[[#This Row],[Coste Total]]</f>
        <v>24</v>
      </c>
      <c r="L1872" s="3">
        <f>Cocina[[#This Row],[Ganancia Neta]]/Cocina[[#This Row],[Ganacia Bruta]]</f>
        <v>0.41379310344827586</v>
      </c>
      <c r="N1872"/>
    </row>
    <row r="1873" spans="1:14" x14ac:dyDescent="0.2">
      <c r="A1873">
        <v>756</v>
      </c>
      <c r="B1873">
        <v>11</v>
      </c>
      <c r="C1873" t="s">
        <v>47</v>
      </c>
      <c r="D1873">
        <v>19</v>
      </c>
      <c r="E1873">
        <v>31</v>
      </c>
      <c r="F1873">
        <v>1</v>
      </c>
      <c r="G1873">
        <v>21</v>
      </c>
      <c r="H1873" s="8">
        <f>Cocina[[#This Row],[Tiempo de Preparación]]/Cocina[[#This Row],[Cantidad Ordenada]]</f>
        <v>21</v>
      </c>
      <c r="I1873">
        <f>Cocina[[#This Row],[Precio Unitario]]*Cocina[[#This Row],[Cantidad Ordenada]]</f>
        <v>31</v>
      </c>
      <c r="J1873">
        <f>Cocina[[#This Row],[Costo Unitario]]*Cocina[[#This Row],[Cantidad Ordenada]]</f>
        <v>19</v>
      </c>
      <c r="K1873">
        <f>Cocina[[#This Row],[Ganacia Bruta]]-Cocina[[#This Row],[Coste Total]]</f>
        <v>12</v>
      </c>
      <c r="L1873" s="3">
        <f>Cocina[[#This Row],[Ganancia Neta]]/Cocina[[#This Row],[Ganacia Bruta]]</f>
        <v>0.38709677419354838</v>
      </c>
      <c r="N1873"/>
    </row>
    <row r="1874" spans="1:14" x14ac:dyDescent="0.2">
      <c r="A1874">
        <v>756</v>
      </c>
      <c r="B1874">
        <v>11</v>
      </c>
      <c r="C1874" t="s">
        <v>44</v>
      </c>
      <c r="D1874">
        <v>11</v>
      </c>
      <c r="E1874">
        <v>19</v>
      </c>
      <c r="F1874">
        <v>1</v>
      </c>
      <c r="G1874">
        <v>13</v>
      </c>
      <c r="H1874" s="8">
        <f>Cocina[[#This Row],[Tiempo de Preparación]]/Cocina[[#This Row],[Cantidad Ordenada]]</f>
        <v>13</v>
      </c>
      <c r="I1874">
        <f>Cocina[[#This Row],[Precio Unitario]]*Cocina[[#This Row],[Cantidad Ordenada]]</f>
        <v>19</v>
      </c>
      <c r="J1874">
        <f>Cocina[[#This Row],[Costo Unitario]]*Cocina[[#This Row],[Cantidad Ordenada]]</f>
        <v>11</v>
      </c>
      <c r="K1874">
        <f>Cocina[[#This Row],[Ganacia Bruta]]-Cocina[[#This Row],[Coste Total]]</f>
        <v>8</v>
      </c>
      <c r="L1874" s="3">
        <f>Cocina[[#This Row],[Ganancia Neta]]/Cocina[[#This Row],[Ganacia Bruta]]</f>
        <v>0.42105263157894735</v>
      </c>
      <c r="N1874"/>
    </row>
    <row r="1875" spans="1:14" x14ac:dyDescent="0.2">
      <c r="A1875">
        <v>757</v>
      </c>
      <c r="B1875">
        <v>3</v>
      </c>
      <c r="C1875" t="s">
        <v>31</v>
      </c>
      <c r="D1875">
        <v>18</v>
      </c>
      <c r="E1875">
        <v>30</v>
      </c>
      <c r="F1875">
        <v>2</v>
      </c>
      <c r="G1875">
        <v>40</v>
      </c>
      <c r="H1875" s="8">
        <f>Cocina[[#This Row],[Tiempo de Preparación]]/Cocina[[#This Row],[Cantidad Ordenada]]</f>
        <v>20</v>
      </c>
      <c r="I1875">
        <f>Cocina[[#This Row],[Precio Unitario]]*Cocina[[#This Row],[Cantidad Ordenada]]</f>
        <v>60</v>
      </c>
      <c r="J1875">
        <f>Cocina[[#This Row],[Costo Unitario]]*Cocina[[#This Row],[Cantidad Ordenada]]</f>
        <v>36</v>
      </c>
      <c r="K1875">
        <f>Cocina[[#This Row],[Ganacia Bruta]]-Cocina[[#This Row],[Coste Total]]</f>
        <v>24</v>
      </c>
      <c r="L1875" s="3">
        <f>Cocina[[#This Row],[Ganancia Neta]]/Cocina[[#This Row],[Ganacia Bruta]]</f>
        <v>0.4</v>
      </c>
      <c r="N1875"/>
    </row>
    <row r="1876" spans="1:14" x14ac:dyDescent="0.2">
      <c r="A1876">
        <v>758</v>
      </c>
      <c r="B1876">
        <v>18</v>
      </c>
      <c r="C1876" t="s">
        <v>31</v>
      </c>
      <c r="D1876">
        <v>18</v>
      </c>
      <c r="E1876">
        <v>30</v>
      </c>
      <c r="F1876">
        <v>1</v>
      </c>
      <c r="G1876">
        <v>32</v>
      </c>
      <c r="H1876" s="8">
        <f>Cocina[[#This Row],[Tiempo de Preparación]]/Cocina[[#This Row],[Cantidad Ordenada]]</f>
        <v>32</v>
      </c>
      <c r="I1876">
        <f>Cocina[[#This Row],[Precio Unitario]]*Cocina[[#This Row],[Cantidad Ordenada]]</f>
        <v>30</v>
      </c>
      <c r="J1876">
        <f>Cocina[[#This Row],[Costo Unitario]]*Cocina[[#This Row],[Cantidad Ordenada]]</f>
        <v>18</v>
      </c>
      <c r="K1876">
        <f>Cocina[[#This Row],[Ganacia Bruta]]-Cocina[[#This Row],[Coste Total]]</f>
        <v>12</v>
      </c>
      <c r="L1876" s="3">
        <f>Cocina[[#This Row],[Ganancia Neta]]/Cocina[[#This Row],[Ganacia Bruta]]</f>
        <v>0.4</v>
      </c>
      <c r="N1876"/>
    </row>
    <row r="1877" spans="1:14" x14ac:dyDescent="0.2">
      <c r="A1877">
        <v>758</v>
      </c>
      <c r="B1877">
        <v>18</v>
      </c>
      <c r="C1877" t="s">
        <v>82</v>
      </c>
      <c r="D1877">
        <v>13</v>
      </c>
      <c r="E1877">
        <v>22</v>
      </c>
      <c r="F1877">
        <v>1</v>
      </c>
      <c r="G1877">
        <v>9</v>
      </c>
      <c r="H1877" s="8">
        <f>Cocina[[#This Row],[Tiempo de Preparación]]/Cocina[[#This Row],[Cantidad Ordenada]]</f>
        <v>9</v>
      </c>
      <c r="I1877">
        <f>Cocina[[#This Row],[Precio Unitario]]*Cocina[[#This Row],[Cantidad Ordenada]]</f>
        <v>22</v>
      </c>
      <c r="J1877">
        <f>Cocina[[#This Row],[Costo Unitario]]*Cocina[[#This Row],[Cantidad Ordenada]]</f>
        <v>13</v>
      </c>
      <c r="K1877">
        <f>Cocina[[#This Row],[Ganacia Bruta]]-Cocina[[#This Row],[Coste Total]]</f>
        <v>9</v>
      </c>
      <c r="L1877" s="3">
        <f>Cocina[[#This Row],[Ganancia Neta]]/Cocina[[#This Row],[Ganacia Bruta]]</f>
        <v>0.40909090909090912</v>
      </c>
      <c r="N1877"/>
    </row>
    <row r="1878" spans="1:14" x14ac:dyDescent="0.2">
      <c r="A1878">
        <v>759</v>
      </c>
      <c r="B1878">
        <v>20</v>
      </c>
      <c r="C1878" t="s">
        <v>102</v>
      </c>
      <c r="D1878">
        <v>20</v>
      </c>
      <c r="E1878">
        <v>33</v>
      </c>
      <c r="F1878">
        <v>3</v>
      </c>
      <c r="G1878">
        <v>48</v>
      </c>
      <c r="H1878" s="8">
        <f>Cocina[[#This Row],[Tiempo de Preparación]]/Cocina[[#This Row],[Cantidad Ordenada]]</f>
        <v>16</v>
      </c>
      <c r="I1878">
        <f>Cocina[[#This Row],[Precio Unitario]]*Cocina[[#This Row],[Cantidad Ordenada]]</f>
        <v>99</v>
      </c>
      <c r="J1878">
        <f>Cocina[[#This Row],[Costo Unitario]]*Cocina[[#This Row],[Cantidad Ordenada]]</f>
        <v>60</v>
      </c>
      <c r="K1878">
        <f>Cocina[[#This Row],[Ganacia Bruta]]-Cocina[[#This Row],[Coste Total]]</f>
        <v>39</v>
      </c>
      <c r="L1878" s="3">
        <f>Cocina[[#This Row],[Ganancia Neta]]/Cocina[[#This Row],[Ganacia Bruta]]</f>
        <v>0.39393939393939392</v>
      </c>
      <c r="N1878"/>
    </row>
    <row r="1879" spans="1:14" x14ac:dyDescent="0.2">
      <c r="A1879">
        <v>759</v>
      </c>
      <c r="B1879">
        <v>20</v>
      </c>
      <c r="C1879" t="s">
        <v>41</v>
      </c>
      <c r="D1879">
        <v>16</v>
      </c>
      <c r="E1879">
        <v>27</v>
      </c>
      <c r="F1879">
        <v>3</v>
      </c>
      <c r="G1879">
        <v>51</v>
      </c>
      <c r="H1879" s="8">
        <f>Cocina[[#This Row],[Tiempo de Preparación]]/Cocina[[#This Row],[Cantidad Ordenada]]</f>
        <v>17</v>
      </c>
      <c r="I1879">
        <f>Cocina[[#This Row],[Precio Unitario]]*Cocina[[#This Row],[Cantidad Ordenada]]</f>
        <v>81</v>
      </c>
      <c r="J1879">
        <f>Cocina[[#This Row],[Costo Unitario]]*Cocina[[#This Row],[Cantidad Ordenada]]</f>
        <v>48</v>
      </c>
      <c r="K1879">
        <f>Cocina[[#This Row],[Ganacia Bruta]]-Cocina[[#This Row],[Coste Total]]</f>
        <v>33</v>
      </c>
      <c r="L1879" s="3">
        <f>Cocina[[#This Row],[Ganancia Neta]]/Cocina[[#This Row],[Ganacia Bruta]]</f>
        <v>0.40740740740740738</v>
      </c>
      <c r="N1879"/>
    </row>
    <row r="1880" spans="1:14" x14ac:dyDescent="0.2">
      <c r="A1880">
        <v>759</v>
      </c>
      <c r="B1880">
        <v>20</v>
      </c>
      <c r="C1880" t="s">
        <v>50</v>
      </c>
      <c r="D1880">
        <v>15</v>
      </c>
      <c r="E1880">
        <v>25</v>
      </c>
      <c r="F1880">
        <v>3</v>
      </c>
      <c r="G1880">
        <v>41</v>
      </c>
      <c r="H1880" s="8">
        <f>Cocina[[#This Row],[Tiempo de Preparación]]/Cocina[[#This Row],[Cantidad Ordenada]]</f>
        <v>13.666666666666666</v>
      </c>
      <c r="I1880">
        <f>Cocina[[#This Row],[Precio Unitario]]*Cocina[[#This Row],[Cantidad Ordenada]]</f>
        <v>75</v>
      </c>
      <c r="J1880">
        <f>Cocina[[#This Row],[Costo Unitario]]*Cocina[[#This Row],[Cantidad Ordenada]]</f>
        <v>45</v>
      </c>
      <c r="K1880">
        <f>Cocina[[#This Row],[Ganacia Bruta]]-Cocina[[#This Row],[Coste Total]]</f>
        <v>30</v>
      </c>
      <c r="L1880" s="3">
        <f>Cocina[[#This Row],[Ganancia Neta]]/Cocina[[#This Row],[Ganacia Bruta]]</f>
        <v>0.4</v>
      </c>
      <c r="N1880"/>
    </row>
    <row r="1881" spans="1:14" x14ac:dyDescent="0.2">
      <c r="A1881">
        <v>759</v>
      </c>
      <c r="B1881">
        <v>20</v>
      </c>
      <c r="C1881" t="s">
        <v>18</v>
      </c>
      <c r="D1881">
        <v>17</v>
      </c>
      <c r="E1881">
        <v>29</v>
      </c>
      <c r="F1881">
        <v>3</v>
      </c>
      <c r="G1881">
        <v>56</v>
      </c>
      <c r="H1881" s="8">
        <f>Cocina[[#This Row],[Tiempo de Preparación]]/Cocina[[#This Row],[Cantidad Ordenada]]</f>
        <v>18.666666666666668</v>
      </c>
      <c r="I1881">
        <f>Cocina[[#This Row],[Precio Unitario]]*Cocina[[#This Row],[Cantidad Ordenada]]</f>
        <v>87</v>
      </c>
      <c r="J1881">
        <f>Cocina[[#This Row],[Costo Unitario]]*Cocina[[#This Row],[Cantidad Ordenada]]</f>
        <v>51</v>
      </c>
      <c r="K1881">
        <f>Cocina[[#This Row],[Ganacia Bruta]]-Cocina[[#This Row],[Coste Total]]</f>
        <v>36</v>
      </c>
      <c r="L1881" s="3">
        <f>Cocina[[#This Row],[Ganancia Neta]]/Cocina[[#This Row],[Ganacia Bruta]]</f>
        <v>0.41379310344827586</v>
      </c>
      <c r="N1881"/>
    </row>
    <row r="1882" spans="1:14" x14ac:dyDescent="0.2">
      <c r="A1882">
        <v>760</v>
      </c>
      <c r="B1882">
        <v>5</v>
      </c>
      <c r="C1882" t="s">
        <v>11</v>
      </c>
      <c r="D1882">
        <v>21</v>
      </c>
      <c r="E1882">
        <v>35</v>
      </c>
      <c r="F1882">
        <v>3</v>
      </c>
      <c r="G1882">
        <v>20</v>
      </c>
      <c r="H1882" s="8">
        <f>Cocina[[#This Row],[Tiempo de Preparación]]/Cocina[[#This Row],[Cantidad Ordenada]]</f>
        <v>6.666666666666667</v>
      </c>
      <c r="I1882">
        <f>Cocina[[#This Row],[Precio Unitario]]*Cocina[[#This Row],[Cantidad Ordenada]]</f>
        <v>105</v>
      </c>
      <c r="J1882">
        <f>Cocina[[#This Row],[Costo Unitario]]*Cocina[[#This Row],[Cantidad Ordenada]]</f>
        <v>63</v>
      </c>
      <c r="K1882">
        <f>Cocina[[#This Row],[Ganacia Bruta]]-Cocina[[#This Row],[Coste Total]]</f>
        <v>42</v>
      </c>
      <c r="L1882" s="3">
        <f>Cocina[[#This Row],[Ganancia Neta]]/Cocina[[#This Row],[Ganacia Bruta]]</f>
        <v>0.4</v>
      </c>
      <c r="N1882"/>
    </row>
    <row r="1883" spans="1:14" x14ac:dyDescent="0.2">
      <c r="A1883">
        <v>761</v>
      </c>
      <c r="B1883">
        <v>4</v>
      </c>
      <c r="C1883" t="s">
        <v>65</v>
      </c>
      <c r="D1883">
        <v>14</v>
      </c>
      <c r="E1883">
        <v>24</v>
      </c>
      <c r="F1883">
        <v>3</v>
      </c>
      <c r="G1883">
        <v>54</v>
      </c>
      <c r="H1883" s="8">
        <f>Cocina[[#This Row],[Tiempo de Preparación]]/Cocina[[#This Row],[Cantidad Ordenada]]</f>
        <v>18</v>
      </c>
      <c r="I1883">
        <f>Cocina[[#This Row],[Precio Unitario]]*Cocina[[#This Row],[Cantidad Ordenada]]</f>
        <v>72</v>
      </c>
      <c r="J1883">
        <f>Cocina[[#This Row],[Costo Unitario]]*Cocina[[#This Row],[Cantidad Ordenada]]</f>
        <v>42</v>
      </c>
      <c r="K1883">
        <f>Cocina[[#This Row],[Ganacia Bruta]]-Cocina[[#This Row],[Coste Total]]</f>
        <v>30</v>
      </c>
      <c r="L1883" s="3">
        <f>Cocina[[#This Row],[Ganancia Neta]]/Cocina[[#This Row],[Ganacia Bruta]]</f>
        <v>0.41666666666666669</v>
      </c>
      <c r="N1883"/>
    </row>
    <row r="1884" spans="1:14" x14ac:dyDescent="0.2">
      <c r="A1884">
        <v>761</v>
      </c>
      <c r="B1884">
        <v>4</v>
      </c>
      <c r="C1884" t="s">
        <v>22</v>
      </c>
      <c r="D1884">
        <v>16</v>
      </c>
      <c r="E1884">
        <v>28</v>
      </c>
      <c r="F1884">
        <v>2</v>
      </c>
      <c r="G1884">
        <v>20</v>
      </c>
      <c r="H1884" s="8">
        <f>Cocina[[#This Row],[Tiempo de Preparación]]/Cocina[[#This Row],[Cantidad Ordenada]]</f>
        <v>10</v>
      </c>
      <c r="I1884">
        <f>Cocina[[#This Row],[Precio Unitario]]*Cocina[[#This Row],[Cantidad Ordenada]]</f>
        <v>56</v>
      </c>
      <c r="J1884">
        <f>Cocina[[#This Row],[Costo Unitario]]*Cocina[[#This Row],[Cantidad Ordenada]]</f>
        <v>32</v>
      </c>
      <c r="K1884">
        <f>Cocina[[#This Row],[Ganacia Bruta]]-Cocina[[#This Row],[Coste Total]]</f>
        <v>24</v>
      </c>
      <c r="L1884" s="3">
        <f>Cocina[[#This Row],[Ganancia Neta]]/Cocina[[#This Row],[Ganacia Bruta]]</f>
        <v>0.42857142857142855</v>
      </c>
      <c r="N1884"/>
    </row>
    <row r="1885" spans="1:14" x14ac:dyDescent="0.2">
      <c r="A1885">
        <v>761</v>
      </c>
      <c r="B1885">
        <v>4</v>
      </c>
      <c r="C1885" t="s">
        <v>79</v>
      </c>
      <c r="D1885">
        <v>14</v>
      </c>
      <c r="E1885">
        <v>23</v>
      </c>
      <c r="F1885">
        <v>2</v>
      </c>
      <c r="G1885">
        <v>28</v>
      </c>
      <c r="H1885" s="8">
        <f>Cocina[[#This Row],[Tiempo de Preparación]]/Cocina[[#This Row],[Cantidad Ordenada]]</f>
        <v>14</v>
      </c>
      <c r="I1885">
        <f>Cocina[[#This Row],[Precio Unitario]]*Cocina[[#This Row],[Cantidad Ordenada]]</f>
        <v>46</v>
      </c>
      <c r="J1885">
        <f>Cocina[[#This Row],[Costo Unitario]]*Cocina[[#This Row],[Cantidad Ordenada]]</f>
        <v>28</v>
      </c>
      <c r="K1885">
        <f>Cocina[[#This Row],[Ganacia Bruta]]-Cocina[[#This Row],[Coste Total]]</f>
        <v>18</v>
      </c>
      <c r="L1885" s="3">
        <f>Cocina[[#This Row],[Ganancia Neta]]/Cocina[[#This Row],[Ganacia Bruta]]</f>
        <v>0.39130434782608697</v>
      </c>
      <c r="N1885"/>
    </row>
    <row r="1886" spans="1:14" x14ac:dyDescent="0.2">
      <c r="A1886">
        <v>762</v>
      </c>
      <c r="B1886">
        <v>4</v>
      </c>
      <c r="C1886" t="s">
        <v>33</v>
      </c>
      <c r="D1886">
        <v>13</v>
      </c>
      <c r="E1886">
        <v>21</v>
      </c>
      <c r="F1886">
        <v>1</v>
      </c>
      <c r="G1886">
        <v>20</v>
      </c>
      <c r="H1886" s="8">
        <f>Cocina[[#This Row],[Tiempo de Preparación]]/Cocina[[#This Row],[Cantidad Ordenada]]</f>
        <v>20</v>
      </c>
      <c r="I1886">
        <f>Cocina[[#This Row],[Precio Unitario]]*Cocina[[#This Row],[Cantidad Ordenada]]</f>
        <v>21</v>
      </c>
      <c r="J1886">
        <f>Cocina[[#This Row],[Costo Unitario]]*Cocina[[#This Row],[Cantidad Ordenada]]</f>
        <v>13</v>
      </c>
      <c r="K1886">
        <f>Cocina[[#This Row],[Ganacia Bruta]]-Cocina[[#This Row],[Coste Total]]</f>
        <v>8</v>
      </c>
      <c r="L1886" s="3">
        <f>Cocina[[#This Row],[Ganancia Neta]]/Cocina[[#This Row],[Ganacia Bruta]]</f>
        <v>0.38095238095238093</v>
      </c>
      <c r="N1886"/>
    </row>
    <row r="1887" spans="1:14" x14ac:dyDescent="0.2">
      <c r="A1887">
        <v>762</v>
      </c>
      <c r="B1887">
        <v>4</v>
      </c>
      <c r="C1887" t="s">
        <v>61</v>
      </c>
      <c r="D1887">
        <v>15</v>
      </c>
      <c r="E1887">
        <v>26</v>
      </c>
      <c r="F1887">
        <v>3</v>
      </c>
      <c r="G1887">
        <v>9</v>
      </c>
      <c r="H1887" s="8">
        <f>Cocina[[#This Row],[Tiempo de Preparación]]/Cocina[[#This Row],[Cantidad Ordenada]]</f>
        <v>3</v>
      </c>
      <c r="I1887">
        <f>Cocina[[#This Row],[Precio Unitario]]*Cocina[[#This Row],[Cantidad Ordenada]]</f>
        <v>78</v>
      </c>
      <c r="J1887">
        <f>Cocina[[#This Row],[Costo Unitario]]*Cocina[[#This Row],[Cantidad Ordenada]]</f>
        <v>45</v>
      </c>
      <c r="K1887">
        <f>Cocina[[#This Row],[Ganacia Bruta]]-Cocina[[#This Row],[Coste Total]]</f>
        <v>33</v>
      </c>
      <c r="L1887" s="3">
        <f>Cocina[[#This Row],[Ganancia Neta]]/Cocina[[#This Row],[Ganacia Bruta]]</f>
        <v>0.42307692307692307</v>
      </c>
      <c r="N1887"/>
    </row>
    <row r="1888" spans="1:14" x14ac:dyDescent="0.2">
      <c r="A1888">
        <v>763</v>
      </c>
      <c r="B1888">
        <v>18</v>
      </c>
      <c r="C1888" t="s">
        <v>102</v>
      </c>
      <c r="D1888">
        <v>20</v>
      </c>
      <c r="E1888">
        <v>33</v>
      </c>
      <c r="F1888">
        <v>2</v>
      </c>
      <c r="G1888">
        <v>14</v>
      </c>
      <c r="H1888" s="8">
        <f>Cocina[[#This Row],[Tiempo de Preparación]]/Cocina[[#This Row],[Cantidad Ordenada]]</f>
        <v>7</v>
      </c>
      <c r="I1888">
        <f>Cocina[[#This Row],[Precio Unitario]]*Cocina[[#This Row],[Cantidad Ordenada]]</f>
        <v>66</v>
      </c>
      <c r="J1888">
        <f>Cocina[[#This Row],[Costo Unitario]]*Cocina[[#This Row],[Cantidad Ordenada]]</f>
        <v>40</v>
      </c>
      <c r="K1888">
        <f>Cocina[[#This Row],[Ganacia Bruta]]-Cocina[[#This Row],[Coste Total]]</f>
        <v>26</v>
      </c>
      <c r="L1888" s="3">
        <f>Cocina[[#This Row],[Ganancia Neta]]/Cocina[[#This Row],[Ganacia Bruta]]</f>
        <v>0.39393939393939392</v>
      </c>
      <c r="N1888"/>
    </row>
    <row r="1889" spans="1:14" x14ac:dyDescent="0.2">
      <c r="A1889">
        <v>763</v>
      </c>
      <c r="B1889">
        <v>18</v>
      </c>
      <c r="C1889" t="s">
        <v>44</v>
      </c>
      <c r="D1889">
        <v>11</v>
      </c>
      <c r="E1889">
        <v>19</v>
      </c>
      <c r="F1889">
        <v>2</v>
      </c>
      <c r="G1889">
        <v>18</v>
      </c>
      <c r="H1889" s="8">
        <f>Cocina[[#This Row],[Tiempo de Preparación]]/Cocina[[#This Row],[Cantidad Ordenada]]</f>
        <v>9</v>
      </c>
      <c r="I1889">
        <f>Cocina[[#This Row],[Precio Unitario]]*Cocina[[#This Row],[Cantidad Ordenada]]</f>
        <v>38</v>
      </c>
      <c r="J1889">
        <f>Cocina[[#This Row],[Costo Unitario]]*Cocina[[#This Row],[Cantidad Ordenada]]</f>
        <v>22</v>
      </c>
      <c r="K1889">
        <f>Cocina[[#This Row],[Ganacia Bruta]]-Cocina[[#This Row],[Coste Total]]</f>
        <v>16</v>
      </c>
      <c r="L1889" s="3">
        <f>Cocina[[#This Row],[Ganancia Neta]]/Cocina[[#This Row],[Ganacia Bruta]]</f>
        <v>0.42105263157894735</v>
      </c>
      <c r="N1889"/>
    </row>
    <row r="1890" spans="1:14" x14ac:dyDescent="0.2">
      <c r="A1890">
        <v>764</v>
      </c>
      <c r="B1890">
        <v>20</v>
      </c>
      <c r="C1890" t="s">
        <v>41</v>
      </c>
      <c r="D1890">
        <v>16</v>
      </c>
      <c r="E1890">
        <v>27</v>
      </c>
      <c r="F1890">
        <v>1</v>
      </c>
      <c r="G1890">
        <v>53</v>
      </c>
      <c r="H1890" s="8">
        <f>Cocina[[#This Row],[Tiempo de Preparación]]/Cocina[[#This Row],[Cantidad Ordenada]]</f>
        <v>53</v>
      </c>
      <c r="I1890">
        <f>Cocina[[#This Row],[Precio Unitario]]*Cocina[[#This Row],[Cantidad Ordenada]]</f>
        <v>27</v>
      </c>
      <c r="J1890">
        <f>Cocina[[#This Row],[Costo Unitario]]*Cocina[[#This Row],[Cantidad Ordenada]]</f>
        <v>16</v>
      </c>
      <c r="K1890">
        <f>Cocina[[#This Row],[Ganacia Bruta]]-Cocina[[#This Row],[Coste Total]]</f>
        <v>11</v>
      </c>
      <c r="L1890" s="3">
        <f>Cocina[[#This Row],[Ganancia Neta]]/Cocina[[#This Row],[Ganacia Bruta]]</f>
        <v>0.40740740740740738</v>
      </c>
      <c r="N1890"/>
    </row>
    <row r="1891" spans="1:14" x14ac:dyDescent="0.2">
      <c r="A1891">
        <v>764</v>
      </c>
      <c r="B1891">
        <v>20</v>
      </c>
      <c r="C1891" t="s">
        <v>29</v>
      </c>
      <c r="D1891">
        <v>20</v>
      </c>
      <c r="E1891">
        <v>34</v>
      </c>
      <c r="F1891">
        <v>1</v>
      </c>
      <c r="G1891">
        <v>24</v>
      </c>
      <c r="H1891" s="8">
        <f>Cocina[[#This Row],[Tiempo de Preparación]]/Cocina[[#This Row],[Cantidad Ordenada]]</f>
        <v>24</v>
      </c>
      <c r="I1891">
        <f>Cocina[[#This Row],[Precio Unitario]]*Cocina[[#This Row],[Cantidad Ordenada]]</f>
        <v>34</v>
      </c>
      <c r="J1891">
        <f>Cocina[[#This Row],[Costo Unitario]]*Cocina[[#This Row],[Cantidad Ordenada]]</f>
        <v>20</v>
      </c>
      <c r="K1891">
        <f>Cocina[[#This Row],[Ganacia Bruta]]-Cocina[[#This Row],[Coste Total]]</f>
        <v>14</v>
      </c>
      <c r="L1891" s="3">
        <f>Cocina[[#This Row],[Ganancia Neta]]/Cocina[[#This Row],[Ganacia Bruta]]</f>
        <v>0.41176470588235292</v>
      </c>
      <c r="N1891"/>
    </row>
    <row r="1892" spans="1:14" x14ac:dyDescent="0.2">
      <c r="A1892">
        <v>764</v>
      </c>
      <c r="B1892">
        <v>20</v>
      </c>
      <c r="C1892" t="s">
        <v>65</v>
      </c>
      <c r="D1892">
        <v>14</v>
      </c>
      <c r="E1892">
        <v>24</v>
      </c>
      <c r="F1892">
        <v>1</v>
      </c>
      <c r="G1892">
        <v>35</v>
      </c>
      <c r="H1892" s="8">
        <f>Cocina[[#This Row],[Tiempo de Preparación]]/Cocina[[#This Row],[Cantidad Ordenada]]</f>
        <v>35</v>
      </c>
      <c r="I1892">
        <f>Cocina[[#This Row],[Precio Unitario]]*Cocina[[#This Row],[Cantidad Ordenada]]</f>
        <v>24</v>
      </c>
      <c r="J1892">
        <f>Cocina[[#This Row],[Costo Unitario]]*Cocina[[#This Row],[Cantidad Ordenada]]</f>
        <v>14</v>
      </c>
      <c r="K1892">
        <f>Cocina[[#This Row],[Ganacia Bruta]]-Cocina[[#This Row],[Coste Total]]</f>
        <v>10</v>
      </c>
      <c r="L1892" s="3">
        <f>Cocina[[#This Row],[Ganancia Neta]]/Cocina[[#This Row],[Ganacia Bruta]]</f>
        <v>0.41666666666666669</v>
      </c>
      <c r="N1892"/>
    </row>
    <row r="1893" spans="1:14" x14ac:dyDescent="0.2">
      <c r="A1893">
        <v>765</v>
      </c>
      <c r="B1893">
        <v>20</v>
      </c>
      <c r="C1893" t="s">
        <v>61</v>
      </c>
      <c r="D1893">
        <v>15</v>
      </c>
      <c r="E1893">
        <v>26</v>
      </c>
      <c r="F1893">
        <v>3</v>
      </c>
      <c r="G1893">
        <v>55</v>
      </c>
      <c r="H1893" s="8">
        <f>Cocina[[#This Row],[Tiempo de Preparación]]/Cocina[[#This Row],[Cantidad Ordenada]]</f>
        <v>18.333333333333332</v>
      </c>
      <c r="I1893">
        <f>Cocina[[#This Row],[Precio Unitario]]*Cocina[[#This Row],[Cantidad Ordenada]]</f>
        <v>78</v>
      </c>
      <c r="J1893">
        <f>Cocina[[#This Row],[Costo Unitario]]*Cocina[[#This Row],[Cantidad Ordenada]]</f>
        <v>45</v>
      </c>
      <c r="K1893">
        <f>Cocina[[#This Row],[Ganacia Bruta]]-Cocina[[#This Row],[Coste Total]]</f>
        <v>33</v>
      </c>
      <c r="L1893" s="3">
        <f>Cocina[[#This Row],[Ganancia Neta]]/Cocina[[#This Row],[Ganacia Bruta]]</f>
        <v>0.42307692307692307</v>
      </c>
      <c r="N1893"/>
    </row>
    <row r="1894" spans="1:14" x14ac:dyDescent="0.2">
      <c r="A1894">
        <v>765</v>
      </c>
      <c r="B1894">
        <v>20</v>
      </c>
      <c r="C1894" t="s">
        <v>22</v>
      </c>
      <c r="D1894">
        <v>16</v>
      </c>
      <c r="E1894">
        <v>28</v>
      </c>
      <c r="F1894">
        <v>2</v>
      </c>
      <c r="G1894">
        <v>14</v>
      </c>
      <c r="H1894" s="8">
        <f>Cocina[[#This Row],[Tiempo de Preparación]]/Cocina[[#This Row],[Cantidad Ordenada]]</f>
        <v>7</v>
      </c>
      <c r="I1894">
        <f>Cocina[[#This Row],[Precio Unitario]]*Cocina[[#This Row],[Cantidad Ordenada]]</f>
        <v>56</v>
      </c>
      <c r="J1894">
        <f>Cocina[[#This Row],[Costo Unitario]]*Cocina[[#This Row],[Cantidad Ordenada]]</f>
        <v>32</v>
      </c>
      <c r="K1894">
        <f>Cocina[[#This Row],[Ganacia Bruta]]-Cocina[[#This Row],[Coste Total]]</f>
        <v>24</v>
      </c>
      <c r="L1894" s="3">
        <f>Cocina[[#This Row],[Ganancia Neta]]/Cocina[[#This Row],[Ganacia Bruta]]</f>
        <v>0.42857142857142855</v>
      </c>
      <c r="N1894"/>
    </row>
    <row r="1895" spans="1:14" x14ac:dyDescent="0.2">
      <c r="A1895">
        <v>765</v>
      </c>
      <c r="B1895">
        <v>20</v>
      </c>
      <c r="C1895" t="s">
        <v>33</v>
      </c>
      <c r="D1895">
        <v>13</v>
      </c>
      <c r="E1895">
        <v>21</v>
      </c>
      <c r="F1895">
        <v>3</v>
      </c>
      <c r="G1895">
        <v>52</v>
      </c>
      <c r="H1895" s="8">
        <f>Cocina[[#This Row],[Tiempo de Preparación]]/Cocina[[#This Row],[Cantidad Ordenada]]</f>
        <v>17.333333333333332</v>
      </c>
      <c r="I1895">
        <f>Cocina[[#This Row],[Precio Unitario]]*Cocina[[#This Row],[Cantidad Ordenada]]</f>
        <v>63</v>
      </c>
      <c r="J1895">
        <f>Cocina[[#This Row],[Costo Unitario]]*Cocina[[#This Row],[Cantidad Ordenada]]</f>
        <v>39</v>
      </c>
      <c r="K1895">
        <f>Cocina[[#This Row],[Ganacia Bruta]]-Cocina[[#This Row],[Coste Total]]</f>
        <v>24</v>
      </c>
      <c r="L1895" s="3">
        <f>Cocina[[#This Row],[Ganancia Neta]]/Cocina[[#This Row],[Ganacia Bruta]]</f>
        <v>0.38095238095238093</v>
      </c>
      <c r="N1895"/>
    </row>
    <row r="1896" spans="1:14" x14ac:dyDescent="0.2">
      <c r="A1896">
        <v>765</v>
      </c>
      <c r="B1896">
        <v>20</v>
      </c>
      <c r="C1896" t="s">
        <v>35</v>
      </c>
      <c r="D1896">
        <v>22</v>
      </c>
      <c r="E1896">
        <v>36</v>
      </c>
      <c r="F1896">
        <v>1</v>
      </c>
      <c r="G1896">
        <v>43</v>
      </c>
      <c r="H1896" s="8">
        <f>Cocina[[#This Row],[Tiempo de Preparación]]/Cocina[[#This Row],[Cantidad Ordenada]]</f>
        <v>43</v>
      </c>
      <c r="I1896">
        <f>Cocina[[#This Row],[Precio Unitario]]*Cocina[[#This Row],[Cantidad Ordenada]]</f>
        <v>36</v>
      </c>
      <c r="J1896">
        <f>Cocina[[#This Row],[Costo Unitario]]*Cocina[[#This Row],[Cantidad Ordenada]]</f>
        <v>22</v>
      </c>
      <c r="K1896">
        <f>Cocina[[#This Row],[Ganacia Bruta]]-Cocina[[#This Row],[Coste Total]]</f>
        <v>14</v>
      </c>
      <c r="L1896" s="3">
        <f>Cocina[[#This Row],[Ganancia Neta]]/Cocina[[#This Row],[Ganacia Bruta]]</f>
        <v>0.3888888888888889</v>
      </c>
      <c r="N1896"/>
    </row>
    <row r="1897" spans="1:14" x14ac:dyDescent="0.2">
      <c r="A1897">
        <v>766</v>
      </c>
      <c r="B1897">
        <v>17</v>
      </c>
      <c r="C1897" t="s">
        <v>31</v>
      </c>
      <c r="D1897">
        <v>18</v>
      </c>
      <c r="E1897">
        <v>30</v>
      </c>
      <c r="F1897">
        <v>2</v>
      </c>
      <c r="G1897">
        <v>52</v>
      </c>
      <c r="H1897" s="8">
        <f>Cocina[[#This Row],[Tiempo de Preparación]]/Cocina[[#This Row],[Cantidad Ordenada]]</f>
        <v>26</v>
      </c>
      <c r="I1897">
        <f>Cocina[[#This Row],[Precio Unitario]]*Cocina[[#This Row],[Cantidad Ordenada]]</f>
        <v>60</v>
      </c>
      <c r="J1897">
        <f>Cocina[[#This Row],[Costo Unitario]]*Cocina[[#This Row],[Cantidad Ordenada]]</f>
        <v>36</v>
      </c>
      <c r="K1897">
        <f>Cocina[[#This Row],[Ganacia Bruta]]-Cocina[[#This Row],[Coste Total]]</f>
        <v>24</v>
      </c>
      <c r="L1897" s="3">
        <f>Cocina[[#This Row],[Ganancia Neta]]/Cocina[[#This Row],[Ganacia Bruta]]</f>
        <v>0.4</v>
      </c>
      <c r="N1897"/>
    </row>
    <row r="1898" spans="1:14" x14ac:dyDescent="0.2">
      <c r="A1898">
        <v>766</v>
      </c>
      <c r="B1898">
        <v>17</v>
      </c>
      <c r="C1898" t="s">
        <v>44</v>
      </c>
      <c r="D1898">
        <v>11</v>
      </c>
      <c r="E1898">
        <v>19</v>
      </c>
      <c r="F1898">
        <v>1</v>
      </c>
      <c r="G1898">
        <v>59</v>
      </c>
      <c r="H1898" s="8">
        <f>Cocina[[#This Row],[Tiempo de Preparación]]/Cocina[[#This Row],[Cantidad Ordenada]]</f>
        <v>59</v>
      </c>
      <c r="I1898">
        <f>Cocina[[#This Row],[Precio Unitario]]*Cocina[[#This Row],[Cantidad Ordenada]]</f>
        <v>19</v>
      </c>
      <c r="J1898">
        <f>Cocina[[#This Row],[Costo Unitario]]*Cocina[[#This Row],[Cantidad Ordenada]]</f>
        <v>11</v>
      </c>
      <c r="K1898">
        <f>Cocina[[#This Row],[Ganacia Bruta]]-Cocina[[#This Row],[Coste Total]]</f>
        <v>8</v>
      </c>
      <c r="L1898" s="3">
        <f>Cocina[[#This Row],[Ganancia Neta]]/Cocina[[#This Row],[Ganacia Bruta]]</f>
        <v>0.42105263157894735</v>
      </c>
      <c r="N1898"/>
    </row>
    <row r="1899" spans="1:14" x14ac:dyDescent="0.2">
      <c r="A1899">
        <v>766</v>
      </c>
      <c r="B1899">
        <v>17</v>
      </c>
      <c r="C1899" t="s">
        <v>56</v>
      </c>
      <c r="D1899">
        <v>12</v>
      </c>
      <c r="E1899">
        <v>20</v>
      </c>
      <c r="F1899">
        <v>3</v>
      </c>
      <c r="G1899">
        <v>7</v>
      </c>
      <c r="H1899" s="8">
        <f>Cocina[[#This Row],[Tiempo de Preparación]]/Cocina[[#This Row],[Cantidad Ordenada]]</f>
        <v>2.3333333333333335</v>
      </c>
      <c r="I1899">
        <f>Cocina[[#This Row],[Precio Unitario]]*Cocina[[#This Row],[Cantidad Ordenada]]</f>
        <v>60</v>
      </c>
      <c r="J1899">
        <f>Cocina[[#This Row],[Costo Unitario]]*Cocina[[#This Row],[Cantidad Ordenada]]</f>
        <v>36</v>
      </c>
      <c r="K1899">
        <f>Cocina[[#This Row],[Ganacia Bruta]]-Cocina[[#This Row],[Coste Total]]</f>
        <v>24</v>
      </c>
      <c r="L1899" s="3">
        <f>Cocina[[#This Row],[Ganancia Neta]]/Cocina[[#This Row],[Ganacia Bruta]]</f>
        <v>0.4</v>
      </c>
      <c r="N1899"/>
    </row>
    <row r="1900" spans="1:14" x14ac:dyDescent="0.2">
      <c r="A1900">
        <v>766</v>
      </c>
      <c r="B1900">
        <v>17</v>
      </c>
      <c r="C1900" t="s">
        <v>79</v>
      </c>
      <c r="D1900">
        <v>14</v>
      </c>
      <c r="E1900">
        <v>23</v>
      </c>
      <c r="F1900">
        <v>2</v>
      </c>
      <c r="G1900">
        <v>16</v>
      </c>
      <c r="H1900" s="8">
        <f>Cocina[[#This Row],[Tiempo de Preparación]]/Cocina[[#This Row],[Cantidad Ordenada]]</f>
        <v>8</v>
      </c>
      <c r="I1900">
        <f>Cocina[[#This Row],[Precio Unitario]]*Cocina[[#This Row],[Cantidad Ordenada]]</f>
        <v>46</v>
      </c>
      <c r="J1900">
        <f>Cocina[[#This Row],[Costo Unitario]]*Cocina[[#This Row],[Cantidad Ordenada]]</f>
        <v>28</v>
      </c>
      <c r="K1900">
        <f>Cocina[[#This Row],[Ganacia Bruta]]-Cocina[[#This Row],[Coste Total]]</f>
        <v>18</v>
      </c>
      <c r="L1900" s="3">
        <f>Cocina[[#This Row],[Ganancia Neta]]/Cocina[[#This Row],[Ganacia Bruta]]</f>
        <v>0.39130434782608697</v>
      </c>
      <c r="N1900"/>
    </row>
    <row r="1901" spans="1:14" x14ac:dyDescent="0.2">
      <c r="A1901">
        <v>767</v>
      </c>
      <c r="B1901">
        <v>10</v>
      </c>
      <c r="C1901" t="s">
        <v>18</v>
      </c>
      <c r="D1901">
        <v>17</v>
      </c>
      <c r="E1901">
        <v>29</v>
      </c>
      <c r="F1901">
        <v>2</v>
      </c>
      <c r="G1901">
        <v>12</v>
      </c>
      <c r="H1901" s="8">
        <f>Cocina[[#This Row],[Tiempo de Preparación]]/Cocina[[#This Row],[Cantidad Ordenada]]</f>
        <v>6</v>
      </c>
      <c r="I1901">
        <f>Cocina[[#This Row],[Precio Unitario]]*Cocina[[#This Row],[Cantidad Ordenada]]</f>
        <v>58</v>
      </c>
      <c r="J1901">
        <f>Cocina[[#This Row],[Costo Unitario]]*Cocina[[#This Row],[Cantidad Ordenada]]</f>
        <v>34</v>
      </c>
      <c r="K1901">
        <f>Cocina[[#This Row],[Ganacia Bruta]]-Cocina[[#This Row],[Coste Total]]</f>
        <v>24</v>
      </c>
      <c r="L1901" s="3">
        <f>Cocina[[#This Row],[Ganancia Neta]]/Cocina[[#This Row],[Ganacia Bruta]]</f>
        <v>0.41379310344827586</v>
      </c>
      <c r="N1901"/>
    </row>
    <row r="1902" spans="1:14" x14ac:dyDescent="0.2">
      <c r="A1902">
        <v>767</v>
      </c>
      <c r="B1902">
        <v>10</v>
      </c>
      <c r="C1902" t="s">
        <v>65</v>
      </c>
      <c r="D1902">
        <v>14</v>
      </c>
      <c r="E1902">
        <v>24</v>
      </c>
      <c r="F1902">
        <v>2</v>
      </c>
      <c r="G1902">
        <v>30</v>
      </c>
      <c r="H1902" s="8">
        <f>Cocina[[#This Row],[Tiempo de Preparación]]/Cocina[[#This Row],[Cantidad Ordenada]]</f>
        <v>15</v>
      </c>
      <c r="I1902">
        <f>Cocina[[#This Row],[Precio Unitario]]*Cocina[[#This Row],[Cantidad Ordenada]]</f>
        <v>48</v>
      </c>
      <c r="J1902">
        <f>Cocina[[#This Row],[Costo Unitario]]*Cocina[[#This Row],[Cantidad Ordenada]]</f>
        <v>28</v>
      </c>
      <c r="K1902">
        <f>Cocina[[#This Row],[Ganacia Bruta]]-Cocina[[#This Row],[Coste Total]]</f>
        <v>20</v>
      </c>
      <c r="L1902" s="3">
        <f>Cocina[[#This Row],[Ganancia Neta]]/Cocina[[#This Row],[Ganacia Bruta]]</f>
        <v>0.41666666666666669</v>
      </c>
      <c r="N1902"/>
    </row>
    <row r="1903" spans="1:14" x14ac:dyDescent="0.2">
      <c r="A1903">
        <v>767</v>
      </c>
      <c r="B1903">
        <v>10</v>
      </c>
      <c r="C1903" t="s">
        <v>33</v>
      </c>
      <c r="D1903">
        <v>13</v>
      </c>
      <c r="E1903">
        <v>21</v>
      </c>
      <c r="F1903">
        <v>3</v>
      </c>
      <c r="G1903">
        <v>43</v>
      </c>
      <c r="H1903" s="8">
        <f>Cocina[[#This Row],[Tiempo de Preparación]]/Cocina[[#This Row],[Cantidad Ordenada]]</f>
        <v>14.333333333333334</v>
      </c>
      <c r="I1903">
        <f>Cocina[[#This Row],[Precio Unitario]]*Cocina[[#This Row],[Cantidad Ordenada]]</f>
        <v>63</v>
      </c>
      <c r="J1903">
        <f>Cocina[[#This Row],[Costo Unitario]]*Cocina[[#This Row],[Cantidad Ordenada]]</f>
        <v>39</v>
      </c>
      <c r="K1903">
        <f>Cocina[[#This Row],[Ganacia Bruta]]-Cocina[[#This Row],[Coste Total]]</f>
        <v>24</v>
      </c>
      <c r="L1903" s="3">
        <f>Cocina[[#This Row],[Ganancia Neta]]/Cocina[[#This Row],[Ganacia Bruta]]</f>
        <v>0.38095238095238093</v>
      </c>
      <c r="N1903"/>
    </row>
  </sheetData>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B76CD-1D65-1E44-8F43-12E761DD3C7E}">
  <dimension ref="B1:AO26"/>
  <sheetViews>
    <sheetView workbookViewId="0">
      <pane ySplit="1" topLeftCell="A2" activePane="bottomLeft" state="frozen"/>
      <selection pane="bottomLeft" activeCell="B1" sqref="B1"/>
    </sheetView>
  </sheetViews>
  <sheetFormatPr baseColWidth="10" defaultRowHeight="16" x14ac:dyDescent="0.2"/>
  <cols>
    <col min="1" max="1" width="10.83203125" style="9"/>
    <col min="2" max="2" width="13" style="9" bestFit="1" customWidth="1"/>
    <col min="3" max="3" width="17.6640625" style="9" bestFit="1" customWidth="1"/>
    <col min="4" max="4" width="10.83203125" style="9"/>
    <col min="5" max="5" width="15" style="9" bestFit="1" customWidth="1"/>
    <col min="6" max="6" width="19" style="9" bestFit="1" customWidth="1"/>
    <col min="7" max="7" width="10.83203125" style="9"/>
    <col min="8" max="8" width="17.6640625" style="9" bestFit="1" customWidth="1"/>
    <col min="9" max="9" width="16" style="9" bestFit="1" customWidth="1"/>
    <col min="10" max="11" width="9.33203125" style="9" bestFit="1" customWidth="1"/>
    <col min="12" max="12" width="10.5" style="9" bestFit="1" customWidth="1"/>
    <col min="13" max="13" width="10.83203125" style="9"/>
    <col min="14" max="14" width="14.33203125" style="9" bestFit="1" customWidth="1"/>
    <col min="15" max="15" width="19" style="9" bestFit="1" customWidth="1"/>
    <col min="16" max="16" width="10.83203125" style="9"/>
    <col min="17" max="17" width="18.83203125" style="9" bestFit="1" customWidth="1"/>
    <col min="18" max="18" width="16" style="9" bestFit="1" customWidth="1"/>
    <col min="19" max="20" width="10.5" style="9" bestFit="1" customWidth="1"/>
    <col min="21" max="21" width="10.5" style="9" customWidth="1"/>
    <col min="22" max="22" width="13" style="9" bestFit="1" customWidth="1"/>
    <col min="23" max="23" width="13.5" style="9" bestFit="1" customWidth="1"/>
    <col min="24" max="24" width="10.5" style="9" bestFit="1" customWidth="1"/>
    <col min="25" max="25" width="13" style="9" bestFit="1" customWidth="1"/>
    <col min="26" max="26" width="23" style="9" bestFit="1" customWidth="1"/>
    <col min="27" max="27" width="24" style="9" bestFit="1" customWidth="1"/>
    <col min="28" max="28" width="9.33203125" style="9" bestFit="1" customWidth="1"/>
    <col min="29" max="29" width="23.5" style="9" bestFit="1" customWidth="1"/>
    <col min="30" max="30" width="16" style="9" bestFit="1" customWidth="1"/>
    <col min="31" max="31" width="5.5" style="9" bestFit="1" customWidth="1"/>
    <col min="32" max="32" width="9.33203125" style="9" bestFit="1" customWidth="1"/>
    <col min="33" max="33" width="10.5" style="9" bestFit="1" customWidth="1"/>
    <col min="34" max="34" width="10.83203125" style="9" customWidth="1"/>
    <col min="35" max="35" width="18.83203125" style="9" bestFit="1" customWidth="1"/>
    <col min="36" max="36" width="16" style="9" bestFit="1" customWidth="1"/>
    <col min="37" max="38" width="10.5" style="9" bestFit="1" customWidth="1"/>
    <col min="39" max="39" width="10.83203125" style="9"/>
    <col min="40" max="40" width="13" style="9" bestFit="1" customWidth="1"/>
    <col min="41" max="41" width="37" style="9" bestFit="1" customWidth="1"/>
    <col min="42" max="42" width="26.83203125" style="9" bestFit="1" customWidth="1"/>
    <col min="43" max="16384" width="10.83203125" style="9"/>
  </cols>
  <sheetData>
    <row r="1" spans="2:41" s="26" customFormat="1" ht="29" x14ac:dyDescent="0.35">
      <c r="B1" s="27" t="s">
        <v>648</v>
      </c>
      <c r="C1" s="27"/>
      <c r="D1" s="27"/>
      <c r="E1" s="27"/>
      <c r="F1" s="27"/>
      <c r="G1" s="27"/>
      <c r="H1" s="27"/>
      <c r="I1" s="27"/>
      <c r="J1" s="27"/>
      <c r="K1" s="27"/>
      <c r="L1" s="27"/>
    </row>
    <row r="3" spans="2:41" s="28" customFormat="1" ht="22" x14ac:dyDescent="0.3">
      <c r="B3" s="28" t="s">
        <v>636</v>
      </c>
      <c r="E3" s="28" t="s">
        <v>637</v>
      </c>
      <c r="H3" s="28" t="s">
        <v>638</v>
      </c>
      <c r="N3" s="28" t="s">
        <v>639</v>
      </c>
      <c r="Q3" s="28" t="s">
        <v>640</v>
      </c>
      <c r="V3" s="28" t="s">
        <v>641</v>
      </c>
      <c r="Y3" s="28" t="s">
        <v>642</v>
      </c>
      <c r="AC3" s="28" t="s">
        <v>646</v>
      </c>
      <c r="AI3" s="28" t="s">
        <v>651</v>
      </c>
      <c r="AN3" s="28" t="s">
        <v>653</v>
      </c>
    </row>
    <row r="5" spans="2:41" x14ac:dyDescent="0.2">
      <c r="B5" s="9" t="s">
        <v>623</v>
      </c>
      <c r="C5" s="9" t="s">
        <v>625</v>
      </c>
      <c r="E5" s="9" t="s">
        <v>623</v>
      </c>
      <c r="F5" s="9" t="s">
        <v>626</v>
      </c>
      <c r="H5" s="9" t="s">
        <v>625</v>
      </c>
      <c r="I5" s="9" t="s">
        <v>631</v>
      </c>
      <c r="N5" s="18" t="s">
        <v>623</v>
      </c>
      <c r="O5" s="18" t="s">
        <v>625</v>
      </c>
      <c r="Q5" s="9" t="s">
        <v>644</v>
      </c>
      <c r="R5" s="9" t="s">
        <v>631</v>
      </c>
      <c r="V5" s="9" t="s">
        <v>623</v>
      </c>
      <c r="W5" s="9" t="s">
        <v>634</v>
      </c>
      <c r="Y5" s="9" t="s">
        <v>623</v>
      </c>
      <c r="Z5" s="9" t="s">
        <v>632</v>
      </c>
      <c r="AA5" s="9" t="s">
        <v>633</v>
      </c>
      <c r="AC5" s="9" t="s">
        <v>647</v>
      </c>
      <c r="AD5" s="9" t="s">
        <v>631</v>
      </c>
      <c r="AI5" s="9" t="s">
        <v>644</v>
      </c>
      <c r="AJ5" s="9" t="s">
        <v>631</v>
      </c>
      <c r="AN5" s="9" t="s">
        <v>623</v>
      </c>
      <c r="AO5" s="9" t="s">
        <v>655</v>
      </c>
    </row>
    <row r="6" spans="2:41" x14ac:dyDescent="0.2">
      <c r="B6" s="19" t="s">
        <v>14</v>
      </c>
      <c r="C6" s="18">
        <v>60139</v>
      </c>
      <c r="E6" s="19" t="s">
        <v>234</v>
      </c>
      <c r="F6" s="9">
        <v>525</v>
      </c>
      <c r="H6" s="9" t="s">
        <v>623</v>
      </c>
      <c r="I6" s="9" t="s">
        <v>14</v>
      </c>
      <c r="J6" s="9" t="s">
        <v>9</v>
      </c>
      <c r="K6" s="9" t="s">
        <v>39</v>
      </c>
      <c r="L6" s="9" t="s">
        <v>624</v>
      </c>
      <c r="N6" s="20" t="s">
        <v>25</v>
      </c>
      <c r="O6" s="18">
        <v>10854</v>
      </c>
      <c r="Q6" s="9" t="s">
        <v>623</v>
      </c>
      <c r="R6" s="9" t="s">
        <v>618</v>
      </c>
      <c r="S6" s="9" t="s">
        <v>645</v>
      </c>
      <c r="T6" s="9" t="s">
        <v>624</v>
      </c>
      <c r="V6" s="19" t="s">
        <v>14</v>
      </c>
      <c r="W6" s="18">
        <v>13539.710000000012</v>
      </c>
      <c r="Y6" s="19" t="s">
        <v>63</v>
      </c>
      <c r="Z6" s="9">
        <v>138</v>
      </c>
      <c r="AA6" s="21">
        <v>0.17992177314211213</v>
      </c>
      <c r="AC6" s="9" t="s">
        <v>623</v>
      </c>
      <c r="AD6" s="9" t="s">
        <v>14</v>
      </c>
      <c r="AE6" s="9" t="s">
        <v>9</v>
      </c>
      <c r="AF6" s="9" t="s">
        <v>39</v>
      </c>
      <c r="AG6" s="9" t="s">
        <v>624</v>
      </c>
      <c r="AI6" s="9" t="s">
        <v>623</v>
      </c>
      <c r="AJ6" s="9" t="s">
        <v>618</v>
      </c>
      <c r="AK6" s="9" t="s">
        <v>645</v>
      </c>
      <c r="AL6" s="9" t="s">
        <v>624</v>
      </c>
      <c r="AN6" s="19" t="s">
        <v>31</v>
      </c>
      <c r="AO6" s="22">
        <v>20.820388349514563</v>
      </c>
    </row>
    <row r="7" spans="2:41" x14ac:dyDescent="0.2">
      <c r="B7" s="19" t="s">
        <v>9</v>
      </c>
      <c r="C7" s="18">
        <v>21698</v>
      </c>
      <c r="E7" s="19" t="s">
        <v>235</v>
      </c>
      <c r="F7" s="9">
        <v>150</v>
      </c>
      <c r="H7" s="23">
        <v>45017</v>
      </c>
      <c r="I7" s="18">
        <v>10514</v>
      </c>
      <c r="J7" s="18">
        <v>3730</v>
      </c>
      <c r="K7" s="18">
        <v>2949</v>
      </c>
      <c r="L7" s="18">
        <v>17193</v>
      </c>
      <c r="N7" s="20" t="s">
        <v>21</v>
      </c>
      <c r="O7" s="18">
        <v>10220</v>
      </c>
      <c r="Q7" s="19" t="s">
        <v>14</v>
      </c>
      <c r="R7" s="9">
        <v>445</v>
      </c>
      <c r="S7" s="9">
        <v>14</v>
      </c>
      <c r="T7" s="9">
        <v>459</v>
      </c>
      <c r="V7" s="19" t="s">
        <v>9</v>
      </c>
      <c r="W7" s="18">
        <v>4488.2100000000009</v>
      </c>
      <c r="Y7" s="19" t="s">
        <v>24</v>
      </c>
      <c r="Z7" s="9">
        <v>192</v>
      </c>
      <c r="AA7" s="21">
        <v>0.2503259452411995</v>
      </c>
      <c r="AC7" s="23">
        <v>45017</v>
      </c>
      <c r="AD7" s="9">
        <v>72</v>
      </c>
      <c r="AE7" s="9">
        <v>24</v>
      </c>
      <c r="AF7" s="9">
        <v>22</v>
      </c>
      <c r="AG7" s="9">
        <v>118</v>
      </c>
      <c r="AI7" s="19" t="s">
        <v>16</v>
      </c>
      <c r="AJ7" s="24">
        <v>0.33116036505867014</v>
      </c>
      <c r="AK7" s="24">
        <v>7.8226857887874843E-3</v>
      </c>
      <c r="AL7" s="24">
        <v>0.33898305084745761</v>
      </c>
      <c r="AN7" s="19" t="s">
        <v>102</v>
      </c>
      <c r="AO7" s="22">
        <v>20.569892473118284</v>
      </c>
    </row>
    <row r="8" spans="2:41" x14ac:dyDescent="0.2">
      <c r="B8" s="19" t="s">
        <v>39</v>
      </c>
      <c r="C8" s="18">
        <v>19933</v>
      </c>
      <c r="E8" s="19" t="s">
        <v>15</v>
      </c>
      <c r="F8" s="9">
        <v>92</v>
      </c>
      <c r="H8" s="23">
        <v>45018</v>
      </c>
      <c r="I8" s="18">
        <v>11741</v>
      </c>
      <c r="J8" s="18">
        <v>3660</v>
      </c>
      <c r="K8" s="18">
        <v>3230</v>
      </c>
      <c r="L8" s="18">
        <v>18631</v>
      </c>
      <c r="N8" s="20" t="s">
        <v>46</v>
      </c>
      <c r="O8" s="18">
        <v>9588</v>
      </c>
      <c r="Q8" s="19" t="s">
        <v>9</v>
      </c>
      <c r="R8" s="9">
        <v>153</v>
      </c>
      <c r="S8" s="9">
        <v>6</v>
      </c>
      <c r="T8" s="9">
        <v>159</v>
      </c>
      <c r="V8" s="19" t="s">
        <v>39</v>
      </c>
      <c r="W8" s="18">
        <v>4040.6499999999996</v>
      </c>
      <c r="Y8" s="19" t="s">
        <v>43</v>
      </c>
      <c r="Z8" s="9">
        <v>158</v>
      </c>
      <c r="AA8" s="21">
        <v>0.20599739243807041</v>
      </c>
      <c r="AC8" s="23">
        <v>45018</v>
      </c>
      <c r="AD8" s="9">
        <v>94</v>
      </c>
      <c r="AE8" s="9">
        <v>29</v>
      </c>
      <c r="AF8" s="9">
        <v>25</v>
      </c>
      <c r="AG8" s="9">
        <v>148</v>
      </c>
      <c r="AI8" s="19" t="s">
        <v>20</v>
      </c>
      <c r="AJ8" s="24">
        <v>0.32594524119947849</v>
      </c>
      <c r="AK8" s="24">
        <v>1.0430247718383311E-2</v>
      </c>
      <c r="AL8" s="24">
        <v>0.33637548891786179</v>
      </c>
      <c r="AN8" s="19" t="s">
        <v>26</v>
      </c>
      <c r="AO8" s="22">
        <v>20.217948717948723</v>
      </c>
    </row>
    <row r="9" spans="2:41" x14ac:dyDescent="0.2">
      <c r="B9" s="19" t="s">
        <v>624</v>
      </c>
      <c r="C9" s="18">
        <v>101770</v>
      </c>
      <c r="E9" s="19" t="s">
        <v>624</v>
      </c>
      <c r="F9" s="9">
        <v>767</v>
      </c>
      <c r="H9" s="23">
        <v>45019</v>
      </c>
      <c r="I9" s="18">
        <v>4409</v>
      </c>
      <c r="J9" s="18">
        <v>1197</v>
      </c>
      <c r="K9" s="18">
        <v>2334</v>
      </c>
      <c r="L9" s="18">
        <v>7940</v>
      </c>
      <c r="N9" s="20" t="s">
        <v>28</v>
      </c>
      <c r="O9" s="18">
        <v>9566</v>
      </c>
      <c r="Q9" s="19" t="s">
        <v>39</v>
      </c>
      <c r="R9" s="9">
        <v>143</v>
      </c>
      <c r="S9" s="9">
        <v>6</v>
      </c>
      <c r="T9" s="9">
        <v>149</v>
      </c>
      <c r="V9" s="19" t="s">
        <v>624</v>
      </c>
      <c r="W9" s="18">
        <v>22068.570000000014</v>
      </c>
      <c r="Y9" s="19" t="s">
        <v>8</v>
      </c>
      <c r="Z9" s="9">
        <v>149</v>
      </c>
      <c r="AA9" s="21">
        <v>0.19426336375488917</v>
      </c>
      <c r="AC9" s="23">
        <v>45019</v>
      </c>
      <c r="AD9" s="9">
        <v>36</v>
      </c>
      <c r="AE9" s="9">
        <v>11</v>
      </c>
      <c r="AF9" s="9">
        <v>12</v>
      </c>
      <c r="AG9" s="9">
        <v>59</v>
      </c>
      <c r="AI9" s="19" t="s">
        <v>10</v>
      </c>
      <c r="AJ9" s="24">
        <v>0.30899608865710559</v>
      </c>
      <c r="AK9" s="24">
        <v>1.5645371577574969E-2</v>
      </c>
      <c r="AL9" s="24">
        <v>0.3246414602346806</v>
      </c>
      <c r="AN9" s="19" t="s">
        <v>18</v>
      </c>
      <c r="AO9" s="22">
        <v>20.148936170212767</v>
      </c>
    </row>
    <row r="10" spans="2:41" x14ac:dyDescent="0.2">
      <c r="H10" s="23">
        <v>45020</v>
      </c>
      <c r="I10" s="18">
        <v>3480</v>
      </c>
      <c r="J10" s="18">
        <v>1689</v>
      </c>
      <c r="K10" s="18">
        <v>2477</v>
      </c>
      <c r="L10" s="18">
        <v>7646</v>
      </c>
      <c r="N10" s="20" t="s">
        <v>40</v>
      </c>
      <c r="O10" s="18">
        <v>9544</v>
      </c>
      <c r="Q10" s="19" t="s">
        <v>624</v>
      </c>
      <c r="R10" s="9">
        <v>741</v>
      </c>
      <c r="S10" s="9">
        <v>26</v>
      </c>
      <c r="T10" s="9">
        <v>767</v>
      </c>
      <c r="Y10" s="19" t="s">
        <v>13</v>
      </c>
      <c r="Z10" s="9">
        <v>130</v>
      </c>
      <c r="AA10" s="21">
        <v>0.16949152542372881</v>
      </c>
      <c r="AC10" s="23">
        <v>45020</v>
      </c>
      <c r="AD10" s="9">
        <v>27</v>
      </c>
      <c r="AE10" s="9">
        <v>13</v>
      </c>
      <c r="AF10" s="9">
        <v>19</v>
      </c>
      <c r="AG10" s="9">
        <v>59</v>
      </c>
      <c r="AI10" s="19" t="s">
        <v>624</v>
      </c>
      <c r="AJ10" s="24">
        <v>0.96610169491525422</v>
      </c>
      <c r="AK10" s="24">
        <v>3.3898305084745763E-2</v>
      </c>
      <c r="AL10" s="24">
        <v>1</v>
      </c>
      <c r="AN10" s="19" t="s">
        <v>65</v>
      </c>
      <c r="AO10" s="22">
        <v>20.056074766355142</v>
      </c>
    </row>
    <row r="11" spans="2:41" x14ac:dyDescent="0.2">
      <c r="H11" s="23">
        <v>45021</v>
      </c>
      <c r="I11" s="18">
        <v>6724</v>
      </c>
      <c r="J11" s="18">
        <v>2227</v>
      </c>
      <c r="K11" s="18">
        <v>1102</v>
      </c>
      <c r="L11" s="18">
        <v>10053</v>
      </c>
      <c r="N11" s="20" t="s">
        <v>233</v>
      </c>
      <c r="O11" s="18">
        <v>9345</v>
      </c>
      <c r="Y11" s="19" t="s">
        <v>624</v>
      </c>
      <c r="Z11" s="9">
        <v>767</v>
      </c>
      <c r="AA11" s="24">
        <v>1</v>
      </c>
      <c r="AC11" s="23">
        <v>45021</v>
      </c>
      <c r="AD11" s="9">
        <v>57</v>
      </c>
      <c r="AE11" s="9">
        <v>19</v>
      </c>
      <c r="AF11" s="9">
        <v>12</v>
      </c>
      <c r="AG11" s="9">
        <v>88</v>
      </c>
      <c r="AN11" s="19" t="s">
        <v>61</v>
      </c>
      <c r="AO11" s="22">
        <v>20.041254125412543</v>
      </c>
    </row>
    <row r="12" spans="2:41" x14ac:dyDescent="0.2">
      <c r="H12" s="23">
        <v>45022</v>
      </c>
      <c r="I12" s="18">
        <v>13231</v>
      </c>
      <c r="J12" s="18">
        <v>5713</v>
      </c>
      <c r="K12" s="18">
        <v>4991</v>
      </c>
      <c r="L12" s="18">
        <v>23935</v>
      </c>
      <c r="N12" s="20" t="s">
        <v>60</v>
      </c>
      <c r="O12" s="18">
        <v>9297</v>
      </c>
      <c r="AC12" s="23">
        <v>45022</v>
      </c>
      <c r="AD12" s="9">
        <v>103</v>
      </c>
      <c r="AE12" s="9">
        <v>38</v>
      </c>
      <c r="AF12" s="9">
        <v>36</v>
      </c>
      <c r="AG12" s="9">
        <v>177</v>
      </c>
      <c r="AN12" s="19" t="s">
        <v>41</v>
      </c>
      <c r="AO12" s="22">
        <v>19.335271317829456</v>
      </c>
    </row>
    <row r="13" spans="2:41" x14ac:dyDescent="0.2">
      <c r="H13" s="23">
        <v>45023</v>
      </c>
      <c r="I13" s="18">
        <v>10040</v>
      </c>
      <c r="J13" s="18">
        <v>3482</v>
      </c>
      <c r="K13" s="18">
        <v>2850</v>
      </c>
      <c r="L13" s="18">
        <v>16372</v>
      </c>
      <c r="N13" s="20" t="s">
        <v>81</v>
      </c>
      <c r="O13" s="18">
        <v>8938</v>
      </c>
      <c r="AC13" s="23">
        <v>45023</v>
      </c>
      <c r="AD13" s="9">
        <v>70</v>
      </c>
      <c r="AE13" s="9">
        <v>25</v>
      </c>
      <c r="AF13" s="9">
        <v>23</v>
      </c>
      <c r="AG13" s="9">
        <v>118</v>
      </c>
      <c r="AN13" s="19" t="s">
        <v>82</v>
      </c>
      <c r="AO13" s="22">
        <v>19.124999999999996</v>
      </c>
    </row>
    <row r="14" spans="2:41" x14ac:dyDescent="0.2">
      <c r="H14" s="25" t="s">
        <v>624</v>
      </c>
      <c r="I14" s="18">
        <v>60139</v>
      </c>
      <c r="J14" s="18">
        <v>21698</v>
      </c>
      <c r="K14" s="18">
        <v>19933</v>
      </c>
      <c r="L14" s="18">
        <v>101770</v>
      </c>
      <c r="N14" s="20" t="s">
        <v>231</v>
      </c>
      <c r="O14" s="18">
        <v>8885</v>
      </c>
      <c r="Q14" s="9" t="s">
        <v>623</v>
      </c>
      <c r="R14" s="9" t="s">
        <v>625</v>
      </c>
      <c r="AC14" s="25" t="s">
        <v>624</v>
      </c>
      <c r="AD14" s="9">
        <v>459</v>
      </c>
      <c r="AE14" s="9">
        <v>159</v>
      </c>
      <c r="AF14" s="9">
        <v>149</v>
      </c>
      <c r="AG14" s="9">
        <v>767</v>
      </c>
      <c r="AN14" s="19" t="s">
        <v>37</v>
      </c>
      <c r="AO14" s="22">
        <v>19.113782051282051</v>
      </c>
    </row>
    <row r="15" spans="2:41" x14ac:dyDescent="0.2">
      <c r="N15" s="20" t="s">
        <v>17</v>
      </c>
      <c r="O15" s="18">
        <v>8386</v>
      </c>
      <c r="Q15" s="19" t="s">
        <v>618</v>
      </c>
      <c r="R15" s="18">
        <v>101770</v>
      </c>
      <c r="AN15" s="19" t="s">
        <v>29</v>
      </c>
      <c r="AO15" s="22">
        <v>19.043956043956044</v>
      </c>
    </row>
    <row r="16" spans="2:41" x14ac:dyDescent="0.2">
      <c r="N16" s="20" t="s">
        <v>52</v>
      </c>
      <c r="O16" s="18">
        <v>7147</v>
      </c>
      <c r="Q16" s="19" t="s">
        <v>645</v>
      </c>
      <c r="R16" s="18">
        <v>4557</v>
      </c>
      <c r="AN16" s="19" t="s">
        <v>50</v>
      </c>
      <c r="AO16" s="22">
        <v>19.018315018315015</v>
      </c>
    </row>
    <row r="17" spans="14:41" x14ac:dyDescent="0.2">
      <c r="N17" s="20" t="s">
        <v>624</v>
      </c>
      <c r="O17" s="18">
        <v>101770</v>
      </c>
      <c r="Q17" s="19" t="s">
        <v>624</v>
      </c>
      <c r="R17" s="18">
        <v>106327</v>
      </c>
      <c r="AN17" s="19" t="s">
        <v>33</v>
      </c>
      <c r="AO17" s="22">
        <v>18.768608414239484</v>
      </c>
    </row>
    <row r="18" spans="14:41" x14ac:dyDescent="0.2">
      <c r="AN18" s="19" t="s">
        <v>56</v>
      </c>
      <c r="AO18" s="22">
        <v>18.725378787878785</v>
      </c>
    </row>
    <row r="19" spans="14:41" x14ac:dyDescent="0.2">
      <c r="AN19" s="19" t="s">
        <v>35</v>
      </c>
      <c r="AO19" s="22">
        <v>18.700396825396826</v>
      </c>
    </row>
    <row r="20" spans="14:41" x14ac:dyDescent="0.2">
      <c r="AN20" s="19" t="s">
        <v>22</v>
      </c>
      <c r="AO20" s="22">
        <v>18.698581560283685</v>
      </c>
    </row>
    <row r="21" spans="14:41" x14ac:dyDescent="0.2">
      <c r="AN21" s="19" t="s">
        <v>47</v>
      </c>
      <c r="AO21" s="22">
        <v>18.103395061728396</v>
      </c>
    </row>
    <row r="22" spans="14:41" x14ac:dyDescent="0.2">
      <c r="AN22" s="19" t="s">
        <v>11</v>
      </c>
      <c r="AO22" s="22">
        <v>17.867313915857604</v>
      </c>
    </row>
    <row r="23" spans="14:41" x14ac:dyDescent="0.2">
      <c r="AN23" s="19" t="s">
        <v>44</v>
      </c>
      <c r="AO23" s="22">
        <v>17.36363636363636</v>
      </c>
    </row>
    <row r="24" spans="14:41" x14ac:dyDescent="0.2">
      <c r="AN24" s="19" t="s">
        <v>79</v>
      </c>
      <c r="AO24" s="22">
        <v>17.088768115942031</v>
      </c>
    </row>
    <row r="25" spans="14:41" x14ac:dyDescent="0.2">
      <c r="AN25" s="19" t="s">
        <v>95</v>
      </c>
      <c r="AO25" s="22">
        <v>16.677884615384613</v>
      </c>
    </row>
    <row r="26" spans="14:41" x14ac:dyDescent="0.2">
      <c r="AN26" s="19" t="s">
        <v>624</v>
      </c>
      <c r="AO26" s="22">
        <v>18.983964248159833</v>
      </c>
    </row>
  </sheetData>
  <sortState xmlns:xlrd2="http://schemas.microsoft.com/office/spreadsheetml/2017/richdata2" ref="Y5:AA11">
    <sortCondition ref="Y6"/>
  </sortState>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F81FE-4010-A84D-931F-442697F16059}">
  <dimension ref="B1:N5"/>
  <sheetViews>
    <sheetView tabSelected="1" zoomScaleNormal="100" workbookViewId="0">
      <pane ySplit="1" topLeftCell="A2" activePane="bottomLeft" state="frozen"/>
      <selection pane="bottomLeft" activeCell="A2" sqref="A2"/>
    </sheetView>
  </sheetViews>
  <sheetFormatPr baseColWidth="10" defaultRowHeight="16" x14ac:dyDescent="0.2"/>
  <cols>
    <col min="1" max="1" width="10.83203125" style="9"/>
    <col min="2" max="12" width="15.83203125" style="9" customWidth="1"/>
    <col min="13" max="16384" width="10.83203125" style="9"/>
  </cols>
  <sheetData>
    <row r="1" spans="2:14" s="26" customFormat="1" ht="29" x14ac:dyDescent="0.35">
      <c r="B1" s="17" t="s">
        <v>648</v>
      </c>
      <c r="C1" s="17"/>
      <c r="D1" s="17"/>
      <c r="E1" s="17"/>
      <c r="F1" s="17"/>
      <c r="G1" s="17"/>
      <c r="H1" s="17"/>
      <c r="I1" s="17"/>
      <c r="J1" s="17"/>
      <c r="K1" s="17"/>
      <c r="L1" s="17"/>
      <c r="M1" s="29"/>
      <c r="N1" s="29"/>
    </row>
    <row r="2" spans="2:14" ht="17" thickBot="1" x14ac:dyDescent="0.25"/>
    <row r="3" spans="2:14" ht="42" thickTop="1" thickBot="1" x14ac:dyDescent="0.25">
      <c r="B3" s="14" t="s">
        <v>627</v>
      </c>
      <c r="C3" s="14" t="s">
        <v>628</v>
      </c>
      <c r="D3" s="14" t="s">
        <v>652</v>
      </c>
      <c r="E3" s="14" t="s">
        <v>656</v>
      </c>
      <c r="F3" s="14" t="s">
        <v>629</v>
      </c>
      <c r="G3" s="14" t="s">
        <v>630</v>
      </c>
      <c r="H3" s="14" t="s">
        <v>649</v>
      </c>
      <c r="I3" s="14" t="s">
        <v>609</v>
      </c>
      <c r="J3" s="14" t="s">
        <v>635</v>
      </c>
      <c r="K3" s="14" t="s">
        <v>650</v>
      </c>
      <c r="L3" s="14" t="s">
        <v>657</v>
      </c>
    </row>
    <row r="4" spans="2:14" ht="40" customHeight="1" thickTop="1" thickBot="1" x14ac:dyDescent="0.25">
      <c r="B4" s="13">
        <f>COUNT(_xlfn.UNIQUE(Cocina[Número de Orden],,FALSE))</f>
        <v>767</v>
      </c>
      <c r="C4" s="12">
        <f>AVERAGE(Sala[Número de Comensales])</f>
        <v>3.4823989569752283</v>
      </c>
      <c r="D4" s="16">
        <f>AVERAGE(Cocina[Tiempo de Preparación Unitario])</f>
        <v>18.98396424815985</v>
      </c>
      <c r="E4" s="10">
        <f>GETPIVOTDATA("Total Cuenta",Tablas!$Q$14,"Estado Pago","Cobrado")/B4/C4</f>
        <v>38.101834518906777</v>
      </c>
      <c r="F4" s="10">
        <f>GETPIVOTDATA("Total Cuenta",Tablas!$Q$14,"Estado Pago","Cobrado")</f>
        <v>101770</v>
      </c>
      <c r="G4" s="10">
        <f>SUM(Cocina[Coste Total])</f>
        <v>63446</v>
      </c>
      <c r="H4" s="10">
        <f>F4-G4</f>
        <v>38324</v>
      </c>
      <c r="I4" s="11">
        <f>H4/F4</f>
        <v>0.37657462906553996</v>
      </c>
      <c r="J4" s="11">
        <f>AVERAGE(Cocina[Margen])</f>
        <v>0.40503146469721951</v>
      </c>
      <c r="K4" s="15">
        <f>-GETPIVOTDATA("Total Cuenta",Tablas!$Q$14,"Estado Pago","No cobrado")</f>
        <v>-4557</v>
      </c>
      <c r="L4" s="10">
        <f>GETPIVOTDATA("Propina",Tablas!$V$5)</f>
        <v>22068.570000000014</v>
      </c>
    </row>
    <row r="5" spans="2:14" ht="17" thickTop="1" x14ac:dyDescent="0.2"/>
  </sheetData>
  <mergeCells count="1">
    <mergeCell ref="B1:L1"/>
  </mergeCells>
  <conditionalFormatting sqref="H4:I4">
    <cfRule type="expression" dxfId="7" priority="6">
      <formula>$H$4&lt;0</formula>
    </cfRule>
  </conditionalFormatting>
  <conditionalFormatting sqref="K4">
    <cfRule type="expression" dxfId="5" priority="5">
      <formula>$H$4&lt;0</formula>
    </cfRule>
    <cfRule type="cellIs" dxfId="4" priority="3" operator="lessThan">
      <formula>5000</formula>
    </cfRule>
  </conditionalFormatting>
  <conditionalFormatting sqref="I4">
    <cfRule type="cellIs" dxfId="6" priority="4" operator="greaterThan">
      <formula>0.05</formula>
    </cfRule>
  </conditionalFormatting>
  <conditionalFormatting sqref="D4">
    <cfRule type="cellIs" dxfId="2" priority="2" operator="between">
      <formula>15</formula>
      <formula>20</formula>
    </cfRule>
    <cfRule type="cellIs" dxfId="1" priority="1" operator="greaterThan">
      <formula>20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Sala</vt:lpstr>
      <vt:lpstr>Cocina</vt:lpstr>
      <vt:lpstr>Tablas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Franco</dc:creator>
  <cp:lastModifiedBy>David Franco</cp:lastModifiedBy>
  <dcterms:created xsi:type="dcterms:W3CDTF">2024-09-05T16:55:26Z</dcterms:created>
  <dcterms:modified xsi:type="dcterms:W3CDTF">2024-09-14T08:40:06Z</dcterms:modified>
</cp:coreProperties>
</file>